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F93C348_0CB6_44E7_B261_2F44898705DF_.wvu.FilterData">Dictionary!$A$1:$U$5415</definedName>
    <definedName hidden="1" localSheetId="0" name="Z_637EF1CB_52F8_4EB8_922E_DC6A42AB2202_.wvu.FilterData">Dictionary!$A$1:$AF$6475</definedName>
    <definedName hidden="1" localSheetId="0" name="Z_D76DEB46_9A51_4227_B146_01F0B8182986_.wvu.FilterData">Dictionary!$A$1:$U$6475</definedName>
    <definedName hidden="1" localSheetId="0" name="Z_1B93A73D_31FA_4AD6_9926_E85A03775A28_.wvu.FilterData">Dictionary!$A$1:$U$6425</definedName>
    <definedName hidden="1" localSheetId="0" name="Z_39E17A9A_8CFA_4D74_95BD_CFB7F0C44D4C_.wvu.FilterData">Dictionary!$A$1:$U$5127</definedName>
    <definedName hidden="1" localSheetId="0" name="Z_FB82F8BB_8C5C_4E01_93C9_7F92BC5BC8A4_.wvu.FilterData">Dictionary!$A$1:$AF$6425</definedName>
  </definedNames>
  <calcPr/>
  <customWorkbookViews>
    <customWorkbookView activeSheetId="0" maximized="1" windowHeight="0" windowWidth="0" guid="{39E17A9A-8CFA-4D74-95BD-CFB7F0C44D4C}" name="Genolexi"/>
    <customWorkbookView activeSheetId="0" maximized="1" windowHeight="0" windowWidth="0" guid="{1B93A73D-31FA-4AD6-9926-E85A03775A28}" name="Entries with blank etymology"/>
    <customWorkbookView activeSheetId="0" maximized="1" windowHeight="0" windowWidth="0" guid="{637EF1CB-52F8-4EB8-922E-DC6A42AB2202}" name="root verbs"/>
    <customWorkbookView activeSheetId="0" maximized="1" windowHeight="0" windowWidth="0" guid="{FB82F8BB-8C5C-4E01-93C9-7F92BC5BC8A4}" name="Entries with TransNote"/>
    <customWorkbookView activeSheetId="0" maximized="1" windowHeight="0" windowWidth="0" guid="{D76DEB46-9A51-4227-B146-01F0B8182986}" name="Entries with blank WordClass"/>
    <customWorkbookView activeSheetId="0" maximized="1" windowHeight="0" windowWidth="0" guid="{3F93C348-0CB6-44E7-B261-2F44898705DF}" name="Fikso"/>
  </customWorkbookViews>
</workbook>
</file>

<file path=xl/sharedStrings.xml><?xml version="1.0" encoding="utf-8"?>
<sst xmlns="http://schemas.openxmlformats.org/spreadsheetml/2006/main" count="64818" uniqueCount="42556">
  <si>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</si>
  <si>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</si>
  <si>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</si>
  <si>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</si>
  <si>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</si>
  <si>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</si>
  <si>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</si>
  <si>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</si>
  <si>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</si>
  <si>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</si>
  <si>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</si>
  <si>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</si>
  <si>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</si>
  <si>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</si>
  <si>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</si>
  <si>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</si>
  <si>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</si>
  <si>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</si>
  <si>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</si>
  <si>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</si>
  <si>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</si>
  <si>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</si>
  <si>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</si>
  <si>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</si>
  <si>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</si>
  <si>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</si>
  <si>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</si>
  <si>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</si>
  <si>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</si>
  <si>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</si>
  <si>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</si>
  <si>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</si>
  <si>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</si>
  <si>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</si>
  <si>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</si>
  <si>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</si>
  <si>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</si>
  <si>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</si>
  <si>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</si>
  <si>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</si>
  <si>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</si>
  <si>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</si>
  <si>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</si>
  <si>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</si>
  <si>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</si>
  <si>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</si>
  <si>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</si>
  <si>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</si>
  <si>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</si>
  <si>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</si>
  <si>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</si>
  <si>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</si>
  <si>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</si>
  <si>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</si>
  <si>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</si>
  <si>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</si>
  <si>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</si>
  <si>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</si>
  <si>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</si>
  <si>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</si>
  <si>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</si>
  <si>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</si>
  <si>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</si>
  <si>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</si>
  <si>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</si>
  <si>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</si>
  <si>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</si>
  <si>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</si>
  <si>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</si>
  <si>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</si>
  <si>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</si>
  <si>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</si>
  <si>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</si>
  <si>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</si>
  <si>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</si>
  <si>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</si>
  <si>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</si>
  <si>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</si>
  <si>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</si>
  <si>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</si>
  <si>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</si>
  <si>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</si>
  <si>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</si>
  <si>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</si>
  <si>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</si>
  <si>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</si>
  <si>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</si>
  <si>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</si>
  <si>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</si>
  <si>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</si>
  <si>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</si>
  <si>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</si>
  <si>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</si>
  <si>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</si>
  <si>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</si>
  <si>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</si>
  <si>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</si>
  <si>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</si>
  <si>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</si>
  <si>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</si>
  <si>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</si>
  <si>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</si>
  <si>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</si>
  <si>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</si>
  <si>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</si>
  <si>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</si>
  <si>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</si>
  <si>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</si>
  <si>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</si>
  <si>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</si>
  <si>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</si>
  <si>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</si>
  <si>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</si>
  <si>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</si>
  <si>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</si>
  <si>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</si>
  <si>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</si>
  <si>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</si>
  <si>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</si>
  <si>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</si>
  <si>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</si>
  <si>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</si>
  <si>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</si>
  <si>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</si>
  <si>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</si>
  <si>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</si>
  <si>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</si>
  <si>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</si>
  <si>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</si>
  <si>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</si>
  <si>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</si>
  <si>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</si>
  <si>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</si>
  <si>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</si>
  <si>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</si>
  <si>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</si>
  <si>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</si>
  <si>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</si>
  <si>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</si>
  <si>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</si>
  <si>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</si>
  <si>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</si>
  <si>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</si>
  <si>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</si>
  <si>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</si>
  <si>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</si>
  <si>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</si>
  <si>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</si>
  <si>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</si>
  <si>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</si>
  <si>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</si>
  <si>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</si>
  <si>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</si>
  <si>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</si>
  <si>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</si>
  <si>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</si>
  <si>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</si>
  <si>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</si>
  <si>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</si>
  <si>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</si>
  <si>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</si>
  <si>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</si>
  <si>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</si>
  <si>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</si>
  <si>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</si>
  <si>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</si>
  <si>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</si>
  <si>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</si>
  <si>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</si>
  <si>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</si>
  <si>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</si>
  <si>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</si>
  <si>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</si>
  <si>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</si>
  <si>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</si>
  <si>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</si>
  <si>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</si>
  <si>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</si>
  <si>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</si>
  <si>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</si>
  <si>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</si>
  <si>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</si>
  <si>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</si>
  <si>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</si>
  <si>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</si>
  <si>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</si>
  <si>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</si>
  <si>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</si>
  <si>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</si>
  <si>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</si>
  <si>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</si>
  <si>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</si>
  <si>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</si>
  <si>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</si>
  <si>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</si>
  <si>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</si>
  <si>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</si>
  <si>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</si>
  <si>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</si>
  <si>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</si>
  <si>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</si>
  <si>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</si>
  <si>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</si>
  <si>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</si>
  <si>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</si>
  <si>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</si>
  <si>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</si>
  <si>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</si>
  <si>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</si>
  <si>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</si>
  <si>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</si>
  <si>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</si>
  <si>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</si>
  <si>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</si>
  <si>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</si>
  <si>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</si>
  <si>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</si>
  <si>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</si>
  <si>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</si>
  <si>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</si>
  <si>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</si>
  <si>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</si>
  <si>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</si>
  <si>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</si>
  <si>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</si>
  <si>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</si>
  <si>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</si>
  <si>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</si>
  <si>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</si>
  <si>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</si>
  <si>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</si>
  <si>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</si>
  <si>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</si>
  <si>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</si>
  <si>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</si>
  <si>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</si>
  <si>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</si>
  <si>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</si>
  <si>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</si>
  <si>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</si>
  <si>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</si>
  <si>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</si>
  <si>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</si>
  <si>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</si>
  <si>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</si>
  <si>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</si>
  <si>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</si>
  <si>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</si>
  <si>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</si>
  <si>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</si>
  <si>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</si>
  <si>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</si>
  <si>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</si>
  <si>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</si>
  <si>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</si>
  <si>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</si>
  <si>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</si>
  <si>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</si>
  <si>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</si>
  <si>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</si>
  <si>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</si>
  <si>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</si>
  <si>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</si>
  <si>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</si>
  <si>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</si>
  <si>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</si>
  <si>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</si>
  <si>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</si>
  <si>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</si>
  <si>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</si>
  <si>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</si>
  <si>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</si>
  <si>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</si>
  <si>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</si>
  <si>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</si>
  <si>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</si>
  <si>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</si>
  <si>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</si>
  <si>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</si>
  <si>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</si>
  <si>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</si>
  <si>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</si>
  <si>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</si>
  <si>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</si>
  <si>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</si>
  <si>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</si>
  <si>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</si>
  <si>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</si>
  <si>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</si>
  <si>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</si>
  <si>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</si>
  <si>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</si>
  <si>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</si>
  <si>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</si>
  <si>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</si>
  <si>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</si>
  <si>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</si>
  <si>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</si>
  <si>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</si>
  <si>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</si>
  <si>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</si>
  <si>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</si>
  <si>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</si>
  <si>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</si>
  <si>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</si>
  <si>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</si>
  <si>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</si>
  <si>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</si>
  <si>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</si>
  <si>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</si>
  <si>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</si>
  <si>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</si>
  <si>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</si>
  <si>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</si>
  <si>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</si>
  <si>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</si>
  <si>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</si>
  <si>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</si>
  <si>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</si>
  <si>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</si>
  <si>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</si>
  <si>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</si>
  <si>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</si>
  <si>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</si>
  <si>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</si>
  <si>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</si>
  <si>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</si>
  <si>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</si>
  <si>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</si>
  <si>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</si>
  <si>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</si>
  <si>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</si>
  <si>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</si>
  <si>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</si>
  <si>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</si>
  <si>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</si>
  <si>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</si>
  <si>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</si>
  <si>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</si>
  <si>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</si>
  <si>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</si>
  <si>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</si>
  <si>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</si>
  <si>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</si>
  <si>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</si>
  <si>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</si>
  <si>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</si>
  <si>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</si>
  <si>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</si>
  <si>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</si>
  <si>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</si>
  <si>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</si>
  <si>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</si>
  <si>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</si>
  <si>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</si>
  <si>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</si>
  <si>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</si>
  <si>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</si>
  <si>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</si>
  <si>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</si>
  <si>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</si>
  <si>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</si>
  <si>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</si>
  <si>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</si>
  <si>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</si>
  <si>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</si>
  <si>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</si>
  <si>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</si>
  <si>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</si>
  <si>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</si>
  <si>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</si>
  <si>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</si>
  <si>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</si>
  <si>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</si>
  <si>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</si>
  <si>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</si>
  <si>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</si>
  <si>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</si>
  <si>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</si>
  <si>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</si>
  <si>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</si>
  <si>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</si>
  <si>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</si>
  <si>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</si>
  <si>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</si>
  <si>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</si>
  <si>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</si>
  <si>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</si>
  <si>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</si>
  <si>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</si>
  <si>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</si>
  <si>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</si>
  <si>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</si>
  <si>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</si>
  <si>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</si>
  <si>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</si>
  <si>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</si>
  <si>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</si>
  <si>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</si>
  <si>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</si>
  <si>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</si>
  <si>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</si>
  <si>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</si>
  <si>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</si>
  <si>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</si>
  <si>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</si>
  <si>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</si>
  <si>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</si>
  <si>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</si>
  <si>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</si>
  <si>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</si>
  <si>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</si>
  <si>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</si>
  <si>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</si>
  <si>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</si>
  <si>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</si>
  <si>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</si>
  <si>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</si>
  <si>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</si>
  <si>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</si>
  <si>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</si>
  <si>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</si>
  <si>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</si>
  <si>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</si>
  <si>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</si>
  <si>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</si>
  <si>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</si>
  <si>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</si>
  <si>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</si>
  <si>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</si>
  <si>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</si>
  <si>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</si>
  <si>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</si>
  <si>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</si>
  <si>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</si>
  <si>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</si>
  <si>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</si>
  <si>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</si>
  <si>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</si>
  <si>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</si>
  <si>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</si>
  <si>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</si>
  <si>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</si>
  <si>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</si>
  <si>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</si>
  <si>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</si>
  <si>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</si>
  <si>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</si>
  <si>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</si>
  <si>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</si>
  <si>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</si>
  <si>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</si>
  <si>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</si>
  <si>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</si>
  <si>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</si>
  <si>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</si>
  <si>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</si>
  <si>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</si>
  <si>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</si>
  <si>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</si>
  <si>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</si>
  <si>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</si>
  <si>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</si>
  <si>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</si>
  <si>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</si>
  <si>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</si>
  <si>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</si>
  <si>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</si>
  <si>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</si>
  <si>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</si>
  <si>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</si>
  <si>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</si>
  <si>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</si>
  <si>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</si>
  <si>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</si>
  <si>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</si>
  <si>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</si>
  <si>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</si>
  <si>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</si>
  <si>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</si>
  <si>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</si>
  <si>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</si>
  <si>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</si>
  <si>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</si>
  <si>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</si>
  <si>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</si>
  <si>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</si>
  <si>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</si>
  <si>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</si>
  <si>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</si>
  <si>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</si>
  <si>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</si>
  <si>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</si>
  <si>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</si>
  <si>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</si>
  <si>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</si>
  <si>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</si>
  <si>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</si>
  <si>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</si>
  <si>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</si>
  <si>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</si>
  <si>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</si>
  <si>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</si>
  <si>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</si>
  <si>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</si>
  <si>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</si>
  <si>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</si>
  <si>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</si>
  <si>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</si>
  <si>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</si>
  <si>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</si>
  <si>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</si>
  <si>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</si>
  <si>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</si>
  <si>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</si>
  <si>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</si>
  <si>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</si>
  <si>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</si>
  <si>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</si>
  <si>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</si>
  <si>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</si>
  <si>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</si>
  <si>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</si>
  <si>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</si>
  <si>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</si>
  <si>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</si>
  <si>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</si>
  <si>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</si>
  <si>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</si>
  <si>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</si>
  <si>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</si>
  <si>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</si>
  <si>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</si>
  <si>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</si>
  <si>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</si>
  <si>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</si>
  <si>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</si>
  <si>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</si>
  <si>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</si>
  <si>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</si>
  <si>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</si>
  <si>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</si>
  <si>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</si>
  <si>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</si>
  <si>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</si>
  <si>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</si>
  <si>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</si>
  <si>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</si>
  <si>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</si>
  <si>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</si>
  <si>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</si>
  <si>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</si>
  <si>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</si>
  <si>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</si>
  <si>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</si>
  <si>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</si>
  <si>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</si>
  <si>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</si>
  <si>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</si>
  <si>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</si>
  <si>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</si>
  <si>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</si>
  <si>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</si>
  <si>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</si>
  <si>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</si>
  <si>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</si>
  <si>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</si>
  <si>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</si>
  <si>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</si>
  <si>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</si>
  <si>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</si>
  <si>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</si>
  <si>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</si>
  <si>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</si>
  <si>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</si>
  <si>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</si>
  <si>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</si>
  <si>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</si>
  <si>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</si>
  <si>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</si>
  <si>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</si>
  <si>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</si>
  <si>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</si>
  <si>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</si>
  <si>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</si>
  <si>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</si>
  <si>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</si>
  <si>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</si>
  <si>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</si>
  <si>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</si>
  <si>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</si>
  <si>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</si>
  <si>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</si>
  <si>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</si>
  <si>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</si>
  <si>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</si>
  <si>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</si>
  <si>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</si>
  <si>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</si>
  <si>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</si>
  <si>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</si>
  <si>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</si>
  <si>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</si>
  <si>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</si>
  <si>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</si>
  <si>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</si>
  <si>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</si>
  <si>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</si>
  <si>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</si>
  <si>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</si>
  <si>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</si>
  <si>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</si>
  <si>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</si>
  <si>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</si>
  <si>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</si>
  <si>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</si>
  <si>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</si>
  <si>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</si>
  <si>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</si>
  <si>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</si>
  <si>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</si>
  <si>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</si>
  <si>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</si>
  <si>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</si>
  <si>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</si>
  <si>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</si>
  <si>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</si>
  <si>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</si>
  <si>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</si>
  <si>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</si>
  <si>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</si>
  <si>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</si>
  <si>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</si>
  <si>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</si>
  <si>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</si>
  <si>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</si>
  <si>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</si>
  <si>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</si>
  <si>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</si>
  <si>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</si>
  <si>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</si>
  <si>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</si>
  <si>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</si>
  <si>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</si>
  <si>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</si>
  <si>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</si>
  <si>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</si>
  <si>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</si>
  <si>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</si>
  <si>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</si>
  <si>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</si>
  <si>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</si>
  <si>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</si>
  <si>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</si>
  <si>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</si>
  <si>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</si>
  <si>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</si>
  <si>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</si>
  <si>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</si>
  <si>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</si>
  <si>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</si>
  <si>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</si>
  <si>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</si>
  <si>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</si>
  <si>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</si>
  <si>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</si>
  <si>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</si>
  <si>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</si>
  <si>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</si>
  <si>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</si>
  <si>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</si>
  <si>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</si>
  <si>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</si>
  <si>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</si>
  <si>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</si>
  <si>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</si>
  <si>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</si>
  <si>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</si>
  <si>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</si>
  <si>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</si>
  <si>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</si>
  <si>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</si>
  <si>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</si>
  <si>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</si>
  <si>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</si>
  <si>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</si>
  <si>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</si>
  <si>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</si>
  <si>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</si>
  <si>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</si>
  <si>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</si>
  <si>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</si>
  <si>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</si>
  <si>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</si>
  <si>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</si>
  <si>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</si>
  <si>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</si>
  <si>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</si>
  <si>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</si>
  <si>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</si>
  <si>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</si>
  <si>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</si>
  <si>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</si>
  <si>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</si>
  <si>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</si>
  <si>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</si>
  <si>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</si>
  <si>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</si>
  <si>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</si>
  <si>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</si>
  <si>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</si>
  <si>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</si>
  <si>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</si>
  <si>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</si>
  <si>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</si>
  <si>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</si>
  <si>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</si>
  <si>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</si>
  <si>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</si>
  <si>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</si>
  <si>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</si>
  <si>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</si>
  <si>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</si>
  <si>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</si>
  <si>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</si>
  <si>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</si>
  <si>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</si>
  <si>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</si>
  <si>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</si>
  <si>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</si>
  <si>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</si>
  <si>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</si>
  <si>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</si>
  <si>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</si>
  <si>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</si>
  <si>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</si>
  <si>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</si>
  <si>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</si>
  <si>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</si>
  <si>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</si>
  <si>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</si>
  <si>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</si>
  <si>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</si>
  <si>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</si>
  <si>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</si>
  <si>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</si>
  <si>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</si>
  <si>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</si>
  <si>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</si>
  <si>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</si>
  <si>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</si>
  <si>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</si>
  <si>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</si>
  <si>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</si>
  <si>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</si>
  <si>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</si>
  <si>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</si>
  <si>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</si>
  <si>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</si>
  <si>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</si>
  <si>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</si>
  <si>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</si>
  <si>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</si>
  <si>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</si>
  <si>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</si>
  <si>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</si>
  <si>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</si>
  <si>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</si>
  <si>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</si>
  <si>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</si>
  <si>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</si>
  <si>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</si>
  <si>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</si>
  <si>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</si>
  <si>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</si>
  <si>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</si>
  <si>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</si>
  <si>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</si>
  <si>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</si>
  <si>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</si>
  <si>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</si>
  <si>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</si>
  <si>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</si>
  <si>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</si>
  <si>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</si>
  <si>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</si>
  <si>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</si>
  <si>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</si>
  <si>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</si>
  <si>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</si>
  <si>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</si>
  <si>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</si>
  <si>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</si>
  <si>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</si>
  <si>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</si>
  <si>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</si>
  <si>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</si>
  <si>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</si>
  <si>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</si>
  <si>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</si>
  <si>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</si>
  <si>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</si>
  <si>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</si>
  <si>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</si>
  <si>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</si>
  <si>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</si>
  <si>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</si>
  <si>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</si>
  <si>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</si>
  <si>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</si>
  <si>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</si>
  <si>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</si>
  <si>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</si>
  <si>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</si>
  <si>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</si>
  <si>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</si>
  <si>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</si>
  <si>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</si>
  <si>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</si>
  <si>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</si>
  <si>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</si>
  <si>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</si>
  <si>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</si>
  <si>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</si>
  <si>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</si>
  <si>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</si>
  <si>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</si>
  <si>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</si>
  <si>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</si>
  <si>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</si>
  <si>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</si>
  <si>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</si>
  <si>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</si>
  <si>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</si>
  <si>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</si>
  <si>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</si>
  <si>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</si>
  <si>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</si>
  <si>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</si>
  <si>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</si>
  <si>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</si>
  <si>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</si>
  <si>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</si>
  <si>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</si>
  <si>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</si>
  <si>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</si>
  <si>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</si>
  <si>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</si>
  <si>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</si>
  <si>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</si>
  <si>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</si>
  <si>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</si>
  <si>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</si>
  <si>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</si>
  <si>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</si>
  <si>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</si>
  <si>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</si>
  <si>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</si>
  <si>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</si>
  <si>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</si>
  <si>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</si>
  <si>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</si>
  <si>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</si>
  <si>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</si>
  <si>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</si>
  <si>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</si>
  <si>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</si>
  <si>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</si>
  <si>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</si>
  <si>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</si>
  <si>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</si>
  <si>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</si>
  <si>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</si>
  <si>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</si>
  <si>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</si>
  <si>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</si>
  <si>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</si>
  <si>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</si>
  <si>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</si>
  <si>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</si>
  <si>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</si>
  <si>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</si>
  <si>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</si>
  <si>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</si>
  <si>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</si>
  <si>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</si>
  <si>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</si>
  <si>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</si>
  <si>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</si>
  <si>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</si>
  <si>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</si>
  <si>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</si>
  <si>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</si>
  <si>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</si>
  <si>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</si>
  <si>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</si>
  <si>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</si>
  <si>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</si>
  <si>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</si>
  <si>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</si>
  <si>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</si>
  <si>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</si>
  <si>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</si>
  <si>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</si>
  <si>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</si>
  <si>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</si>
  <si>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</si>
  <si>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</si>
  <si>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</si>
  <si>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</si>
  <si>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</si>
  <si>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</si>
  <si>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</si>
  <si>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</si>
  <si>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</si>
  <si>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</si>
  <si>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</si>
  <si>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</si>
  <si>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</si>
  <si>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</si>
  <si>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</si>
  <si>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</si>
  <si>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</si>
  <si>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</si>
  <si>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</si>
  <si>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</si>
  <si>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</si>
  <si>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</si>
  <si>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</si>
  <si>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</si>
  <si>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</si>
  <si>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</si>
  <si>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</si>
  <si>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</si>
  <si>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</si>
  <si>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</si>
  <si>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</si>
  <si>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</si>
  <si>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</si>
  <si>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</si>
  <si>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</si>
  <si>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</si>
  <si>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</si>
  <si>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</si>
  <si>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</si>
  <si>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</si>
  <si>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</si>
  <si>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</si>
  <si>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</si>
  <si>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</si>
  <si>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</si>
  <si>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</si>
  <si>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</si>
  <si>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</si>
  <si>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</si>
  <si>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</si>
  <si>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</si>
  <si>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</si>
  <si>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</si>
  <si>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</si>
  <si>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</si>
  <si>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</si>
  <si>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</si>
  <si>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</si>
  <si>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</si>
  <si>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</si>
  <si>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</si>
  <si>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</si>
  <si>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</si>
  <si>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</si>
  <si>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</si>
  <si>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</si>
  <si>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</si>
  <si>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</si>
  <si>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</si>
  <si>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</si>
  <si>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</si>
  <si>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</si>
  <si>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</si>
  <si>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</si>
  <si>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</si>
  <si>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</si>
  <si>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</si>
  <si>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</si>
  <si>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</si>
  <si>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</si>
  <si>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</si>
  <si>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</si>
  <si>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</si>
  <si>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</si>
  <si>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</si>
  <si>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</si>
  <si>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</si>
  <si>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</si>
  <si>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</si>
  <si>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</si>
  <si>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</si>
  <si>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</si>
  <si>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</si>
  <si>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</si>
  <si>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</si>
  <si>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</si>
  <si>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</si>
  <si>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</si>
  <si>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</si>
  <si>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</si>
  <si>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</si>
  <si>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</si>
  <si>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</si>
  <si>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</si>
  <si>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</si>
  <si>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</si>
  <si>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</si>
  <si>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</si>
  <si>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</si>
  <si>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</si>
  <si>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</si>
  <si>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</si>
  <si>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</si>
  <si>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</si>
  <si>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</si>
  <si>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</si>
  <si>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</si>
  <si>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</si>
  <si>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</si>
  <si>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</si>
  <si>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</si>
  <si>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</si>
  <si>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</si>
  <si>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</si>
  <si>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</si>
  <si>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</si>
  <si>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</si>
  <si>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</si>
  <si>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</si>
  <si>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</si>
  <si>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</si>
  <si>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</si>
  <si>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</si>
  <si>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</si>
  <si>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</si>
  <si>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</si>
  <si>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</si>
  <si>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</si>
  <si>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</si>
  <si>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</si>
  <si>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</si>
  <si>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</si>
  <si>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</si>
  <si>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</si>
  <si>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</si>
  <si>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</si>
  <si>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</si>
  <si>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</si>
  <si>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</si>
  <si>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</si>
  <si>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</si>
  <si>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</si>
  <si>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</si>
  <si>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</si>
  <si>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</si>
  <si>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</si>
  <si>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</si>
  <si>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</si>
  <si>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</si>
  <si>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</si>
  <si>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</si>
  <si>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</si>
  <si>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</si>
  <si>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</si>
  <si>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</si>
  <si>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</si>
  <si>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</si>
  <si>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</si>
  <si>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</si>
  <si>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</si>
  <si>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</si>
  <si>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</si>
  <si>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</si>
  <si>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</si>
  <si>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</si>
  <si>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</si>
  <si>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</si>
  <si>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</si>
  <si>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</si>
  <si>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</si>
  <si>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</si>
  <si>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</si>
  <si>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</si>
  <si>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</si>
  <si>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</si>
  <si>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</si>
  <si>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</si>
  <si>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</si>
  <si>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</si>
  <si>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</si>
  <si>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</si>
  <si>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</si>
  <si>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</si>
  <si>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</si>
  <si>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</si>
  <si>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</si>
  <si>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</si>
  <si>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</si>
  <si>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</si>
  <si>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</si>
  <si>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</si>
  <si>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</si>
  <si>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</si>
  <si>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</si>
  <si>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</si>
  <si>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</si>
  <si>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</si>
  <si>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</si>
  <si>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</si>
  <si>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</si>
  <si>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</si>
  <si>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</si>
  <si>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</si>
  <si>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</si>
  <si>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</si>
  <si>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</si>
  <si>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</si>
  <si>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</si>
  <si>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</si>
  <si>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</si>
  <si>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</si>
  <si>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</si>
  <si>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</si>
  <si>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</si>
  <si>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</si>
  <si>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</si>
  <si>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</si>
  <si>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</si>
  <si>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</si>
  <si>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</si>
  <si>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</si>
  <si>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</si>
  <si>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</si>
  <si>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</si>
  <si>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</si>
  <si>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</si>
  <si>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</si>
  <si>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</si>
  <si>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</si>
  <si>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</si>
  <si>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</si>
  <si>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</si>
  <si>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</si>
  <si>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</si>
  <si>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</si>
  <si>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</si>
  <si>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</si>
  <si>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</si>
  <si>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</si>
  <si>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</si>
  <si>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</si>
  <si>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</si>
  <si>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</si>
  <si>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</si>
  <si>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</si>
  <si>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</si>
  <si>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</si>
  <si>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</si>
  <si>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</si>
  <si>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</si>
  <si>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</si>
  <si>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</si>
  <si>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</si>
  <si>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</si>
  <si>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</si>
  <si>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</si>
  <si>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</si>
  <si>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</si>
  <si>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</si>
  <si>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</si>
  <si>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</si>
  <si>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</si>
  <si>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</si>
  <si>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</si>
  <si>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</si>
  <si>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</si>
  <si>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</si>
  <si>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</si>
  <si>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</si>
  <si>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</si>
  <si>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</si>
  <si>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</si>
  <si>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</si>
  <si>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</si>
  <si>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</si>
  <si>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</si>
  <si>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</si>
  <si>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</si>
  <si>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</si>
  <si>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</si>
  <si>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</si>
  <si>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</si>
  <si>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</si>
  <si>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</si>
  <si>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</si>
  <si>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</si>
  <si>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</si>
  <si>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</si>
  <si>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</si>
  <si>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</si>
  <si>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</si>
  <si>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</si>
  <si>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</si>
  <si>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</si>
  <si>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</si>
  <si>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</si>
  <si>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</si>
  <si>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</si>
  <si>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</si>
  <si>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</si>
  <si>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</si>
  <si>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</si>
  <si>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</si>
  <si>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</si>
  <si>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</si>
  <si>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</si>
  <si>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</si>
  <si>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</si>
  <si>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</si>
  <si>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</si>
  <si>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</si>
  <si>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</si>
  <si>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</si>
  <si>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</si>
  <si>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</si>
  <si>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</si>
  <si>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</si>
  <si>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</si>
  <si>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</si>
  <si>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</si>
  <si>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</si>
  <si>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</si>
  <si>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</si>
  <si>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</si>
  <si>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</si>
  <si>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</si>
  <si>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</si>
  <si>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</si>
  <si>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</si>
  <si>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</si>
  <si>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</si>
  <si>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</si>
  <si>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</si>
  <si>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</si>
  <si>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</si>
  <si>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</si>
  <si>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</si>
  <si>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</si>
  <si>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</si>
  <si>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</si>
  <si>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</si>
  <si>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</si>
  <si>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</si>
  <si>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</si>
  <si>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</si>
  <si>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</si>
  <si>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</si>
  <si>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</si>
  <si>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</si>
  <si>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</si>
  <si>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</si>
  <si>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</si>
  <si>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</si>
  <si>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</si>
  <si>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</si>
  <si>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</si>
  <si>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</si>
  <si>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</si>
  <si>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</si>
  <si>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</si>
  <si>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</si>
  <si>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</si>
  <si>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</si>
  <si>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</si>
  <si>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</si>
  <si>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</si>
  <si>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</si>
  <si>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</si>
  <si>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</si>
  <si>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</si>
  <si>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</si>
  <si>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</si>
  <si>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</si>
  <si>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</si>
  <si>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</si>
  <si>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</si>
  <si>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</si>
  <si>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</si>
  <si>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</si>
  <si>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</si>
  <si>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</si>
  <si>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</si>
  <si>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</si>
  <si>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</si>
  <si>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</si>
  <si>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</si>
  <si>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</si>
  <si>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</si>
  <si>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</si>
  <si>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</si>
  <si>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</si>
  <si>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</si>
  <si>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</si>
  <si>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</si>
  <si>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</si>
  <si>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</si>
  <si>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</si>
  <si>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</si>
  <si>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</si>
  <si>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</si>
  <si>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</si>
  <si>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</si>
  <si>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</si>
  <si>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</si>
  <si>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</si>
  <si>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</si>
  <si>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</si>
  <si>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</si>
  <si>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</si>
  <si>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</si>
  <si>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</si>
  <si>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</si>
  <si>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</si>
  <si>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</si>
  <si>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</si>
  <si>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</si>
  <si>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</si>
  <si>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</si>
  <si>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</si>
  <si>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</si>
  <si>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</si>
  <si>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</si>
  <si>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</si>
  <si>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</si>
  <si>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</si>
  <si>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</si>
  <si>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</si>
  <si>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</si>
  <si>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</si>
  <si>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</si>
  <si>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</si>
  <si>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</si>
  <si>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</si>
  <si>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</si>
  <si>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</si>
  <si>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</si>
  <si>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</si>
  <si>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</si>
  <si>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</si>
  <si>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</si>
  <si>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</si>
  <si>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</si>
  <si>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</si>
  <si>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</si>
  <si>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</si>
  <si>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</si>
  <si>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</si>
  <si>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</si>
  <si>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</si>
  <si>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</si>
  <si>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</si>
  <si>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</si>
  <si>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</si>
  <si>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</si>
  <si>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</si>
  <si>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</si>
  <si>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</si>
  <si>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</si>
  <si>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</si>
  <si>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</si>
  <si>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</si>
  <si>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</si>
  <si>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</si>
  <si>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</si>
  <si>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</si>
  <si>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</si>
  <si>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</si>
  <si>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</si>
  <si>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</si>
  <si>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</si>
  <si>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</si>
  <si>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</si>
  <si>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</si>
  <si>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</si>
  <si>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</si>
  <si>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</si>
  <si>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</si>
  <si>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</si>
  <si>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</si>
  <si>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</si>
  <si>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</si>
  <si>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</si>
  <si>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</si>
  <si>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</si>
  <si>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</si>
  <si>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</si>
  <si>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</si>
  <si>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</si>
  <si>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</si>
  <si>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</si>
  <si>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</si>
  <si>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</si>
  <si>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</si>
  <si>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</si>
  <si>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</si>
  <si>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</si>
  <si>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</si>
  <si>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</si>
  <si>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</si>
  <si>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</si>
  <si>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</si>
  <si>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</si>
  <si>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</si>
  <si>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</si>
  <si>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</si>
  <si>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</si>
  <si>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</si>
  <si>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</si>
  <si>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</si>
  <si>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</si>
  <si>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</si>
  <si>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</si>
  <si>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</si>
  <si>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</si>
  <si>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</si>
  <si>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</si>
  <si>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</si>
  <si>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</si>
  <si>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</si>
  <si>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</si>
  <si>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</si>
  <si>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</si>
  <si>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</si>
  <si>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</si>
  <si>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</si>
  <si>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</si>
  <si>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</si>
  <si>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</si>
  <si>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</si>
  <si>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</si>
  <si>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</si>
  <si>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</si>
  <si>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</si>
  <si>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</si>
  <si>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</si>
  <si>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</si>
  <si>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</si>
  <si>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</si>
  <si>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</si>
  <si>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</si>
  <si>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</si>
  <si>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</si>
  <si>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</si>
  <si>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</si>
  <si>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</si>
  <si>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</si>
  <si>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</si>
  <si>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</si>
  <si>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</si>
  <si>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</si>
  <si>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</si>
  <si>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</si>
  <si>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</si>
  <si>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</si>
  <si>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</si>
  <si>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</si>
  <si>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</si>
  <si>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</si>
  <si>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</si>
  <si>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</si>
  <si>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</si>
  <si>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</si>
  <si>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</si>
  <si>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</si>
  <si>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</si>
  <si>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</si>
  <si>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</si>
  <si>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</si>
  <si>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</si>
  <si>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</si>
  <si>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</si>
  <si>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</si>
  <si>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</si>
  <si>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</si>
  <si>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</si>
  <si>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</si>
  <si>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</si>
  <si>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</si>
  <si>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</si>
  <si>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</si>
  <si>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</si>
  <si>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</si>
  <si>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</si>
  <si>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</si>
  <si>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</si>
  <si>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</si>
  <si>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</si>
  <si>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</si>
  <si>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</si>
  <si>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</si>
  <si>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</si>
  <si>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</si>
  <si>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</si>
  <si>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</si>
  <si>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</si>
  <si>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</si>
  <si>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</si>
  <si>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</si>
  <si>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</si>
  <si>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</si>
  <si>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</si>
  <si>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</si>
  <si>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</si>
  <si>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</si>
  <si>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</si>
  <si>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</si>
  <si>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</si>
  <si>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</si>
  <si>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</si>
  <si>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</si>
  <si>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</si>
  <si>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</si>
  <si>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</si>
  <si>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</si>
  <si>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</si>
  <si>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</si>
  <si>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</si>
  <si>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</si>
  <si>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</si>
  <si>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</si>
  <si>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</si>
  <si>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</si>
  <si>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</si>
  <si>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</si>
  <si>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</si>
  <si>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</si>
  <si>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</si>
  <si>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</si>
  <si>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</si>
  <si>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</si>
  <si>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</si>
  <si>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</si>
  <si>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</si>
  <si>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</si>
  <si>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</si>
  <si>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</si>
  <si>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</si>
  <si>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</si>
  <si>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</si>
  <si>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</si>
  <si>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</si>
  <si>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</si>
  <si>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</si>
  <si>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</si>
  <si>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</si>
  <si>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</si>
  <si>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</si>
  <si>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</si>
  <si>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</si>
  <si>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</si>
  <si>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</si>
  <si>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</si>
  <si>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</si>
  <si>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</si>
  <si>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</si>
  <si>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</si>
  <si>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</si>
  <si>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</si>
  <si>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</si>
  <si>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</si>
  <si>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</si>
  <si>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</si>
  <si>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</si>
  <si>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</si>
  <si>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</si>
  <si>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</si>
  <si>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</si>
  <si>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</si>
  <si>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</si>
  <si>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</si>
  <si>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</si>
  <si>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</si>
  <si>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</si>
  <si>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</si>
  <si>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</si>
  <si>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</si>
  <si>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</si>
  <si>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</si>
  <si>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</si>
  <si>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</si>
  <si>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</si>
  <si>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</si>
  <si>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</si>
  <si>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</si>
  <si>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</si>
  <si>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</si>
  <si>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</si>
  <si>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</si>
  <si>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</si>
  <si>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</si>
  <si>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</si>
  <si>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</si>
  <si>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</si>
  <si>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</si>
  <si>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</si>
  <si>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</si>
  <si>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</si>
  <si>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</si>
  <si>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</si>
  <si>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</si>
  <si>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</si>
  <si>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</si>
  <si>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</si>
  <si>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</si>
  <si>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</si>
  <si>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</si>
  <si>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</si>
  <si>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</si>
  <si>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</si>
  <si>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</si>
  <si>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</si>
  <si>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</si>
  <si>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</si>
  <si>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</si>
  <si>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</si>
  <si>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</si>
  <si>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</si>
  <si>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</si>
  <si>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</si>
  <si>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</si>
  <si>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</si>
  <si>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</si>
  <si>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</si>
  <si>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</si>
  <si>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</si>
  <si>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</si>
  <si>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</si>
  <si>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</si>
  <si>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</si>
  <si>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</si>
  <si>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</si>
  <si>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</si>
  <si>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</si>
  <si>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</si>
  <si>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</si>
  <si>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</si>
  <si>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</si>
  <si>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</si>
  <si>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</si>
  <si>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</si>
  <si>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</si>
  <si>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</si>
  <si>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</si>
  <si>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</si>
  <si>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</si>
  <si>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</si>
  <si>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</si>
  <si>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</si>
  <si>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</si>
  <si>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</si>
  <si>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</si>
  <si>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</si>
  <si>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</si>
  <si>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</si>
  <si>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</si>
  <si>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</si>
  <si>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</si>
  <si>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</si>
  <si>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</si>
  <si>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</si>
  <si>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</si>
  <si>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</si>
  <si>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</si>
  <si>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</si>
  <si>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</si>
  <si>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</si>
  <si>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</si>
  <si>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</si>
  <si>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</si>
  <si>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</si>
  <si>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</si>
  <si>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</si>
  <si>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</si>
  <si>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</si>
  <si>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</si>
  <si>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</si>
  <si>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</si>
  <si>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</si>
  <si>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</si>
  <si>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</si>
  <si>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</si>
  <si>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</si>
  <si>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</si>
  <si>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</si>
  <si>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</si>
  <si>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</si>
  <si>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</si>
  <si>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</si>
  <si>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</si>
  <si>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</si>
  <si>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</si>
  <si>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</si>
  <si>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</si>
  <si>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</si>
  <si>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</si>
  <si>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</si>
  <si>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</si>
  <si>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</si>
  <si>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</si>
  <si>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</si>
  <si>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</si>
  <si>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</si>
  <si>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</si>
  <si>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</si>
  <si>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</si>
  <si>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</si>
  <si>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</si>
  <si>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</si>
  <si>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</si>
  <si>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</si>
  <si>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</si>
  <si>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</si>
  <si>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</si>
  <si>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</si>
  <si>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</si>
  <si>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</si>
  <si>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</si>
  <si>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</si>
  <si>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</si>
  <si>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</si>
  <si>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</si>
  <si>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</si>
  <si>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</si>
  <si>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</si>
  <si>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</si>
  <si>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</si>
  <si>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</si>
  <si>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</si>
  <si>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</si>
  <si>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</si>
  <si>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</si>
  <si>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</si>
  <si>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</si>
  <si>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</si>
  <si>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</si>
  <si>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</si>
  <si>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</si>
  <si>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</si>
  <si>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</si>
  <si>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</si>
  <si>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</si>
  <si>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</si>
  <si>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</si>
  <si>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</si>
  <si>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</si>
  <si>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</si>
  <si>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</si>
  <si>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</si>
  <si>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</si>
  <si>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</si>
  <si>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</si>
  <si>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</si>
  <si>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</si>
  <si>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</si>
  <si>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</si>
  <si>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</si>
  <si>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</si>
  <si>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</si>
  <si>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</si>
  <si>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</si>
  <si>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</si>
  <si>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</si>
  <si>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</si>
  <si>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</si>
  <si>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</si>
  <si>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</si>
  <si>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</si>
  <si>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</si>
  <si>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</si>
  <si>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</si>
  <si>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</si>
  <si>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</si>
  <si>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</si>
  <si>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</si>
  <si>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</si>
  <si>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</si>
  <si>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</si>
  <si>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</si>
  <si>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</si>
  <si>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</si>
  <si>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</si>
  <si>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</si>
  <si>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</si>
  <si>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</si>
  <si>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</si>
  <si>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</si>
  <si>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</si>
  <si>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</si>
  <si>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</si>
  <si>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</si>
  <si>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</si>
  <si>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</si>
  <si>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</si>
  <si>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</si>
  <si>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</si>
  <si>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</si>
  <si>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</si>
  <si>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</si>
  <si>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</si>
  <si>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</si>
  <si>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</si>
  <si>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</si>
  <si>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</si>
  <si>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</si>
  <si>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</si>
  <si>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</si>
  <si>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</si>
  <si>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</si>
  <si>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</si>
  <si>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</si>
  <si>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</si>
  <si>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</si>
  <si>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</si>
  <si>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</si>
  <si>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</si>
  <si>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</si>
  <si>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</si>
  <si>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</si>
  <si>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</si>
  <si>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</si>
  <si>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</si>
  <si>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</si>
  <si>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</si>
  <si>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</si>
  <si>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</si>
  <si>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</si>
  <si>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</si>
  <si>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</si>
  <si>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</si>
  <si>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</si>
  <si>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</si>
  <si>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</si>
  <si>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</si>
  <si>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</si>
  <si>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</si>
  <si>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</si>
  <si>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</si>
  <si>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</si>
  <si>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</si>
  <si>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</si>
  <si>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</si>
  <si>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</si>
  <si>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</si>
  <si>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</si>
  <si>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</si>
  <si>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</si>
  <si>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</si>
  <si>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</si>
  <si>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</si>
  <si>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</si>
  <si>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</si>
  <si>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</si>
  <si>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</si>
  <si>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</si>
  <si>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</si>
  <si>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</si>
  <si>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</si>
  <si>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</si>
  <si>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</si>
  <si>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</si>
  <si>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</si>
  <si>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</si>
  <si>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</si>
  <si>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</si>
  <si>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</si>
  <si>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</si>
  <si>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</si>
  <si>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</si>
  <si>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</si>
  <si>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</si>
  <si>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</si>
  <si>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</si>
  <si>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</si>
  <si>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</si>
  <si>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</si>
  <si>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</si>
  <si>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</si>
  <si>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</si>
  <si>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</si>
  <si>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</si>
  <si>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</si>
  <si>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</si>
  <si>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</si>
  <si>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</si>
  <si>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</si>
  <si>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</si>
  <si>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</si>
  <si>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</si>
  <si>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</si>
  <si>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</si>
  <si>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</si>
  <si>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</si>
  <si>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</si>
  <si>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</si>
  <si>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</si>
  <si>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</si>
  <si>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</si>
  <si>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</si>
  <si>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</si>
  <si>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</si>
  <si>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</si>
  <si>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</si>
  <si>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</si>
  <si>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</si>
  <si>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</si>
  <si>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</si>
  <si>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</si>
  <si>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</si>
  <si>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</si>
  <si>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</si>
  <si>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</si>
  <si>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</si>
  <si>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</si>
  <si>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</si>
  <si>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</si>
  <si>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</si>
  <si>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</si>
  <si>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</si>
  <si>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</si>
  <si>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</si>
  <si>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</si>
  <si>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</si>
  <si>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</si>
  <si>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</si>
  <si>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</si>
  <si>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</si>
  <si>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</si>
  <si>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</si>
  <si>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</si>
  <si>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</si>
  <si>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</si>
  <si>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</si>
  <si>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</si>
  <si>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</si>
  <si>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</si>
  <si>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</si>
  <si>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</si>
  <si>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</si>
  <si>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</si>
  <si>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</si>
  <si>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</si>
  <si>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</si>
  <si>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</si>
  <si>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</si>
  <si>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</si>
  <si>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</si>
  <si>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</si>
  <si>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</si>
  <si>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</si>
  <si>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</si>
  <si>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</si>
  <si>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</si>
  <si>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</si>
  <si>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</si>
  <si>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</si>
  <si>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</si>
  <si>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</si>
  <si>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</si>
  <si>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</si>
  <si>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</si>
  <si>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</si>
  <si>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</si>
  <si>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</si>
  <si>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</si>
  <si>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</si>
  <si>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</si>
  <si>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</si>
  <si>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</si>
  <si>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</si>
  <si>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</si>
  <si>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</si>
  <si>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</si>
  <si>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</si>
  <si>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</si>
  <si>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</si>
  <si>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</si>
  <si>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</si>
  <si>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</si>
  <si>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</si>
  <si>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</si>
  <si>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</si>
  <si>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</si>
  <si>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</si>
  <si>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</si>
  <si>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</si>
  <si>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</si>
  <si>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</si>
  <si>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</si>
  <si>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</si>
  <si>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</si>
  <si>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</si>
  <si>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</si>
  <si>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</si>
  <si>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</si>
  <si>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</si>
  <si>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</si>
  <si>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</si>
  <si>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</si>
  <si>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</si>
  <si>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</si>
  <si>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</si>
  <si>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</si>
  <si>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</si>
  <si>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</si>
  <si>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</si>
  <si>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</si>
  <si>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</si>
  <si>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</si>
  <si>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</si>
  <si>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</si>
  <si>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</si>
  <si>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</si>
  <si>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</si>
  <si>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</si>
  <si>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</si>
  <si>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</si>
  <si>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</si>
  <si>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</si>
  <si>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</si>
  <si>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</si>
  <si>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</si>
  <si>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</si>
  <si>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</si>
  <si>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</si>
  <si>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</si>
  <si>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</si>
  <si>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</si>
  <si>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</si>
  <si>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</si>
  <si>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</si>
  <si>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</si>
  <si>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</si>
  <si>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</si>
  <si>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</si>
  <si>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</si>
  <si>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</si>
  <si>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</si>
  <si>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</si>
  <si>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</si>
  <si>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</si>
  <si>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</si>
  <si>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</si>
  <si>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</si>
  <si>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</si>
  <si>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</si>
  <si>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</si>
  <si>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</si>
  <si>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</si>
  <si>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</si>
  <si>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</si>
  <si>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</si>
  <si>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</si>
  <si>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</si>
  <si>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</si>
  <si>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</si>
  <si>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</si>
  <si>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</si>
  <si>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</si>
  <si>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</si>
  <si>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</si>
  <si>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</si>
  <si>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</si>
  <si>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</si>
  <si>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</si>
  <si>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</si>
  <si>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</si>
  <si>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</si>
  <si>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</si>
  <si>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</si>
  <si>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</si>
  <si>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</si>
  <si>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</si>
  <si>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</si>
  <si>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</si>
  <si>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</si>
  <si>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</si>
  <si>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</si>
  <si>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</si>
  <si>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</si>
  <si>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</si>
  <si>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</si>
  <si>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</si>
  <si>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</si>
  <si>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</si>
  <si>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</si>
  <si>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</si>
  <si>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</si>
  <si>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</si>
  <si>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</si>
  <si>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</si>
  <si>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</si>
  <si>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</si>
  <si>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</si>
  <si>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</si>
  <si>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</si>
  <si>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</si>
  <si>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</si>
  <si>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</si>
  <si>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</si>
  <si>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</si>
  <si>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</si>
  <si>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</si>
  <si>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</si>
  <si>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</si>
  <si>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</si>
  <si>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</si>
  <si>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</si>
  <si>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</si>
  <si>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</si>
  <si>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</si>
  <si>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</si>
  <si>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</si>
  <si>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</si>
  <si>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</si>
  <si>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</si>
  <si>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</si>
  <si>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</si>
  <si>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</si>
  <si>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</si>
  <si>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</si>
  <si>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</si>
  <si>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</si>
  <si>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</si>
  <si>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</si>
  <si>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</si>
  <si>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</si>
  <si>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</si>
  <si>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</si>
  <si>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</si>
  <si>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</si>
  <si>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</si>
  <si>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</si>
  <si>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</si>
  <si>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</si>
  <si>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</si>
  <si>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</si>
  <si>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</si>
  <si>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</si>
  <si>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</si>
  <si>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</si>
  <si>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</si>
  <si>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</si>
  <si>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</si>
  <si>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</si>
  <si>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</si>
  <si>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</si>
  <si>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</si>
  <si>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</si>
  <si>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</si>
  <si>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</si>
  <si>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</si>
  <si>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</si>
  <si>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</si>
  <si>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</si>
  <si>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</si>
  <si>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</si>
  <si>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</si>
  <si>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</si>
  <si>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</si>
  <si>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</si>
  <si>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</si>
  <si>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</si>
  <si>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</si>
  <si>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</si>
  <si>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</si>
  <si>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</si>
  <si>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</si>
  <si>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</si>
  <si>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</si>
  <si>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</si>
  <si>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</si>
  <si>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</si>
  <si>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</si>
  <si>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</si>
  <si>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</si>
  <si>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</si>
  <si>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</si>
  <si>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</si>
  <si>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</si>
  <si>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</si>
  <si>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</si>
  <si>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</si>
  <si>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</si>
  <si>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</si>
  <si>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</si>
  <si>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</si>
  <si>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</si>
  <si>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</si>
  <si>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</si>
  <si>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</si>
  <si>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</si>
  <si>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</si>
  <si>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</si>
  <si>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</si>
  <si>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</si>
  <si>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</si>
  <si>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</si>
  <si>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</si>
  <si>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</si>
  <si>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</si>
  <si>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</si>
  <si>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</si>
  <si>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</si>
  <si>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</si>
  <si>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</si>
  <si>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</si>
  <si>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</si>
  <si>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</si>
  <si>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</si>
  <si>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</si>
  <si>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</si>
  <si>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</si>
  <si>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</si>
  <si>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</si>
  <si>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</si>
  <si>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</si>
  <si>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</si>
  <si>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</si>
  <si>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</si>
  <si>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</si>
  <si>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</si>
  <si>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</si>
  <si>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</si>
  <si>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</si>
  <si>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</si>
  <si>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</si>
  <si>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</si>
  <si>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</si>
  <si>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</si>
  <si>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</si>
  <si>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</si>
  <si>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</si>
  <si>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</si>
  <si>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</si>
  <si>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</si>
  <si>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</si>
  <si>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</si>
  <si>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</si>
  <si>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</si>
  <si>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</si>
  <si>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</si>
  <si>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</si>
  <si>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</si>
  <si>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</si>
  <si>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</si>
  <si>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</si>
  <si>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</si>
  <si>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</si>
  <si>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</si>
  <si>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</si>
  <si>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</si>
  <si>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</si>
  <si>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</si>
  <si>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</si>
  <si>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</si>
  <si>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</si>
  <si>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</si>
  <si>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</si>
  <si>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</si>
  <si>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</si>
  <si>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</si>
  <si>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</si>
  <si>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</si>
  <si>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</si>
  <si>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</si>
  <si>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</si>
  <si>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</si>
  <si>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</si>
  <si>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</si>
  <si>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</si>
  <si>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</si>
  <si>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</si>
  <si>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</si>
  <si>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</si>
  <si>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</si>
  <si>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</si>
  <si>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</si>
  <si>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</si>
  <si>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</si>
  <si>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</si>
  <si>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</si>
  <si>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</si>
  <si>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</si>
  <si>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</si>
  <si>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</si>
  <si>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</si>
  <si>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</si>
  <si>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</si>
  <si>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</si>
  <si>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</si>
  <si>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</si>
  <si>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</si>
  <si>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</si>
  <si>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</si>
  <si>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</si>
  <si>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</si>
  <si>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</si>
  <si>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</si>
  <si>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</si>
  <si>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</si>
  <si>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</si>
  <si>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</si>
  <si>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</si>
  <si>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</si>
  <si>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</si>
  <si>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</si>
  <si>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</si>
  <si>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</si>
  <si>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</si>
  <si>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</si>
  <si>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</si>
  <si>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</si>
  <si>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</si>
  <si>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</si>
  <si>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</si>
  <si>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</si>
  <si>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</si>
  <si>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</si>
  <si>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</si>
  <si>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</si>
  <si>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</si>
  <si>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</si>
  <si>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</si>
  <si>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</si>
  <si>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</si>
  <si>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</si>
  <si>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</si>
  <si>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</si>
  <si>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</si>
  <si>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</si>
  <si>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</si>
  <si>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</si>
  <si>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</si>
  <si>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</si>
  <si>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</si>
  <si>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</si>
  <si>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</si>
  <si>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</si>
  <si>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</si>
  <si>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</si>
  <si>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</si>
  <si>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</si>
  <si>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</si>
  <si>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</si>
  <si>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</si>
  <si>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</si>
  <si>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</si>
  <si>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</si>
  <si>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</si>
  <si>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</si>
  <si>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</si>
  <si>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</si>
  <si>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</si>
  <si>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</si>
  <si>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</si>
  <si>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</si>
  <si>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</si>
  <si>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</si>
  <si>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</si>
  <si>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</si>
  <si>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</si>
  <si>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</si>
  <si>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</si>
  <si>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</si>
  <si>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</si>
  <si>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</si>
  <si>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</si>
  <si>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</si>
  <si>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</si>
  <si>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</si>
  <si>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</si>
  <si>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</si>
  <si>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</si>
  <si>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</si>
  <si>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</si>
  <si>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</si>
  <si>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</si>
  <si>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</si>
  <si>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</si>
  <si>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</si>
  <si>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</si>
  <si>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</si>
  <si>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</si>
  <si>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</si>
  <si>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</si>
  <si>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</si>
  <si>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</si>
  <si>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</si>
  <si>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</si>
  <si>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</si>
  <si>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</si>
  <si>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</si>
  <si>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</si>
  <si>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</si>
  <si>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</si>
  <si>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</si>
  <si>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</si>
  <si>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</si>
  <si>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</si>
  <si>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</si>
  <si>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</si>
  <si>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</si>
  <si>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</si>
  <si>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</si>
  <si>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</si>
  <si>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</si>
  <si>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</si>
  <si>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</si>
  <si>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</si>
  <si>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</si>
  <si>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</si>
  <si>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</si>
  <si>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</si>
  <si>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</si>
  <si>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</si>
  <si>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</si>
  <si>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</si>
  <si>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</si>
  <si>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</si>
  <si>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</si>
  <si>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</si>
  <si>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</si>
  <si>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</si>
  <si>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</si>
  <si>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</si>
  <si>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</si>
  <si>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</si>
  <si>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</si>
  <si>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</si>
  <si>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</si>
  <si>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</si>
  <si>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</si>
  <si>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</si>
  <si>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</si>
  <si>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</si>
  <si>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</si>
  <si>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</si>
  <si>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</si>
  <si>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</si>
  <si>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</si>
  <si>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</si>
  <si>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</si>
  <si>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</si>
  <si>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</si>
  <si>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</si>
  <si>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</si>
  <si>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</si>
  <si>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</si>
  <si>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</si>
  <si>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</si>
  <si>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</si>
  <si>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</si>
  <si>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</si>
  <si>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</si>
  <si>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</si>
  <si>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</si>
  <si>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</si>
  <si>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</si>
  <si>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</si>
  <si>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</si>
  <si>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</si>
  <si>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</si>
  <si>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</si>
  <si>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</si>
  <si>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</si>
  <si>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</si>
  <si>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</si>
  <si>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</si>
  <si>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</si>
  <si>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</si>
  <si>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</si>
  <si>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</si>
  <si>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</si>
  <si>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</si>
  <si>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</si>
  <si>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</si>
  <si>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</si>
  <si>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</si>
  <si>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</si>
  <si>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</si>
  <si>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</si>
  <si>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</si>
  <si>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</si>
  <si>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</si>
  <si>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</si>
  <si>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</si>
  <si>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</si>
  <si>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</si>
  <si>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</si>
  <si>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</si>
  <si>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</si>
  <si>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</si>
  <si>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</si>
  <si>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</si>
  <si>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</si>
  <si>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</si>
  <si>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</si>
  <si>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</si>
  <si>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</si>
  <si>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</si>
  <si>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</si>
  <si>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</si>
  <si>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</si>
  <si>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</si>
  <si>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</si>
  <si>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</si>
  <si>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</si>
  <si>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</si>
  <si>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</si>
  <si>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</si>
  <si>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</si>
  <si>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</si>
  <si>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</si>
  <si>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</si>
  <si>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</si>
  <si>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</si>
  <si>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</si>
  <si>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</si>
  <si>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</si>
  <si>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</si>
  <si>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</si>
  <si>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</si>
  <si>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</si>
  <si>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</si>
  <si>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</si>
  <si>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</si>
  <si>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</si>
  <si>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</si>
  <si>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</si>
  <si>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</si>
  <si>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</si>
  <si>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</si>
  <si>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</si>
  <si>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</si>
  <si>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</si>
  <si>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</si>
  <si>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</si>
  <si>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</si>
  <si>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</si>
  <si>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</si>
  <si>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</si>
  <si>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</si>
  <si>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</si>
  <si>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</si>
  <si>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</si>
  <si>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</si>
  <si>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</si>
  <si>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</si>
  <si>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</si>
  <si>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</si>
  <si>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</si>
  <si>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</si>
  <si>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</si>
  <si>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</si>
  <si>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</si>
  <si>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</si>
  <si>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</si>
  <si>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</si>
  <si>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</si>
  <si>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</si>
  <si>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</si>
  <si>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</si>
  <si>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</si>
  <si>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</si>
  <si>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</si>
  <si>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</si>
  <si>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</si>
  <si>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</si>
  <si>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</si>
  <si>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</si>
  <si>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</si>
  <si>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</si>
  <si>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</si>
  <si>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</si>
  <si>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</si>
  <si>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</si>
  <si>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</si>
  <si>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</si>
  <si>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</si>
  <si>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</si>
  <si>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</si>
  <si>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</si>
  <si>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</si>
  <si>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</si>
  <si>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</si>
  <si>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</si>
  <si>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</si>
  <si>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</si>
  <si>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</si>
  <si>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</si>
  <si>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</si>
  <si>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</si>
  <si>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</si>
  <si>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</si>
  <si>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</si>
  <si>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</si>
  <si>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</si>
  <si>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</si>
  <si>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</si>
  <si>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</si>
  <si>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</si>
  <si>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</si>
  <si>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</si>
  <si>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</si>
  <si>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</si>
  <si>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</si>
  <si>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</si>
  <si>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</si>
  <si>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</si>
  <si>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</si>
  <si>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</si>
  <si>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</si>
  <si>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</si>
  <si>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</si>
  <si>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</si>
  <si>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</si>
  <si>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</si>
  <si>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</si>
  <si>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</si>
  <si>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</si>
  <si>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</si>
  <si>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</si>
  <si>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</si>
  <si>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</si>
  <si>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</si>
  <si>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</si>
  <si>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</si>
  <si>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</si>
  <si>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</si>
  <si>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</si>
  <si>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</si>
  <si>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</si>
  <si>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</si>
  <si>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</si>
  <si>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</si>
  <si>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</si>
  <si>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</si>
  <si>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</si>
  <si>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</si>
  <si>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</si>
  <si>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</si>
  <si>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</si>
  <si>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</si>
  <si>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</si>
  <si>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</si>
  <si>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</si>
  <si>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</si>
  <si>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</si>
  <si>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</si>
  <si>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</si>
  <si>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</si>
  <si>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</si>
  <si>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</si>
  <si>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</si>
  <si>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</si>
  <si>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</si>
  <si>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</si>
  <si>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</si>
  <si>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</si>
  <si>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</si>
  <si>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</si>
  <si>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</si>
  <si>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</si>
  <si>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</si>
  <si>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</si>
  <si>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</si>
  <si>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</si>
  <si>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</si>
  <si>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</si>
  <si>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</si>
  <si>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</si>
  <si>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</si>
  <si>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</si>
  <si>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</si>
  <si>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</si>
  <si>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</si>
  <si>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</si>
  <si>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</si>
  <si>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</si>
  <si>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</si>
  <si>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</si>
  <si>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</si>
  <si>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</si>
  <si>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</si>
  <si>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</si>
  <si>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</si>
  <si>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</si>
  <si>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</si>
  <si>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</si>
  <si>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</si>
  <si>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</si>
  <si>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</si>
  <si>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</si>
  <si>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</si>
  <si>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</si>
  <si>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</si>
  <si>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</si>
  <si>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</si>
  <si>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</si>
  <si>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</si>
  <si>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</si>
  <si>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</si>
  <si>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</si>
  <si>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</si>
  <si>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</si>
  <si>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</si>
  <si>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</si>
  <si>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</si>
  <si>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</si>
  <si>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</si>
  <si>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</si>
  <si>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</si>
  <si>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</si>
  <si>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</si>
  <si>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</si>
  <si>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</si>
  <si>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</si>
  <si>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</si>
  <si>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</si>
  <si>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</si>
  <si>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</si>
  <si>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</si>
  <si>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</si>
  <si>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</si>
  <si>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</si>
  <si>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</si>
  <si>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</si>
  <si>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</si>
  <si>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</si>
  <si>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</si>
  <si>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</si>
  <si>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</si>
  <si>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</si>
  <si>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</si>
  <si>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</si>
  <si>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</si>
  <si>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</si>
  <si>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</si>
  <si>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</si>
  <si>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</si>
  <si>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</si>
  <si>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</si>
  <si>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</si>
  <si>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</si>
  <si>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</si>
  <si>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</si>
  <si>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</si>
  <si>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</si>
  <si>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</si>
  <si>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</si>
  <si>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</si>
  <si>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</si>
  <si>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</si>
  <si>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</si>
  <si>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</si>
  <si>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</si>
  <si>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</si>
  <si>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</si>
  <si>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</si>
  <si>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</si>
  <si>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</si>
  <si>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</si>
  <si>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</si>
  <si>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</si>
  <si>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</si>
  <si>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</si>
  <si>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</si>
  <si>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</si>
  <si>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</si>
  <si>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</si>
  <si>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</si>
  <si>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</si>
  <si>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</si>
  <si>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</si>
  <si>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</si>
  <si>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</si>
  <si>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</si>
  <si>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</si>
  <si>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</si>
  <si>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</si>
  <si>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</si>
  <si>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</si>
  <si>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</si>
  <si>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</si>
  <si>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</si>
  <si>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</si>
  <si>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</si>
  <si>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</si>
  <si>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</si>
  <si>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</si>
  <si>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</si>
  <si>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</si>
  <si>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</si>
  <si>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</si>
  <si>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</si>
  <si>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</si>
  <si>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</si>
  <si>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</si>
  <si>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</si>
  <si>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</si>
  <si>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</si>
  <si>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</si>
  <si>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</si>
  <si>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</si>
  <si>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</si>
  <si>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</si>
  <si>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</si>
  <si>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</si>
  <si>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</si>
  <si>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</si>
  <si>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</si>
  <si>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</si>
  <si>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</si>
  <si>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</si>
  <si>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</si>
  <si>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</si>
  <si>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</si>
  <si>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</si>
  <si>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</si>
  <si>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</si>
  <si>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</si>
  <si>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</si>
  <si>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</si>
  <si>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</si>
  <si>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</si>
  <si>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</si>
  <si>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</si>
  <si>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</si>
  <si>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</si>
  <si>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</si>
  <si>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</si>
  <si>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</si>
  <si>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</si>
  <si>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</si>
  <si>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</si>
  <si>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</si>
  <si>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</si>
  <si>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</si>
  <si>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</si>
  <si>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</si>
  <si>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</si>
  <si>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</si>
  <si>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</si>
  <si>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</si>
  <si>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</si>
  <si>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</si>
  <si>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</si>
  <si>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</si>
  <si>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</si>
  <si>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</si>
  <si>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</si>
  <si>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</si>
  <si>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</si>
  <si>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</si>
  <si>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</si>
  <si>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</si>
  <si>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</si>
  <si>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</si>
  <si>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</si>
  <si>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</si>
  <si>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</si>
  <si>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</si>
  <si>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</si>
  <si>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</si>
  <si>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</si>
  <si>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</si>
  <si>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</si>
  <si>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</si>
  <si>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</si>
  <si>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</si>
  <si>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</si>
  <si>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</si>
  <si>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</si>
  <si>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</si>
  <si>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</si>
  <si>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</si>
  <si>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</si>
  <si>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</si>
  <si>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</si>
  <si>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</si>
  <si>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</si>
  <si>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</si>
  <si>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</si>
  <si>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</si>
  <si>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</si>
  <si>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</si>
  <si>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</si>
  <si>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</si>
  <si>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</si>
  <si>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</si>
  <si>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</si>
  <si>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</si>
  <si>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</si>
  <si>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</si>
  <si>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</si>
  <si>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</si>
  <si>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</si>
  <si>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</si>
  <si>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</si>
  <si>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</si>
  <si>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</si>
  <si>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</si>
  <si>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</si>
  <si>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</si>
  <si>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</si>
  <si>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</si>
  <si>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</si>
  <si>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</si>
  <si>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</si>
  <si>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</si>
  <si>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</si>
  <si>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</si>
  <si>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</si>
  <si>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</si>
  <si>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</si>
  <si>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</si>
  <si>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</si>
  <si>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</si>
  <si>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</si>
  <si>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</si>
  <si>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</si>
  <si>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</si>
  <si>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</si>
  <si>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</si>
  <si>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</si>
  <si>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</si>
  <si>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</si>
  <si>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</si>
  <si>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</si>
  <si>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</si>
  <si>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</si>
  <si>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</si>
  <si>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</si>
  <si>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</si>
  <si>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</si>
  <si>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</si>
  <si>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</si>
  <si>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</si>
  <si>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</si>
  <si>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</si>
  <si>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</si>
  <si>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</si>
  <si>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</si>
  <si>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</si>
  <si>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</si>
  <si>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</si>
  <si>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</si>
  <si>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</si>
  <si>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</si>
  <si>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</si>
  <si>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</si>
  <si>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</si>
  <si>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</si>
  <si>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</si>
  <si>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</si>
  <si>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</si>
  <si>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</si>
  <si>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</si>
  <si>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</si>
  <si>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</si>
  <si>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</si>
  <si>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</si>
  <si>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</si>
  <si>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</si>
  <si>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</si>
  <si>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</si>
  <si>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</si>
  <si>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</si>
  <si>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</si>
  <si>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</si>
  <si>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</si>
  <si>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</si>
  <si>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</si>
  <si>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</si>
  <si>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</si>
  <si>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</si>
  <si>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</si>
  <si>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</si>
  <si>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</si>
  <si>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</si>
  <si>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</si>
  <si>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</si>
  <si>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</si>
  <si>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</si>
  <si>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</si>
  <si>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</si>
  <si>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</si>
  <si>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</si>
  <si>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</si>
  <si>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</si>
  <si>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</si>
  <si>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</si>
  <si>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</si>
  <si>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</si>
  <si>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</si>
  <si>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</si>
  <si>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</si>
  <si>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</si>
  <si>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</si>
  <si>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</si>
  <si>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</si>
  <si>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</si>
  <si>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</si>
  <si>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</si>
  <si>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</si>
  <si>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</si>
  <si>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</si>
  <si>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</si>
  <si>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</si>
  <si>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</si>
  <si>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</si>
  <si>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</si>
  <si>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</si>
  <si>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</si>
  <si>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</si>
  <si>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</si>
  <si>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</si>
  <si>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</si>
  <si>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</si>
  <si>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</si>
  <si>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</si>
  <si>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</si>
  <si>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</si>
  <si>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</si>
  <si>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</si>
  <si>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</si>
  <si>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</si>
  <si>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</si>
  <si>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</si>
  <si>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</si>
  <si>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</si>
  <si>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</si>
  <si>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</si>
  <si>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</si>
  <si>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</si>
  <si>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</si>
  <si>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</si>
  <si>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</si>
  <si>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</si>
  <si>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</si>
  <si>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</si>
  <si>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</si>
  <si>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</si>
  <si>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</si>
  <si>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</si>
  <si>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</si>
  <si>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</si>
  <si>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</si>
  <si>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</si>
  <si>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</si>
  <si>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</si>
  <si>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</si>
  <si>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</si>
  <si>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</si>
  <si>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</si>
  <si>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</si>
  <si>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</si>
  <si>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</si>
  <si>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</si>
  <si>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</si>
  <si>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</si>
  <si>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</si>
  <si>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</si>
  <si>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</si>
  <si>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</si>
  <si>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</si>
  <si>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</si>
  <si>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</si>
  <si>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</si>
  <si>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</si>
  <si>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</si>
  <si>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</si>
  <si>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</si>
  <si>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</si>
  <si>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</si>
  <si>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</si>
  <si>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</si>
  <si>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</si>
  <si>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</si>
  <si>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</si>
  <si>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</si>
  <si>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</si>
  <si>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</si>
  <si>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</si>
  <si>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</si>
  <si>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</si>
  <si>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</si>
  <si>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</si>
  <si>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</si>
  <si>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</si>
  <si>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</si>
  <si>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</si>
  <si>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</si>
  <si>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</si>
  <si>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</si>
  <si>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</si>
  <si>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</si>
  <si>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</si>
  <si>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</si>
  <si>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</si>
  <si>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</si>
  <si>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</si>
  <si>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</si>
  <si>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</si>
  <si>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</si>
  <si>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</si>
  <si>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</si>
  <si>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</si>
  <si>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</si>
  <si>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</si>
  <si>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</si>
  <si>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</si>
  <si>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</si>
  <si>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</si>
  <si>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</si>
  <si>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</si>
  <si>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</si>
  <si>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</si>
  <si>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</si>
  <si>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</si>
  <si>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</si>
  <si>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</si>
  <si>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</si>
  <si>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</si>
  <si>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</si>
  <si>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</si>
  <si>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</si>
  <si>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</si>
  <si>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</si>
  <si>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</si>
  <si>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</si>
  <si>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</si>
  <si>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</si>
  <si>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</si>
  <si>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</si>
  <si>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</si>
  <si>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</si>
  <si>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</si>
  <si>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</si>
  <si>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</si>
  <si>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</si>
  <si>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</si>
  <si>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</si>
  <si>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</si>
  <si>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</si>
  <si>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</si>
  <si>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</si>
  <si>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</si>
  <si>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</si>
  <si>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</si>
  <si>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</si>
  <si>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</si>
  <si>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</si>
  <si>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</si>
  <si>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</si>
  <si>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</si>
  <si>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</si>
  <si>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</si>
  <si>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</si>
  <si>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</si>
  <si>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</si>
  <si>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</si>
  <si>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</si>
  <si>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</si>
  <si>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</si>
  <si>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</si>
  <si>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</si>
  <si>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</si>
  <si>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</si>
  <si>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</si>
  <si>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</si>
  <si>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</si>
  <si>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</si>
  <si>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</si>
  <si>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</si>
  <si>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</si>
  <si>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</si>
  <si>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</si>
  <si>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</si>
  <si>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</si>
  <si>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</si>
  <si>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</si>
  <si>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</si>
  <si>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</si>
  <si>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</si>
  <si>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</si>
  <si>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</si>
  <si>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</si>
  <si>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</si>
  <si>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</si>
  <si>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</si>
  <si>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</si>
  <si>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</si>
  <si>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</si>
  <si>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</si>
  <si>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</si>
  <si>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</si>
  <si>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</si>
  <si>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</si>
  <si>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</si>
  <si>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</si>
  <si>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</si>
  <si>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</si>
  <si>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</si>
  <si>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</si>
  <si>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</si>
  <si>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</si>
  <si>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</si>
  <si>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</si>
  <si>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</si>
  <si>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</si>
  <si>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</si>
  <si>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</si>
  <si>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</si>
  <si>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</si>
  <si>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</si>
  <si>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</si>
  <si>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</si>
  <si>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</si>
  <si>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</si>
  <si>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</si>
  <si>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</si>
  <si>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</si>
  <si>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</si>
  <si>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</si>
  <si>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</si>
  <si>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</si>
  <si>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</si>
  <si>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</si>
  <si>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</si>
  <si>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</si>
  <si>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</si>
  <si>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</si>
  <si>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</si>
  <si>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</si>
  <si>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</si>
  <si>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</si>
  <si>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</si>
  <si>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</si>
  <si>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</si>
  <si>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</si>
  <si>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</si>
  <si>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</si>
  <si>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</si>
  <si>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</si>
  <si>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</si>
  <si>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</si>
  <si>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</si>
  <si>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</si>
  <si>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</si>
  <si>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</si>
  <si>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</si>
  <si>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</si>
  <si>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</si>
  <si>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</si>
  <si>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</si>
  <si>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</si>
  <si>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</si>
  <si>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</si>
  <si>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</si>
  <si>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</si>
  <si>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</si>
  <si>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</si>
  <si>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</si>
  <si>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</si>
  <si>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</si>
  <si>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</si>
  <si>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</si>
  <si>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</si>
  <si>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</si>
  <si>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</si>
  <si>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</si>
  <si>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</si>
  <si>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</si>
  <si>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</si>
  <si>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</si>
  <si>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</si>
  <si>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</si>
  <si>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</si>
  <si>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</si>
  <si>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</si>
  <si>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</si>
  <si>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</si>
  <si>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</si>
  <si>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</si>
  <si>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</si>
  <si>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</si>
  <si>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</si>
  <si>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</si>
  <si>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</si>
  <si>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</si>
  <si>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</si>
  <si>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</si>
  <si>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</si>
  <si>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</si>
  <si>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</si>
  <si>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</si>
  <si>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</si>
  <si>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</si>
  <si>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</si>
  <si>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</si>
  <si>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</si>
  <si>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</si>
  <si>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</si>
  <si>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</si>
  <si>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</si>
  <si>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</si>
  <si>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</si>
  <si>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</si>
  <si>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</si>
  <si>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</si>
  <si>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</si>
  <si>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</si>
  <si>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</si>
  <si>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</si>
  <si>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</si>
  <si>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</si>
  <si>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</si>
  <si>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</si>
  <si>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</si>
  <si>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</si>
  <si>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</si>
  <si>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</si>
  <si>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</si>
  <si>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</si>
  <si>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</si>
  <si>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</si>
  <si>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</si>
  <si>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</si>
  <si>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</si>
  <si>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</si>
  <si>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</si>
  <si>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</si>
  <si>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</si>
  <si>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</si>
  <si>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</si>
  <si>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</si>
  <si>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</si>
  <si>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</si>
  <si>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</si>
  <si>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</si>
  <si>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</si>
  <si>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</si>
  <si>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</si>
  <si>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</si>
  <si>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</si>
  <si>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</si>
  <si>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</si>
  <si>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</si>
  <si>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</si>
  <si>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</si>
  <si>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</si>
  <si>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</si>
  <si>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</si>
  <si>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</si>
  <si>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</si>
  <si>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</si>
  <si>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</si>
  <si>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</si>
  <si>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</si>
  <si>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</si>
  <si>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</si>
  <si>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</si>
  <si>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</si>
  <si>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</si>
  <si>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</si>
  <si>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</si>
  <si>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</si>
  <si>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</si>
  <si>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</si>
  <si>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</si>
  <si>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</si>
  <si>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</si>
  <si>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</si>
  <si>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</si>
  <si>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</si>
  <si>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</si>
  <si>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</si>
  <si>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</si>
  <si>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</si>
  <si>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</si>
  <si>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</si>
  <si>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</si>
  <si>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</si>
  <si>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</si>
  <si>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</si>
  <si>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</si>
  <si>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</si>
  <si>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</si>
  <si>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</si>
  <si>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</si>
  <si>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</si>
  <si>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</si>
  <si>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</si>
  <si>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</si>
  <si>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</si>
  <si>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</si>
  <si>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</si>
  <si>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</si>
  <si>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</si>
  <si>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</si>
  <si>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</si>
  <si>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</si>
  <si>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</si>
  <si>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</si>
  <si>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</si>
  <si>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</si>
  <si>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</si>
  <si>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</si>
  <si>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</si>
  <si>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</si>
  <si>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</si>
  <si>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</si>
  <si>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</si>
  <si>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</si>
  <si>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</si>
  <si>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</si>
  <si>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</si>
  <si>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</si>
  <si>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</si>
  <si>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</si>
  <si>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</si>
  <si>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</si>
  <si>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</si>
  <si>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</si>
  <si>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</si>
  <si>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</si>
  <si>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</si>
  <si>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</si>
  <si>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</si>
  <si>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</si>
  <si>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</si>
  <si>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</si>
  <si>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</si>
  <si>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</si>
  <si>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</si>
  <si>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</si>
  <si>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</si>
  <si>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</si>
  <si>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</si>
  <si>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</si>
  <si>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</si>
  <si>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</si>
  <si>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</si>
  <si>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</si>
  <si>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</si>
  <si>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</si>
  <si>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</si>
  <si>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</si>
  <si>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</si>
  <si>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</si>
  <si>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</si>
  <si>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</si>
  <si>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</si>
  <si>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</si>
  <si>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</si>
  <si>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</si>
  <si>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</si>
  <si>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</si>
  <si>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</si>
  <si>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</si>
  <si>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</si>
  <si>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</si>
  <si>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</si>
  <si>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</si>
  <si>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</si>
  <si>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</si>
  <si>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</si>
  <si>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</si>
  <si>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</si>
  <si>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</si>
  <si>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</si>
  <si>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</si>
  <si>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</si>
  <si>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</si>
  <si>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</si>
  <si>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</si>
  <si>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</si>
  <si>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</si>
  <si>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</si>
  <si>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</si>
  <si>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</si>
  <si>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</si>
  <si>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</si>
  <si>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</si>
  <si>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</si>
  <si>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</si>
  <si>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</si>
  <si>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</si>
  <si>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</si>
  <si>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</si>
  <si>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</si>
  <si>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</si>
  <si>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</si>
  <si>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</si>
  <si>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</si>
  <si>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</si>
  <si>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</si>
  <si>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</si>
  <si>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</si>
  <si>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</si>
  <si>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</si>
  <si>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</si>
  <si>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</si>
  <si>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</si>
  <si>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</si>
  <si>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</si>
  <si>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</si>
  <si>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</si>
  <si>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</si>
  <si>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</si>
  <si>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</si>
  <si>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</si>
  <si>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</si>
  <si>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</si>
  <si>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</si>
  <si>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</si>
  <si>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</si>
  <si>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</si>
  <si>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</si>
  <si>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</si>
  <si>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</si>
  <si>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</si>
  <si>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</si>
  <si>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</si>
  <si>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</si>
  <si>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</si>
  <si>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</si>
  <si>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</si>
  <si>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</si>
  <si>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</si>
  <si>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</si>
  <si>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</si>
  <si>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</si>
  <si>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</si>
  <si>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</si>
  <si>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</si>
  <si>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</si>
  <si>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</si>
  <si>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</si>
  <si>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</si>
  <si>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</si>
  <si>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</si>
  <si>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</si>
  <si>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</si>
  <si>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</si>
  <si>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</si>
  <si>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</si>
  <si>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</si>
  <si>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</si>
  <si>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</si>
  <si>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</si>
  <si>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</si>
  <si>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</si>
  <si>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</si>
  <si>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</si>
  <si>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</si>
  <si>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</si>
  <si>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</si>
  <si>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</si>
  <si>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</si>
  <si>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</si>
  <si>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</si>
  <si>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</si>
  <si>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</si>
  <si>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</si>
  <si>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</si>
  <si>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</si>
  <si>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</si>
  <si>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</si>
  <si>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</si>
  <si>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</si>
  <si>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</si>
  <si>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</si>
  <si>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</si>
  <si>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</si>
  <si>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</si>
  <si>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</si>
  <si>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</si>
  <si>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</si>
  <si>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</si>
  <si>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</si>
  <si>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</si>
  <si>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</si>
  <si>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</si>
  <si>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</si>
  <si>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</si>
  <si>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</si>
  <si>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</si>
  <si>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</si>
  <si>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</si>
  <si>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</si>
  <si>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</si>
  <si>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</si>
  <si>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</si>
  <si>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</si>
  <si>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</si>
  <si>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</si>
  <si>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</si>
  <si>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</si>
  <si>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</si>
  <si>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</si>
  <si>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</si>
  <si>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</si>
  <si>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</si>
  <si>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</si>
  <si>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</si>
  <si>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</si>
  <si>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</si>
  <si>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</si>
  <si>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</si>
  <si>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</si>
  <si>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</si>
  <si>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</si>
  <si>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</si>
  <si>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</si>
  <si>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</si>
  <si>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</si>
  <si>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</si>
  <si>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</si>
  <si>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</si>
  <si>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</si>
  <si>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</si>
  <si>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</si>
  <si>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</si>
  <si>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</si>
  <si>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</si>
  <si>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</si>
  <si>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</si>
  <si>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</si>
  <si>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</si>
  <si>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</si>
  <si>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</si>
  <si>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</si>
  <si>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</si>
  <si>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</si>
  <si>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</si>
  <si>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</si>
  <si>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</si>
  <si>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</si>
  <si>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</si>
  <si>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</si>
  <si>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</si>
  <si>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</si>
  <si>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</si>
  <si>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</si>
  <si>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</si>
  <si>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</si>
  <si>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</si>
  <si>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</si>
  <si>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</si>
  <si>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</si>
  <si>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</si>
  <si>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</si>
  <si>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</si>
  <si>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</si>
  <si>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</si>
  <si>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</si>
  <si>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</si>
  <si>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</si>
  <si>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</si>
  <si>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</si>
  <si>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</si>
  <si>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</si>
  <si>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</si>
  <si>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</si>
  <si>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</si>
  <si>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</si>
  <si>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</si>
  <si>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</si>
  <si>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</si>
  <si>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</si>
  <si>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</si>
  <si>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</si>
  <si>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</si>
  <si>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</si>
  <si>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</si>
  <si>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</si>
  <si>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</si>
  <si>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</si>
  <si>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</si>
  <si>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</si>
  <si>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</si>
  <si>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</si>
  <si>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</si>
  <si>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</si>
  <si>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</si>
  <si>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</si>
  <si>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</si>
  <si>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</si>
  <si>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</si>
  <si>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</si>
  <si>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</si>
  <si>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</si>
  <si>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</si>
  <si>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</si>
  <si>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</si>
  <si>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</si>
  <si>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</si>
  <si>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</si>
  <si>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</si>
  <si>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</si>
  <si>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</si>
  <si>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</si>
  <si>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</si>
  <si>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</si>
  <si>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</si>
  <si>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</si>
  <si>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</si>
  <si>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</si>
  <si>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</si>
  <si>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</si>
  <si>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</si>
  <si>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</si>
  <si>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</si>
  <si>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</si>
  <si>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</si>
  <si>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</si>
  <si>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</si>
  <si>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</si>
  <si>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</si>
  <si>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</si>
  <si>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</si>
  <si>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</si>
  <si>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</si>
  <si>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</si>
  <si>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</si>
  <si>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</si>
  <si>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</si>
  <si>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</si>
  <si>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</si>
  <si>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</si>
  <si>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</si>
  <si>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</si>
  <si>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</si>
  <si>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</si>
  <si>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</si>
  <si>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</si>
  <si>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</si>
  <si>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</si>
  <si>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</si>
  <si>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</si>
  <si>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</si>
  <si>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</si>
  <si>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</si>
  <si>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</si>
  <si>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</si>
  <si>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</si>
  <si>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</si>
  <si>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</si>
  <si>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</si>
  <si>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</si>
  <si>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</si>
  <si>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</si>
  <si>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</si>
  <si>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</si>
  <si>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</si>
  <si>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</si>
  <si>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</si>
  <si>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</si>
  <si>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</si>
  <si>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</si>
  <si>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</si>
  <si>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</si>
  <si>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</si>
  <si>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</si>
  <si>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</si>
  <si>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</si>
  <si>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</si>
  <si>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</si>
  <si>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</si>
  <si>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</si>
  <si>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</si>
  <si>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</si>
  <si>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</si>
  <si>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</si>
  <si>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</si>
  <si>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</si>
  <si>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</si>
  <si>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</si>
  <si>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</si>
  <si>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</si>
  <si>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</si>
  <si>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</si>
  <si>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</si>
  <si>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</si>
  <si>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</si>
  <si>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</si>
  <si>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</si>
  <si>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</si>
  <si>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</si>
  <si>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</si>
  <si>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</si>
  <si>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</si>
  <si>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</si>
  <si>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</si>
  <si>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</si>
  <si>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</si>
  <si>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</si>
  <si>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</si>
  <si>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</si>
  <si>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</si>
  <si>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</si>
  <si>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</si>
  <si>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</si>
  <si>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</si>
  <si>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</si>
  <si>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</si>
  <si>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</si>
  <si>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</si>
  <si>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</si>
  <si>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</si>
  <si>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</si>
  <si>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</si>
  <si>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</si>
  <si>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</si>
  <si>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</si>
  <si>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</si>
  <si>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</si>
  <si>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</si>
  <si>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</si>
  <si>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</si>
  <si>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</si>
  <si>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</si>
  <si>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</si>
  <si>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</si>
  <si>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</si>
  <si>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</si>
  <si>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</si>
  <si>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</si>
  <si>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</si>
  <si>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</si>
  <si>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</si>
  <si>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</si>
  <si>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</si>
  <si>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</si>
  <si>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</si>
  <si>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</si>
  <si>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</si>
  <si>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</si>
  <si>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</si>
  <si>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</si>
  <si>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</si>
  <si>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</si>
  <si>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</si>
  <si>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</si>
  <si>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</si>
  <si>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</si>
  <si>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</si>
  <si>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</si>
  <si>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</si>
  <si>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</si>
  <si>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</si>
  <si>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</si>
  <si>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</si>
  <si>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</si>
  <si>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</si>
  <si>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</si>
  <si>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</si>
  <si>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</si>
  <si>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</si>
  <si>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</si>
  <si>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</si>
  <si>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</si>
  <si>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</si>
  <si>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</si>
  <si>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</si>
  <si>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</si>
  <si>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</si>
  <si>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</si>
  <si>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</si>
  <si>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</si>
  <si>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</si>
  <si>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</si>
  <si>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</si>
  <si>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</si>
  <si>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</si>
  <si>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</si>
  <si>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</si>
  <si>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</si>
  <si>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</si>
  <si>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</si>
  <si>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</si>
  <si>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</si>
  <si>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</si>
  <si>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</si>
  <si>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</si>
  <si>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</si>
  <si>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</si>
  <si>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</si>
  <si>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</si>
  <si>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</si>
  <si>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</si>
  <si>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</si>
  <si>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</si>
  <si>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</si>
  <si>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</si>
  <si>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</si>
  <si>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</si>
  <si>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</si>
  <si>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</si>
  <si>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</si>
  <si>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</si>
  <si>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</si>
  <si>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</si>
  <si>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</si>
  <si>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</si>
  <si>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</si>
  <si>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</si>
  <si>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</si>
  <si>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</si>
  <si>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</si>
  <si>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</si>
  <si>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</si>
  <si>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</si>
  <si>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</si>
  <si>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</si>
  <si>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</si>
  <si>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</si>
  <si>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</si>
  <si>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</si>
  <si>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</si>
  <si>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</si>
  <si>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</si>
  <si>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</si>
  <si>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</si>
  <si>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</si>
  <si>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</si>
  <si>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</si>
  <si>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</si>
  <si>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</si>
  <si>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</si>
  <si>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</si>
  <si>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</si>
  <si>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</si>
  <si>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</si>
  <si>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</si>
  <si>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</si>
  <si>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</si>
  <si>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</si>
  <si>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</si>
  <si>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</si>
  <si>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</si>
  <si>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</si>
  <si>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</si>
  <si>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</si>
  <si>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</si>
  <si>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</si>
  <si>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</si>
  <si>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</si>
  <si>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</si>
  <si>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</si>
  <si>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</si>
  <si>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</si>
  <si>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</si>
  <si>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</si>
  <si>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</si>
  <si>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</si>
  <si>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</si>
  <si>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</si>
  <si>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</si>
  <si>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</si>
  <si>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</si>
  <si>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</si>
  <si>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</si>
  <si>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</si>
  <si>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</si>
  <si>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</si>
  <si>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</si>
  <si>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</si>
  <si>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</si>
  <si>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</si>
  <si>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</si>
  <si>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</si>
  <si>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</si>
  <si>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</si>
  <si>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</si>
  <si>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</si>
  <si>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</si>
  <si>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</si>
  <si>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</si>
  <si>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</si>
  <si>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</si>
  <si>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</si>
  <si>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</si>
  <si>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</si>
  <si>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</si>
  <si>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</si>
  <si>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</si>
  <si>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</si>
  <si>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</si>
  <si>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</si>
  <si>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</si>
  <si>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</si>
  <si>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</si>
  <si>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</si>
  <si>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</si>
  <si>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</si>
  <si>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</si>
  <si>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</si>
  <si>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</si>
  <si>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</si>
  <si>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</si>
  <si>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</si>
  <si>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</si>
  <si>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</si>
  <si>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</si>
  <si>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</si>
  <si>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</si>
  <si>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</si>
  <si>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</si>
  <si>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</si>
  <si>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</si>
  <si>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</si>
  <si>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</si>
  <si>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</si>
  <si>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</si>
  <si>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</si>
  <si>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</si>
  <si>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</si>
  <si>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</si>
  <si>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</si>
  <si>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</si>
  <si>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</si>
  <si>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</si>
  <si>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</si>
  <si>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</si>
  <si>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</si>
  <si>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</si>
  <si>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</si>
  <si>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</si>
  <si>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</si>
  <si>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</si>
  <si>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</si>
  <si>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</si>
  <si>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</si>
  <si>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</si>
  <si>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</si>
  <si>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</si>
  <si>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</si>
  <si>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</si>
  <si>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</si>
  <si>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</si>
  <si>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</si>
  <si>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</si>
  <si>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</si>
  <si>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</si>
  <si>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</si>
  <si>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</si>
  <si>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</si>
  <si>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</si>
  <si>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</si>
  <si>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</si>
  <si>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</si>
  <si>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</si>
  <si>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</si>
  <si>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</si>
  <si>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</si>
  <si>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</si>
  <si>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</si>
  <si>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</si>
  <si>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</si>
  <si>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</si>
  <si>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</si>
  <si>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</si>
  <si>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</si>
  <si>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</si>
  <si>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</si>
  <si>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</si>
  <si>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</si>
  <si>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</si>
  <si>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</si>
  <si>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</si>
  <si>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</si>
  <si>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</si>
  <si>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</si>
  <si>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</si>
  <si>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</si>
  <si>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</si>
  <si>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</si>
  <si>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</si>
  <si>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</si>
  <si>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</si>
  <si>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</si>
  <si>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</si>
  <si>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</si>
  <si>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</si>
  <si>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</si>
  <si>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</si>
  <si>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</si>
  <si>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</si>
  <si>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</si>
  <si>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</si>
  <si>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</si>
  <si>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</si>
  <si>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</si>
  <si>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</si>
  <si>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</si>
  <si>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</si>
  <si>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</si>
  <si>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</si>
  <si>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</si>
  <si>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</si>
  <si>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</si>
  <si>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</si>
  <si>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</si>
  <si>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</si>
  <si>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</si>
  <si>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</si>
  <si>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</si>
  <si>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</si>
  <si>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</si>
  <si>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</si>
  <si>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</si>
  <si>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</si>
  <si>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</si>
  <si>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</si>
  <si>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</si>
  <si>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</si>
  <si>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</si>
  <si>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</si>
  <si>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</si>
  <si>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</si>
  <si>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</si>
  <si>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</si>
  <si>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</si>
  <si>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</si>
  <si>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</si>
  <si>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</si>
  <si>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</si>
  <si>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</si>
  <si>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</si>
  <si>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</si>
  <si>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</si>
  <si>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</si>
  <si>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</si>
  <si>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</si>
  <si>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</si>
  <si>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</si>
  <si>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</si>
  <si>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</si>
  <si>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</si>
  <si>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</si>
  <si>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</si>
  <si>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</si>
  <si>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</si>
  <si>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</si>
  <si>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</si>
  <si>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</si>
  <si>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</si>
  <si>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</si>
  <si>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</si>
  <si>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</si>
  <si>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</si>
  <si>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</si>
  <si>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</si>
  <si>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</si>
  <si>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</si>
  <si>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</si>
  <si>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</si>
  <si>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</si>
  <si>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</si>
  <si>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</si>
  <si>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</si>
  <si>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</si>
  <si>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</si>
  <si>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</si>
  <si>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</si>
  <si>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</si>
  <si>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</si>
  <si>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</si>
  <si>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</si>
  <si>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</si>
  <si>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</si>
  <si>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</si>
  <si>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</si>
  <si>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</si>
  <si>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</si>
  <si>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</si>
  <si>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</si>
  <si>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</si>
  <si>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</si>
  <si>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</si>
  <si>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</si>
  <si>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</si>
  <si>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</si>
  <si>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</si>
  <si>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</si>
  <si>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</si>
  <si>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</si>
  <si>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</si>
  <si>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</si>
  <si>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</si>
  <si>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</si>
  <si>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</si>
  <si>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</si>
  <si>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</si>
  <si>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</si>
  <si>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</si>
  <si>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</si>
  <si>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</si>
  <si>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</si>
  <si>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</si>
  <si>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</si>
  <si>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</si>
  <si>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</si>
  <si>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</si>
  <si>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</si>
  <si>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</si>
  <si>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</si>
  <si>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</si>
  <si>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</si>
  <si>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</si>
  <si>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</si>
  <si>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</si>
  <si>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</si>
  <si>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</si>
  <si>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</si>
  <si>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</si>
  <si>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</si>
  <si>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</si>
  <si>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</si>
  <si>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</si>
  <si>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</si>
  <si>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</si>
  <si>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</si>
  <si>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</si>
  <si>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</si>
  <si>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</si>
  <si>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</si>
  <si>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</si>
  <si>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</si>
  <si>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</si>
  <si>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</si>
  <si>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</si>
  <si>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</si>
  <si>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</si>
  <si>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</si>
  <si>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</si>
  <si>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</si>
  <si>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</si>
  <si>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</si>
  <si>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</si>
  <si>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</si>
  <si>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</si>
  <si>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</si>
  <si>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</si>
  <si>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</si>
  <si>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</si>
  <si>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</si>
  <si>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</si>
  <si>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</si>
  <si>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</si>
  <si>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</si>
  <si>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</si>
  <si>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</si>
  <si>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</si>
  <si>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</si>
  <si>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</si>
  <si>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</si>
  <si>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</si>
  <si>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</si>
  <si>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</si>
  <si>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</si>
  <si>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</si>
  <si>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</si>
  <si>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</si>
  <si>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</si>
  <si>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</si>
  <si>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</si>
  <si>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</si>
  <si>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</si>
  <si>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</si>
  <si>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</si>
  <si>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</si>
  <si>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</si>
  <si>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</si>
  <si>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</si>
  <si>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</si>
  <si>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</si>
  <si>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</si>
  <si>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</si>
  <si>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</si>
  <si>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</si>
  <si>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</si>
  <si>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</si>
  <si>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</si>
  <si>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</si>
  <si>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</si>
  <si>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</si>
  <si>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</si>
  <si>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</si>
  <si>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</si>
  <si>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</si>
  <si>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</si>
  <si>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</si>
  <si>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</si>
  <si>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</si>
  <si>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</si>
  <si>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</si>
  <si>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</si>
  <si>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</si>
  <si>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</si>
  <si>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</si>
  <si>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</si>
  <si>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</si>
  <si>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</si>
  <si>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</si>
  <si>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</si>
  <si>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</si>
  <si>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</si>
  <si>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</si>
  <si>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</si>
  <si>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</si>
  <si>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</si>
  <si>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</si>
  <si>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</si>
  <si>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</si>
  <si>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</si>
  <si>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</si>
  <si>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</si>
  <si>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</si>
  <si>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</si>
  <si>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</si>
  <si>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</si>
  <si>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</si>
  <si>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</si>
  <si>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</si>
  <si>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</si>
  <si>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</si>
  <si>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</si>
  <si>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</si>
  <si>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</si>
  <si>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</si>
  <si>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</si>
  <si>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</si>
  <si>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</si>
  <si>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</si>
  <si>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</si>
  <si>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</si>
  <si>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</si>
  <si>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</si>
  <si>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</si>
  <si>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</si>
  <si>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</si>
  <si>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</si>
  <si>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</si>
  <si>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</si>
  <si>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</si>
  <si>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</si>
  <si>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</si>
  <si>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</si>
  <si>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</si>
  <si>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</si>
  <si>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</si>
  <si>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</si>
  <si>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</si>
  <si>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</si>
  <si>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</si>
  <si>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</si>
  <si>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</si>
  <si>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</si>
  <si>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</si>
  <si>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</si>
  <si>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</si>
  <si>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</si>
  <si>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</si>
  <si>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</si>
  <si>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</si>
  <si>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</si>
  <si>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</si>
  <si>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</si>
  <si>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</si>
  <si>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</si>
  <si>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</si>
  <si>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</si>
  <si>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</si>
  <si>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</si>
  <si>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</si>
  <si>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</si>
  <si>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</si>
  <si>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</si>
  <si>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</si>
  <si>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</si>
  <si>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</si>
  <si>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</si>
  <si>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</si>
  <si>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</si>
  <si>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</si>
  <si>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</si>
  <si>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</si>
  <si>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</si>
  <si>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</si>
  <si>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</si>
  <si>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</si>
  <si>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</si>
  <si>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</si>
  <si>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</si>
  <si>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</si>
  <si>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</si>
  <si>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</si>
  <si>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</si>
  <si>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</si>
  <si>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</si>
  <si>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</si>
  <si>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</si>
  <si>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</si>
  <si>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</si>
  <si>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</si>
  <si>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</si>
  <si>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</si>
  <si>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</si>
  <si>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</si>
  <si>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</si>
  <si>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</si>
  <si>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</si>
  <si>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</si>
  <si>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</si>
  <si>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</si>
  <si>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</si>
  <si>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</si>
  <si>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</si>
  <si>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</si>
  <si>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</si>
  <si>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</si>
  <si>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</si>
  <si>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</si>
  <si>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</si>
  <si>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</si>
  <si>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</si>
  <si>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</si>
  <si>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</si>
  <si>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</si>
  <si>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</si>
  <si>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</si>
  <si>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</si>
  <si>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</si>
  <si>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</si>
  <si>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</si>
  <si>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</si>
  <si>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</si>
  <si>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</si>
  <si>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</si>
  <si>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</si>
  <si>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</si>
  <si>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</si>
  <si>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</si>
  <si>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</si>
  <si>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</si>
  <si>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</si>
  <si>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</si>
  <si>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</si>
  <si>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</si>
  <si>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</si>
  <si>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</si>
  <si>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</si>
  <si>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</si>
  <si>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</si>
  <si>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</si>
  <si>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</si>
  <si>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</si>
  <si>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</si>
  <si>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</si>
  <si>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</si>
  <si>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</si>
  <si>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</si>
  <si>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</si>
  <si>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</si>
  <si>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</si>
  <si>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</si>
  <si>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</si>
  <si>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</si>
  <si>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</si>
  <si>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</si>
  <si>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</si>
  <si>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</si>
  <si>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</si>
  <si>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</si>
  <si>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</si>
  <si>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</si>
  <si>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</si>
  <si>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</si>
  <si>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</si>
  <si>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</si>
  <si>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</si>
  <si>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</si>
  <si>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</si>
  <si>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</si>
  <si>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</si>
  <si>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</si>
  <si>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</si>
  <si>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</si>
  <si>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</si>
  <si>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</si>
  <si>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</si>
  <si>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</si>
  <si>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</si>
  <si>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</si>
  <si>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</si>
  <si>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</si>
  <si>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</si>
  <si>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</si>
  <si>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</si>
  <si>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</si>
  <si>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</si>
  <si>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</si>
  <si>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</si>
  <si>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</si>
  <si>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</si>
  <si>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</si>
  <si>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</si>
  <si>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</si>
  <si>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</si>
  <si>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</si>
  <si>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</si>
  <si>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</si>
  <si>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</si>
  <si>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</si>
  <si>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</si>
  <si>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</si>
  <si>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</si>
  <si>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</si>
  <si>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</si>
  <si>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</si>
  <si>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</si>
  <si>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</si>
  <si>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</si>
  <si>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</si>
  <si>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</si>
  <si>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</si>
  <si>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</si>
  <si>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</si>
  <si>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</si>
  <si>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</si>
  <si>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</si>
  <si>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</si>
  <si>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</si>
  <si>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</si>
  <si>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</si>
  <si>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</si>
  <si>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</si>
  <si>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</si>
  <si>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</si>
  <si>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</si>
  <si>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</si>
  <si>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</si>
  <si>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</si>
  <si>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</si>
  <si>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</si>
  <si>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</si>
  <si>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</si>
  <si>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</si>
  <si>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</si>
  <si>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</si>
  <si>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</si>
  <si>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</si>
  <si>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</si>
  <si>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</si>
  <si>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</si>
  <si>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</si>
  <si>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</si>
  <si>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</si>
  <si>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</si>
  <si>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</si>
  <si>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</si>
  <si>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</si>
  <si>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</si>
  <si>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</si>
  <si>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</si>
  <si>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</si>
  <si>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</si>
  <si>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</si>
  <si>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</si>
  <si>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</si>
  <si>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</si>
  <si>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</si>
  <si>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</si>
  <si>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</si>
  <si>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</si>
  <si>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</si>
  <si>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</si>
  <si>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</si>
  <si>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</si>
  <si>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</si>
  <si>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</si>
  <si>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</si>
  <si>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</si>
  <si>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</si>
  <si>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</si>
  <si>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</si>
  <si>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</si>
  <si>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</si>
  <si>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</si>
  <si>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</si>
  <si>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</si>
  <si>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</si>
  <si>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</si>
  <si>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</si>
  <si>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</si>
  <si>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</si>
  <si>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</si>
  <si>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</si>
  <si>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</si>
  <si>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</si>
  <si>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</si>
  <si>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</si>
  <si>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</si>
  <si>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</si>
  <si>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</si>
  <si>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</si>
  <si>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</si>
  <si>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</si>
  <si>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</si>
  <si>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</si>
  <si>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</si>
  <si>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</si>
  <si>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</si>
  <si>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</si>
  <si>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</si>
  <si>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</si>
  <si>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</si>
  <si>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</si>
  <si>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</si>
  <si>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</si>
  <si>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</si>
  <si>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</si>
  <si>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</si>
  <si>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</si>
  <si>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</si>
  <si>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</si>
  <si>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</si>
  <si>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</si>
  <si>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</si>
  <si>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</si>
  <si>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</si>
  <si>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</si>
  <si>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</si>
  <si>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</si>
  <si>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</si>
  <si>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</si>
  <si>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</si>
  <si>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</si>
  <si>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</si>
  <si>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</si>
  <si>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</si>
  <si>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</si>
  <si>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</si>
  <si>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</si>
  <si>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</si>
  <si>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</si>
  <si>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</si>
  <si>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</si>
  <si>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</si>
  <si>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</si>
  <si>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</si>
  <si>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</si>
  <si>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</si>
  <si>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</si>
  <si>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</si>
  <si>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</si>
  <si>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</si>
  <si>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</si>
  <si>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</si>
  <si>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</si>
  <si>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</si>
  <si>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</si>
  <si>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</si>
  <si>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</si>
  <si>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</si>
  <si>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</si>
  <si>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</si>
  <si>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</si>
  <si>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</si>
  <si>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</si>
  <si>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</si>
  <si>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</si>
  <si>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</si>
  <si>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</si>
  <si>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</si>
  <si>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</si>
  <si>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</si>
  <si>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</si>
  <si>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</si>
  <si>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</si>
  <si>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</si>
  <si>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</si>
  <si>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</si>
  <si>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</si>
  <si>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</si>
  <si>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</si>
  <si>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</si>
  <si>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</si>
  <si>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</si>
  <si>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</si>
  <si>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</si>
  <si>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</si>
  <si>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</si>
  <si>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</si>
  <si>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</si>
  <si>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</si>
  <si>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</si>
  <si>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</si>
  <si>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</si>
  <si>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</si>
  <si>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</si>
  <si>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</si>
  <si>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</si>
  <si>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</si>
  <si>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</si>
  <si>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</si>
  <si>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</si>
  <si>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</si>
  <si>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</si>
  <si>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</si>
  <si>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</si>
  <si>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</si>
  <si>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</si>
  <si>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</si>
  <si>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</si>
  <si>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</si>
  <si>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</si>
  <si>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</si>
  <si>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</si>
  <si>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</si>
  <si>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</si>
  <si>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</si>
  <si>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</si>
  <si>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</si>
  <si>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</si>
  <si>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</si>
  <si>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</si>
  <si>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</si>
  <si>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</si>
  <si>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</si>
  <si>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</si>
  <si>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</si>
  <si>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</si>
  <si>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</si>
  <si>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</si>
  <si>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</si>
  <si>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</si>
  <si>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</si>
  <si>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</si>
  <si>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</si>
  <si>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</si>
  <si>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</si>
  <si>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</si>
  <si>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</si>
  <si>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</si>
  <si>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</si>
  <si>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</si>
  <si>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</si>
  <si>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</si>
  <si>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</si>
  <si>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</si>
  <si>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</si>
  <si>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</si>
  <si>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</si>
  <si>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</si>
  <si>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</si>
  <si>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</si>
  <si>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</si>
  <si>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</si>
  <si>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</si>
  <si>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</si>
  <si>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</si>
  <si>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</si>
  <si>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</si>
  <si>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</si>
  <si>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</si>
  <si>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</si>
  <si>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</si>
  <si>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</si>
  <si>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</si>
  <si>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</si>
  <si>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</si>
  <si>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</si>
  <si>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</si>
  <si>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</si>
  <si>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</si>
  <si>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</si>
  <si>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</si>
  <si>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</si>
  <si>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</si>
  <si>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</si>
  <si>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</si>
  <si>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</si>
  <si>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</si>
  <si>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</si>
  <si>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</si>
  <si>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</si>
  <si>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</si>
  <si>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</si>
  <si>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</si>
  <si>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</si>
  <si>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</si>
  <si>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</si>
  <si>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</si>
  <si>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</si>
  <si>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</si>
  <si>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</si>
  <si>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</si>
  <si>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</si>
  <si>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</si>
  <si>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</si>
  <si>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</si>
  <si>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</si>
  <si>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</si>
  <si>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</si>
  <si>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</si>
  <si>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</si>
  <si>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</si>
  <si>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</si>
  <si>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</si>
  <si>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</si>
  <si>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</si>
  <si>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</si>
  <si>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</si>
  <si>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</si>
  <si>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</si>
  <si>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</si>
  <si>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</si>
  <si>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</si>
  <si>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</si>
  <si>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</si>
  <si>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</si>
  <si>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</si>
  <si>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</si>
  <si>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</si>
  <si>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</si>
  <si>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</si>
  <si>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</si>
  <si>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</si>
  <si>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</si>
  <si>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</si>
  <si>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</si>
  <si>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</si>
  <si>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</si>
  <si>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</si>
  <si>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</si>
  <si>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</si>
  <si>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</si>
  <si>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</si>
  <si>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</si>
  <si>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</si>
  <si>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</si>
  <si>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</si>
  <si>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</si>
  <si>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</si>
  <si>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</si>
  <si>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</si>
  <si>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</si>
  <si>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</si>
  <si>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</si>
  <si>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</si>
  <si>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</si>
  <si>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</si>
  <si>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</si>
  <si>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</si>
  <si>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</si>
  <si>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</si>
  <si>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</si>
  <si>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</si>
  <si>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</si>
  <si>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</si>
  <si>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</si>
  <si>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</si>
  <si>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</si>
  <si>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</si>
  <si>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</si>
  <si>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</si>
  <si>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</si>
  <si>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</si>
  <si>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</si>
  <si>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</si>
  <si>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</si>
  <si>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</si>
  <si>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</si>
  <si>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</si>
  <si>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</si>
  <si>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</si>
  <si>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</si>
  <si>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</si>
  <si>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</si>
  <si>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</si>
  <si>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</si>
  <si>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</si>
  <si>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</si>
  <si>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</si>
  <si>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</si>
  <si>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</si>
  <si>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</si>
  <si>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</si>
  <si>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</si>
  <si>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</si>
  <si>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</si>
  <si>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</si>
  <si>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</si>
  <si>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</si>
  <si>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</si>
  <si>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</si>
  <si>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</si>
  <si>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</si>
  <si>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</si>
  <si>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</si>
  <si>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</si>
  <si>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</si>
  <si>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</si>
  <si>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</si>
  <si>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</si>
  <si>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</si>
  <si>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</si>
  <si>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</si>
  <si>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</si>
  <si>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</si>
  <si>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</si>
  <si>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</si>
  <si>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</si>
  <si>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</si>
  <si>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</si>
  <si>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</si>
  <si>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</si>
  <si>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</si>
  <si>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</si>
  <si>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</si>
  <si>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</si>
  <si>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</si>
  <si>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</si>
  <si>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</si>
  <si>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</si>
  <si>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</si>
  <si>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</si>
  <si>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</si>
  <si>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</si>
  <si>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</si>
  <si>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</si>
  <si>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</si>
  <si>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</si>
  <si>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</si>
  <si>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</si>
  <si>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</si>
  <si>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</si>
  <si>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</si>
  <si>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</si>
  <si>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</si>
  <si>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</si>
  <si>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</si>
  <si>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</si>
  <si>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</si>
  <si>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</si>
  <si>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</si>
  <si>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</si>
  <si>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</si>
  <si>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</si>
  <si>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</si>
  <si>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</si>
  <si>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</si>
  <si>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</si>
  <si>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</si>
  <si>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</si>
  <si>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</si>
  <si>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</si>
  <si>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</si>
  <si>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</si>
  <si>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</si>
  <si>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</si>
  <si>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</si>
  <si>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</si>
  <si>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</si>
  <si>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</si>
  <si>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</si>
  <si>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</si>
  <si>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</si>
  <si>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</si>
  <si>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</si>
  <si>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</si>
  <si>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</si>
  <si>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</si>
  <si>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</si>
  <si>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</si>
  <si>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</si>
  <si>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</si>
  <si>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</si>
  <si>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</si>
  <si>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</si>
  <si>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</si>
  <si>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</si>
  <si>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</si>
  <si>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</si>
  <si>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</si>
  <si>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</si>
  <si>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</si>
  <si>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</si>
  <si>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</si>
  <si>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</si>
  <si>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</si>
  <si>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</si>
  <si>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</si>
  <si>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</si>
  <si>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</si>
  <si>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</si>
  <si>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</si>
  <si>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</si>
  <si>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</si>
  <si>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</si>
  <si>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</si>
  <si>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</si>
  <si>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</si>
  <si>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</si>
  <si>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</si>
  <si>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</si>
  <si>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</si>
  <si>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</si>
  <si>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</si>
  <si>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</si>
  <si>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</si>
  <si>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</si>
  <si>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</si>
  <si>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</si>
  <si>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</si>
  <si>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</si>
  <si>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</si>
  <si>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</si>
  <si>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</si>
  <si>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</si>
  <si>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</si>
  <si>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</si>
  <si>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</si>
  <si>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</si>
  <si>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</si>
  <si>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</si>
  <si>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</si>
  <si>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</si>
  <si>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</si>
  <si>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</si>
  <si>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</si>
  <si>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</si>
  <si>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</si>
  <si>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</si>
  <si>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</si>
  <si>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</si>
  <si>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</si>
  <si>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</si>
  <si>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</si>
  <si>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</si>
  <si>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</si>
  <si>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</si>
  <si>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</si>
  <si>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</si>
  <si>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</si>
  <si>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</si>
  <si>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</si>
  <si>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</si>
  <si>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</si>
  <si>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</si>
  <si>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</si>
  <si>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</si>
  <si>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</si>
  <si>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</si>
  <si>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</si>
  <si>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</si>
  <si>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</si>
  <si>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</si>
  <si>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</si>
  <si>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</si>
  <si>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</si>
  <si>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</si>
  <si>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</si>
  <si>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</si>
  <si>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</si>
  <si>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</si>
  <si>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</si>
  <si>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</si>
  <si>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</si>
  <si>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</si>
  <si>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</si>
  <si>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</si>
  <si>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</si>
  <si>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</si>
  <si>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</si>
  <si>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</si>
  <si>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</si>
  <si>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</si>
  <si>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</si>
  <si>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</si>
  <si>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</si>
  <si>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</si>
  <si>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</si>
  <si>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</si>
  <si>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</si>
  <si>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</si>
  <si>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</si>
  <si>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</si>
  <si>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</si>
  <si>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</si>
  <si>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</si>
  <si>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</si>
  <si>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</si>
  <si>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</si>
  <si>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</si>
  <si>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</si>
  <si>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</si>
  <si>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</si>
  <si>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</si>
  <si>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</si>
  <si>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</si>
  <si>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</si>
  <si>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</si>
  <si>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</si>
  <si>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</si>
  <si>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</si>
  <si>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</si>
  <si>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</si>
  <si>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</si>
  <si>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</si>
  <si>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</si>
  <si>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</si>
  <si>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</si>
  <si>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</si>
  <si>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</si>
  <si>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</si>
  <si>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</si>
  <si>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</si>
  <si>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</si>
  <si>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</si>
  <si>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</si>
  <si>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</si>
  <si>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</si>
  <si>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</si>
  <si>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</si>
  <si>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</si>
  <si>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</si>
  <si>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</si>
  <si>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</si>
  <si>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</si>
  <si>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</si>
  <si>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</si>
  <si>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</si>
  <si>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</si>
  <si>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</si>
  <si>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</si>
  <si>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</si>
  <si>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</si>
  <si>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</si>
  <si>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</si>
  <si>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</si>
  <si>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</si>
  <si>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</si>
  <si>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</si>
  <si>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</si>
  <si>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</si>
  <si>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</si>
  <si>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</si>
  <si>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</si>
  <si>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</si>
  <si>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</si>
  <si>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</si>
  <si>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</si>
  <si>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</si>
  <si>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</si>
  <si>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</si>
  <si>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</si>
  <si>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</si>
  <si>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</si>
  <si>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</si>
  <si>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</si>
  <si>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</si>
  <si>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</si>
  <si>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</si>
  <si>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</si>
  <si>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</si>
  <si>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</si>
  <si>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</si>
  <si>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</si>
  <si>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</si>
  <si>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</si>
  <si>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</si>
  <si>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</si>
  <si>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</si>
  <si>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</si>
  <si>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</si>
  <si>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</si>
  <si>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</si>
  <si>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</si>
  <si>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</si>
  <si>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</si>
  <si>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</si>
  <si>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</si>
  <si>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</si>
  <si>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</si>
  <si>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</si>
  <si>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</si>
  <si>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</si>
  <si>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</si>
  <si>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</si>
  <si>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</si>
  <si>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</si>
  <si>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</si>
  <si>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</si>
  <si>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</si>
  <si>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</si>
  <si>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</si>
  <si>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</si>
  <si>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</si>
  <si>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</si>
  <si>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</si>
  <si>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</si>
  <si>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</si>
  <si>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</si>
  <si>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</si>
  <si>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</si>
  <si>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</si>
  <si>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</si>
  <si>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</si>
  <si>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</si>
  <si>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</si>
  <si>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</si>
  <si>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</si>
  <si>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</si>
  <si>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</si>
  <si>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</si>
  <si>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</si>
  <si>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</si>
  <si>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</si>
  <si>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</si>
  <si>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</si>
  <si>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</si>
  <si>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</si>
  <si>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</si>
  <si>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</si>
  <si>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</si>
  <si>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</si>
  <si>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</si>
  <si>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</si>
  <si>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</si>
  <si>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</si>
  <si>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</si>
  <si>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</si>
  <si>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</si>
  <si>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</si>
  <si>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</si>
  <si>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</si>
  <si>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</si>
  <si>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</si>
  <si>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</si>
  <si>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</si>
  <si>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</si>
  <si>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</si>
  <si>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</si>
  <si>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</si>
  <si>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</si>
  <si>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</si>
  <si>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</si>
  <si>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</si>
  <si>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</si>
  <si>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</si>
  <si>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</si>
  <si>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</si>
  <si>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</si>
  <si>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</si>
  <si>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</si>
  <si>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</si>
  <si>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</si>
  <si>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</si>
  <si>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</si>
  <si>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</si>
  <si>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</si>
  <si>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</si>
  <si>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</si>
  <si>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</si>
  <si>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</si>
  <si>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</si>
  <si>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</si>
  <si>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</si>
  <si>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</si>
  <si>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</si>
  <si>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</si>
  <si>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</si>
  <si>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</si>
  <si>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</si>
  <si>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</si>
  <si>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</si>
  <si>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</si>
  <si>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</si>
  <si>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</si>
  <si>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</si>
  <si>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</si>
  <si>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</si>
  <si>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</si>
  <si>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</si>
  <si>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</si>
  <si>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</si>
  <si>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</si>
  <si>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</si>
  <si>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</si>
  <si>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</si>
  <si>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</si>
  <si>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</si>
  <si>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</si>
  <si>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</si>
  <si>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</si>
  <si>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</si>
  <si>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</si>
  <si>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</si>
  <si>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</si>
  <si>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</si>
  <si>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</si>
  <si>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</si>
  <si>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</si>
  <si>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</si>
  <si>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</si>
  <si>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</si>
  <si>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</si>
  <si>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</si>
  <si>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</si>
  <si>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</si>
  <si>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</si>
  <si>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</si>
  <si>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</si>
  <si>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</si>
  <si>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</si>
  <si>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</si>
  <si>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</si>
  <si>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</si>
  <si>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</si>
  <si>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</si>
  <si>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</si>
  <si>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</si>
  <si>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</si>
  <si>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</si>
  <si>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</si>
  <si>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</si>
  <si>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</si>
  <si>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</si>
  <si>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</si>
  <si>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</si>
  <si>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</si>
  <si>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</si>
  <si>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</si>
  <si>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</si>
  <si>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</si>
  <si>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</si>
  <si>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</si>
  <si>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</si>
  <si>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</si>
  <si>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</si>
  <si>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</si>
  <si>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</si>
  <si>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</si>
  <si>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</si>
  <si>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</si>
  <si>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</si>
  <si>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</si>
  <si>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</si>
  <si>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</si>
  <si>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</si>
  <si>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</si>
  <si>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</si>
  <si>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</si>
  <si>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</si>
  <si>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</si>
  <si>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</si>
  <si>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</si>
  <si>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</si>
  <si>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</si>
  <si>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</si>
  <si>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</si>
  <si>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</si>
  <si>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</si>
  <si>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</si>
  <si>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</si>
  <si>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</si>
  <si>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</si>
  <si>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</si>
  <si>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</si>
  <si>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</si>
  <si>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</si>
  <si>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</si>
  <si>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</si>
  <si>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</si>
  <si>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</si>
  <si>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</si>
  <si>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</si>
  <si>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</si>
  <si>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</si>
  <si>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</si>
  <si>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</si>
  <si>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</si>
  <si>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</si>
  <si>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</si>
  <si>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</si>
  <si>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</si>
  <si>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</si>
  <si>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</si>
  <si>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</si>
  <si>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</si>
  <si>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</si>
  <si>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</si>
  <si>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</si>
  <si>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</si>
  <si>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</si>
  <si>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</si>
  <si>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</si>
  <si>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</si>
  <si>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</si>
  <si>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</si>
  <si>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</si>
  <si>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</si>
  <si>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</si>
  <si>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</si>
  <si>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</si>
  <si>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</si>
  <si>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</si>
  <si>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</si>
  <si>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</si>
  <si>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</si>
  <si>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</si>
  <si>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</si>
  <si>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</si>
  <si>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</si>
  <si>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</si>
  <si>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</si>
  <si>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</si>
  <si>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</si>
  <si>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</si>
  <si>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</si>
  <si>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</si>
  <si>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</si>
  <si>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</si>
  <si>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</si>
  <si>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</si>
  <si>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</si>
  <si>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</si>
  <si>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</si>
  <si>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</si>
  <si>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</si>
  <si>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</si>
  <si>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</si>
  <si>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</si>
  <si>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</si>
  <si>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</si>
  <si>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</si>
  <si>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</si>
  <si>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</si>
  <si>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</si>
  <si>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</si>
  <si>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</si>
  <si>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</si>
  <si>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</si>
  <si>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</si>
  <si>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</si>
  <si>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</si>
  <si>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</si>
  <si>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</si>
  <si>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</si>
  <si>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</si>
  <si>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</si>
  <si>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</si>
  <si>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</si>
  <si>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</si>
  <si>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</si>
  <si>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</si>
  <si>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</si>
  <si>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</si>
  <si>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</si>
  <si>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</si>
  <si>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</si>
  <si>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</si>
  <si>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</si>
  <si>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</si>
  <si>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</si>
  <si>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</si>
  <si>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</si>
  <si>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</si>
  <si>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</si>
  <si>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</si>
  <si>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</si>
  <si>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</si>
  <si>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</si>
  <si>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</si>
  <si>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</si>
  <si>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</si>
  <si>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</si>
  <si>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</si>
  <si>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</si>
  <si>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</si>
  <si>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</si>
  <si>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</si>
  <si>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</si>
  <si>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</si>
  <si>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</si>
  <si>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</si>
  <si>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</si>
  <si>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</si>
  <si>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</si>
  <si>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</si>
  <si>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</si>
  <si>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</si>
  <si>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</si>
  <si>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</si>
  <si>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</si>
  <si>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</si>
  <si>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</si>
  <si>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</si>
  <si>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</si>
  <si>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</si>
  <si>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</si>
  <si>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</si>
  <si>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</si>
  <si>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</si>
  <si>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</si>
  <si>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</si>
  <si>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</si>
  <si>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</si>
  <si>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</si>
  <si>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</si>
  <si>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</si>
  <si>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</si>
  <si>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</si>
  <si>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</si>
  <si>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</si>
  <si>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</si>
  <si>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</si>
  <si>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</si>
  <si>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</si>
  <si>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</si>
  <si>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</si>
  <si>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</si>
  <si>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</si>
  <si>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</si>
  <si>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</si>
  <si>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</si>
  <si>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</si>
  <si>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</si>
  <si>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</si>
  <si>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</si>
  <si>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</si>
  <si>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</si>
  <si>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</si>
  <si>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</si>
  <si>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</si>
  <si>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</si>
  <si>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</si>
  <si>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</si>
  <si>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</si>
  <si>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</si>
  <si>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</si>
  <si>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</si>
  <si>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</si>
  <si>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</si>
  <si>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</si>
  <si>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</si>
  <si>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</si>
  <si>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</si>
  <si>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</si>
  <si>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</si>
  <si>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</si>
  <si>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</si>
  <si>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</si>
  <si>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</si>
  <si>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</si>
  <si>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</si>
  <si>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</si>
  <si>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</si>
  <si>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</si>
  <si>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</si>
  <si>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</si>
  <si>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</si>
  <si>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</si>
  <si>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</si>
  <si>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</si>
  <si>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</si>
  <si>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</si>
  <si>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</si>
  <si>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</si>
  <si>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</si>
  <si>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</si>
  <si>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</si>
  <si>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</si>
  <si>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</si>
  <si>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</si>
  <si>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</si>
  <si>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</si>
  <si>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</si>
  <si>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</si>
  <si>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</si>
  <si>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</si>
  <si>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</si>
  <si>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</si>
  <si>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</si>
  <si>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</si>
  <si>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</si>
  <si>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</si>
  <si>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</si>
  <si>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</si>
  <si>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</si>
  <si>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</si>
  <si>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</si>
  <si>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</si>
  <si>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</si>
  <si>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</si>
  <si>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</si>
  <si>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</si>
  <si>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</si>
  <si>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</si>
  <si>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</si>
  <si>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</si>
  <si>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</si>
  <si>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</si>
  <si>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</si>
  <si>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</si>
  <si>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</si>
  <si>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</si>
  <si>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</si>
  <si>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</si>
  <si>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</si>
  <si>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</si>
  <si>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</si>
  <si>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</si>
  <si>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</si>
  <si>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</si>
  <si>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</si>
  <si>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</si>
  <si>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</si>
  <si>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</si>
  <si>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</si>
  <si>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</si>
  <si>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</si>
  <si>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</si>
  <si>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</si>
  <si>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</si>
  <si>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</si>
  <si>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</si>
  <si>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</si>
  <si>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</si>
  <si>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</si>
  <si>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</si>
  <si>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</si>
  <si>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</si>
  <si>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</si>
  <si>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</si>
  <si>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</si>
  <si>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</si>
  <si>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</si>
  <si>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</si>
  <si>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</si>
  <si>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</si>
  <si>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</si>
  <si>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</si>
  <si>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</si>
  <si>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</si>
  <si>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</si>
  <si>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</si>
  <si>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</si>
  <si>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</si>
  <si>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</si>
  <si>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</si>
  <si>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</si>
  <si>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</si>
  <si>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</si>
  <si>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</si>
  <si>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</si>
  <si>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</si>
  <si>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</si>
  <si>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</si>
  <si>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</si>
  <si>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</si>
  <si>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</si>
  <si>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</si>
  <si>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</si>
  <si>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</si>
  <si>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</si>
  <si>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</si>
  <si>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</si>
  <si>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</si>
  <si>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</si>
  <si>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</si>
  <si>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</si>
  <si>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</si>
  <si>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</si>
  <si>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</si>
  <si>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</si>
  <si>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</si>
  <si>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</si>
  <si>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</si>
  <si>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</si>
  <si>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</si>
  <si>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</si>
  <si>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</si>
  <si>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</si>
  <si>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</si>
  <si>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</si>
  <si>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</si>
  <si>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</si>
  <si>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</si>
  <si>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</si>
  <si>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</si>
  <si>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</si>
  <si>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</si>
  <si>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</si>
  <si>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</si>
  <si>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</si>
  <si>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</si>
  <si>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</si>
  <si>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</si>
  <si>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</si>
  <si>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</si>
  <si>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</si>
  <si>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</si>
  <si>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</si>
  <si>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</si>
  <si>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</si>
  <si>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</si>
  <si>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</si>
  <si>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</si>
  <si>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</si>
  <si>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</si>
  <si>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</si>
  <si>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</si>
  <si>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</si>
  <si>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</si>
  <si>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</si>
  <si>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</si>
  <si>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</si>
  <si>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</si>
  <si>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</si>
  <si>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</si>
  <si>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</si>
  <si>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</si>
  <si>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</si>
  <si>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</si>
  <si>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</si>
  <si>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</si>
  <si>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</si>
  <si>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</si>
  <si>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</si>
  <si>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</si>
  <si>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</si>
  <si>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</si>
  <si>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</si>
  <si>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</si>
  <si>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</si>
  <si>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</si>
  <si>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</si>
  <si>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</si>
  <si>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</si>
  <si>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</si>
  <si>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</si>
  <si>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</si>
  <si>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</si>
  <si>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</si>
  <si>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</si>
  <si>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</si>
  <si>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</si>
  <si>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</si>
  <si>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</si>
  <si>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</si>
  <si>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</si>
  <si>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</si>
  <si>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</si>
  <si>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</si>
  <si>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</si>
  <si>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</si>
  <si>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</si>
  <si>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</si>
  <si>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</si>
  <si>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</si>
  <si>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</si>
  <si>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</si>
  <si>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</si>
  <si>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</si>
  <si>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</si>
  <si>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</si>
  <si>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</si>
  <si>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</si>
  <si>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</si>
  <si>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</si>
  <si>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</si>
  <si>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</si>
  <si>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</si>
  <si>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</si>
  <si>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</si>
  <si>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</si>
  <si>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</si>
  <si>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</si>
  <si>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</si>
  <si>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</si>
  <si>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</si>
  <si>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</si>
  <si>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</si>
  <si>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</si>
  <si>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</si>
  <si>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</si>
  <si>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</si>
  <si>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</si>
  <si>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</si>
  <si>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</si>
  <si>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</si>
  <si>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</si>
  <si>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</si>
  <si>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</si>
  <si>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</si>
  <si>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</si>
  <si>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</si>
  <si>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</si>
  <si>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</si>
  <si>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</si>
  <si>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</si>
  <si>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</si>
  <si>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</si>
  <si>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</si>
  <si>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</si>
  <si>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</si>
  <si>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</si>
  <si>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</si>
  <si>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</si>
  <si>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</si>
  <si>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</si>
  <si>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</si>
  <si>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</si>
  <si>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</si>
  <si>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</si>
  <si>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</si>
  <si>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</si>
  <si>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</si>
  <si>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</si>
  <si>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</si>
  <si>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</si>
  <si>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</si>
  <si>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</si>
  <si>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</si>
  <si>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</si>
  <si>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</si>
  <si>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</si>
  <si>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</si>
  <si>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</si>
  <si>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</si>
  <si>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</si>
  <si>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</si>
  <si>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</si>
  <si>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</si>
  <si>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</si>
  <si>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</si>
  <si>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</si>
  <si>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</si>
  <si>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</si>
  <si>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</si>
  <si>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</si>
  <si>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</si>
  <si>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</si>
  <si>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</si>
  <si>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</si>
  <si>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</si>
  <si>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</si>
  <si>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</si>
  <si>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</si>
  <si>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</si>
  <si>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</si>
  <si>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</si>
  <si>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</si>
  <si>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</si>
  <si>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</si>
  <si>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</si>
  <si>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</si>
  <si>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</si>
  <si>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</si>
  <si>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</si>
  <si>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</si>
  <si>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</si>
  <si>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</si>
  <si>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</si>
  <si>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</si>
  <si>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</si>
  <si>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</si>
  <si>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</si>
  <si>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</si>
  <si>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</si>
  <si>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</si>
  <si>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</si>
  <si>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</si>
  <si>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</si>
  <si>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</si>
  <si>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</si>
  <si>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</si>
  <si>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</si>
  <si>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</si>
  <si>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</si>
  <si>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</si>
  <si>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</si>
  <si>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</si>
  <si>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</si>
  <si>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</si>
  <si>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</si>
  <si>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</si>
  <si>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</si>
  <si>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</si>
  <si>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</si>
  <si>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</si>
  <si>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</si>
  <si>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</si>
  <si>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</si>
  <si>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</si>
  <si>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</si>
  <si>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</si>
  <si>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</si>
  <si>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</si>
  <si>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</si>
  <si>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</si>
  <si>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</si>
  <si>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</si>
  <si>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</si>
  <si>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</si>
  <si>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</si>
  <si>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</si>
  <si>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</si>
  <si>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</si>
  <si>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</si>
  <si>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</si>
  <si>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</si>
  <si>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</si>
  <si>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</si>
  <si>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</si>
  <si>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</si>
  <si>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</si>
  <si>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</si>
  <si>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</si>
  <si>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</si>
  <si>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</si>
  <si>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</si>
  <si>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</si>
  <si>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</si>
  <si>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</si>
  <si>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</si>
  <si>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</si>
  <si>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</si>
  <si>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</si>
  <si>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</si>
  <si>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</si>
  <si>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</si>
  <si>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</si>
  <si>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</si>
  <si>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</si>
  <si>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</si>
  <si>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</si>
  <si>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</si>
  <si>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</si>
  <si>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</si>
  <si>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</si>
  <si>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</si>
  <si>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</si>
  <si>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</si>
  <si>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</si>
  <si>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</si>
  <si>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</si>
  <si>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</si>
  <si>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</si>
  <si>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</si>
  <si>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</si>
  <si>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</si>
  <si>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</si>
  <si>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</si>
  <si>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</si>
  <si>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</si>
  <si>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</si>
  <si>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</si>
  <si>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</si>
  <si>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</si>
  <si>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</si>
  <si>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</si>
  <si>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</si>
  <si>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</si>
  <si>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</si>
  <si>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</si>
  <si>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</si>
  <si>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</si>
  <si>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</si>
  <si>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</si>
  <si>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</si>
  <si>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</si>
  <si>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</si>
  <si>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</si>
  <si>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</si>
  <si>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</si>
  <si>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</si>
  <si>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</si>
  <si>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</si>
  <si>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</si>
  <si>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</si>
  <si>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</si>
  <si>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</si>
  <si>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</si>
  <si>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</si>
  <si>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</si>
  <si>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</si>
  <si>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</si>
  <si>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</si>
  <si>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</si>
  <si>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</si>
  <si>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</si>
  <si>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</si>
  <si>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</si>
  <si>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</si>
  <si>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</si>
  <si>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</si>
  <si>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</si>
  <si>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</si>
  <si>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</si>
  <si>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</si>
  <si>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</si>
  <si>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</si>
  <si>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</si>
  <si>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</si>
  <si>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</si>
  <si>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</si>
  <si>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</si>
  <si>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</si>
  <si>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</si>
  <si>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</si>
  <si>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</si>
  <si>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</si>
  <si>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</si>
  <si>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</si>
  <si>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</si>
  <si>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</si>
  <si>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</si>
  <si>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</si>
  <si>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</si>
  <si>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</si>
  <si>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</si>
  <si>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</si>
  <si>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</si>
  <si>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</si>
  <si>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</si>
  <si>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</si>
  <si>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</si>
  <si>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</si>
  <si>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</si>
  <si>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</si>
  <si>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</si>
  <si>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</si>
  <si>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</si>
  <si>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</si>
  <si>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</si>
  <si>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</si>
  <si>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</si>
  <si>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</si>
  <si>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</si>
  <si>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</si>
  <si>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</si>
  <si>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</si>
  <si>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</si>
  <si>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</si>
  <si>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</si>
  <si>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</si>
  <si>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</si>
  <si>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</si>
  <si>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</si>
  <si>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</si>
  <si>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</si>
  <si>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</si>
  <si>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</si>
  <si>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</si>
  <si>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</si>
  <si>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</si>
  <si>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</si>
  <si>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</si>
  <si>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</si>
  <si>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</si>
  <si>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</si>
  <si>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</si>
  <si>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</si>
  <si>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</si>
  <si>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</si>
  <si>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</si>
  <si>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</si>
  <si>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</si>
  <si>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</si>
  <si>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</si>
  <si>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</si>
  <si>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</si>
  <si>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</si>
  <si>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</si>
  <si>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</si>
  <si>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</si>
  <si>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</si>
  <si>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</si>
  <si>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</si>
  <si>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</si>
  <si>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</si>
  <si>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</si>
  <si>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</si>
  <si>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</si>
  <si>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</si>
  <si>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</si>
  <si>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</si>
  <si>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</si>
  <si>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</si>
  <si>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</si>
  <si>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</si>
  <si>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</si>
  <si>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</si>
  <si>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</si>
  <si>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</si>
  <si>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</si>
  <si>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</si>
  <si>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</si>
  <si>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</si>
  <si>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</si>
  <si>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</si>
  <si>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</si>
  <si>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</si>
  <si>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</si>
  <si>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</si>
  <si>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</si>
  <si>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</si>
  <si>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</si>
  <si>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</si>
  <si>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</si>
  <si>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</si>
  <si>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</si>
  <si>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</si>
  <si>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</si>
  <si>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</si>
  <si>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</si>
  <si>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</si>
  <si>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</si>
  <si>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</si>
  <si>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</si>
  <si>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</si>
  <si>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</si>
  <si>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</si>
  <si>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</si>
  <si>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</si>
  <si>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</si>
  <si>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</si>
  <si>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</si>
  <si>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</si>
  <si>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</si>
  <si>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</si>
  <si>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</si>
  <si>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</si>
  <si>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</si>
  <si>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</si>
  <si>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</si>
  <si>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</si>
  <si>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</si>
  <si>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</si>
  <si>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</si>
  <si>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</si>
  <si>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</si>
  <si>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</si>
  <si>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</si>
  <si>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</si>
  <si>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</si>
  <si>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</si>
  <si>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</si>
  <si>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</si>
  <si>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</si>
  <si>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</si>
  <si>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</si>
  <si>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</si>
  <si>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</si>
  <si>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</si>
  <si>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</si>
  <si>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</si>
  <si>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</si>
  <si>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</si>
  <si>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</si>
  <si>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</si>
  <si>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</si>
  <si>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</si>
  <si>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</si>
  <si>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</si>
  <si>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</si>
  <si>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</si>
  <si>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</si>
  <si>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</si>
  <si>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</si>
  <si>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</si>
  <si>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</si>
  <si>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</si>
  <si>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</si>
  <si>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</si>
  <si>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</si>
  <si>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</si>
  <si>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</si>
  <si>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</si>
  <si>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</si>
  <si>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</si>
  <si>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</si>
  <si>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</si>
  <si>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</si>
  <si>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</si>
  <si>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</si>
  <si>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</si>
  <si>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</si>
  <si>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</si>
  <si>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</si>
  <si>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</si>
  <si>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</si>
  <si>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</si>
  <si>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</si>
  <si>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</si>
  <si>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</si>
  <si>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</si>
  <si>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</si>
  <si>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</si>
  <si>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</si>
  <si>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</si>
  <si>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</si>
  <si>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</si>
  <si>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</si>
  <si>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</si>
  <si>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</si>
  <si>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</si>
  <si>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</si>
  <si>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</si>
  <si>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</si>
  <si>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</si>
  <si>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</si>
  <si>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</si>
  <si>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</si>
  <si>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</si>
  <si>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</si>
  <si>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</si>
  <si>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</si>
  <si>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</si>
  <si>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</si>
  <si>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</si>
  <si>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</si>
  <si>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</si>
  <si>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</si>
  <si>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</si>
  <si>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</si>
  <si>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</si>
  <si>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</si>
  <si>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</si>
  <si>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</si>
  <si>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</si>
  <si>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</si>
  <si>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</si>
  <si>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</si>
  <si>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</si>
  <si>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</si>
  <si>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</si>
  <si>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</si>
  <si>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</si>
  <si>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</si>
  <si>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</si>
  <si>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</si>
  <si>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</si>
  <si>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</si>
  <si>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</si>
  <si>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</si>
  <si>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</si>
  <si>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</si>
  <si>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</si>
  <si>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</si>
  <si>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</si>
  <si>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</si>
  <si>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</si>
  <si>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</si>
  <si>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</si>
  <si>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</si>
  <si>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</si>
  <si>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</si>
  <si>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</si>
  <si>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</si>
  <si>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</si>
  <si>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</si>
  <si>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</si>
  <si>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</si>
  <si>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</si>
  <si>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</si>
  <si>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</si>
  <si>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</si>
  <si>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</si>
  <si>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</si>
  <si>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</si>
  <si>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</si>
  <si>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</si>
  <si>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</si>
  <si>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</si>
  <si>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</si>
  <si>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</si>
  <si>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</si>
  <si>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</si>
  <si>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</si>
  <si>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</si>
  <si>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</si>
  <si>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</si>
  <si>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</si>
  <si>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</si>
  <si>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</si>
  <si>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</si>
  <si>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</si>
  <si>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</si>
  <si>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</si>
  <si>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</si>
  <si>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</si>
  <si>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</si>
  <si>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</si>
  <si>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</si>
  <si>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</si>
  <si>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</si>
  <si>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</si>
  <si>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</si>
  <si>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</si>
  <si>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</si>
  <si>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</si>
  <si>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</si>
  <si>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</si>
  <si>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</si>
  <si>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</si>
  <si>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</si>
  <si>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</si>
  <si>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</si>
  <si>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</si>
  <si>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</si>
  <si>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</si>
  <si>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</si>
  <si>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</si>
  <si>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</si>
  <si>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</si>
  <si>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</si>
  <si>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</si>
  <si>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</si>
  <si>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</si>
  <si>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</si>
  <si>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</si>
  <si>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</si>
  <si>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</si>
  <si>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</si>
  <si>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</si>
  <si>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</si>
  <si>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</si>
  <si>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</si>
  <si>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</si>
  <si>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</si>
  <si>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</si>
  <si>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</si>
  <si>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</si>
  <si>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</si>
  <si>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</si>
  <si>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</si>
  <si>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</si>
  <si>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</si>
  <si>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</si>
  <si>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</si>
  <si>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</si>
  <si>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</si>
  <si>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</si>
  <si>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</si>
  <si>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</si>
  <si>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</si>
  <si>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</si>
  <si>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</si>
  <si>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</si>
  <si>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</si>
  <si>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</si>
  <si>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</si>
  <si>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</si>
  <si>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</si>
  <si>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</si>
  <si>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</si>
  <si>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</si>
  <si>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</si>
  <si>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</si>
  <si>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</si>
  <si>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</si>
  <si>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</si>
  <si>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</si>
  <si>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</si>
  <si>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</si>
  <si>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</si>
  <si>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</si>
  <si>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</si>
  <si>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</si>
  <si>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</si>
  <si>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</si>
  <si>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</si>
  <si>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</si>
  <si>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</si>
  <si>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</si>
  <si>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</si>
  <si>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</si>
  <si>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</si>
  <si>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</si>
  <si>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</si>
  <si>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</si>
  <si>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</si>
  <si>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</si>
  <si>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</si>
  <si>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</si>
  <si>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</si>
  <si>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</si>
  <si>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</si>
  <si>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</si>
  <si>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</si>
  <si>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</si>
  <si>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</si>
  <si>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</si>
  <si>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</si>
  <si>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</si>
  <si>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</si>
  <si>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</si>
  <si>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</si>
  <si>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</si>
  <si>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</si>
  <si>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</si>
  <si>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</si>
  <si>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</si>
  <si>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</si>
  <si>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</si>
  <si>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</si>
  <si>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</si>
  <si>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</si>
  <si>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</si>
  <si>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</si>
  <si>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</si>
  <si>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</si>
  <si>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</si>
  <si>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</si>
  <si>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</si>
  <si>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</si>
  <si>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</si>
  <si>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</si>
  <si>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</si>
  <si>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</si>
  <si>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</si>
  <si>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</si>
  <si>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</si>
  <si>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</si>
  <si>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</si>
  <si>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</si>
  <si>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</si>
  <si>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</si>
  <si>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</si>
  <si>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</si>
  <si>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</si>
  <si>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</si>
  <si>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</si>
  <si>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</si>
  <si>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</si>
  <si>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</si>
  <si>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</si>
  <si>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</si>
  <si>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</si>
  <si>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</si>
  <si>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</si>
  <si>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</si>
  <si>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</si>
  <si>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</si>
  <si>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</si>
  <si>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</si>
  <si>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</si>
  <si>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</si>
  <si>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</si>
  <si>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</si>
  <si>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</si>
  <si>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</si>
  <si>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</si>
  <si>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</si>
  <si>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</si>
  <si>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</si>
  <si>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</si>
  <si>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</si>
  <si>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</si>
  <si>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</si>
  <si>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</si>
  <si>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</si>
  <si>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</si>
  <si>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</si>
  <si>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</si>
  <si>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</si>
  <si>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</si>
  <si>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</si>
  <si>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</si>
  <si>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</si>
  <si>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</si>
  <si>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</si>
  <si>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</si>
  <si>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</si>
  <si>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</si>
  <si>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</si>
  <si>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</si>
  <si>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</si>
  <si>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</si>
  <si>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</si>
  <si>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</si>
  <si>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</si>
  <si>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</si>
  <si>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</si>
  <si>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</si>
  <si>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</si>
  <si>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</si>
  <si>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</si>
  <si>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</si>
  <si>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</si>
  <si>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</si>
  <si>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</si>
  <si>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</si>
  <si>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</si>
  <si>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</si>
  <si>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</si>
  <si>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</si>
  <si>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</si>
  <si>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</si>
  <si>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</si>
  <si>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</si>
  <si>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</si>
  <si>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</si>
  <si>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</si>
  <si>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</si>
  <si>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</si>
  <si>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</si>
  <si>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</si>
  <si>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</si>
  <si>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</si>
  <si>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</si>
  <si>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</si>
  <si>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</si>
  <si>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</si>
  <si>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</si>
  <si>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</si>
  <si>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</si>
  <si>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</si>
  <si>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</si>
  <si>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</si>
  <si>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</si>
  <si>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</si>
  <si>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</si>
  <si>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</si>
  <si>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</si>
  <si>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</si>
  <si>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</si>
  <si>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</si>
  <si>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</si>
  <si>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</si>
  <si>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</si>
  <si>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</si>
  <si>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</si>
  <si>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</si>
  <si>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</si>
  <si>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</si>
  <si>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</si>
  <si>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</si>
  <si>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</si>
  <si>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</si>
  <si>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</si>
  <si>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</si>
  <si>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</si>
  <si>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</si>
  <si>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</si>
  <si>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</si>
  <si>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</si>
  <si>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</si>
  <si>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</si>
  <si>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</si>
  <si>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</si>
  <si>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</si>
  <si>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</si>
  <si>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</si>
  <si>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</si>
  <si>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</si>
  <si>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</si>
  <si>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</si>
  <si>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</si>
  <si>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</si>
  <si>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</si>
  <si>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</si>
  <si>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</si>
  <si>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</si>
  <si>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</si>
  <si>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</si>
  <si>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</si>
  <si>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</si>
  <si>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</si>
  <si>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</si>
  <si>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</si>
  <si>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</si>
  <si>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</si>
  <si>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</si>
  <si>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</si>
  <si>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</si>
  <si>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</si>
  <si>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</si>
  <si>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</si>
  <si>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</si>
  <si>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</si>
  <si>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</si>
  <si>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</si>
  <si>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</si>
  <si>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</si>
  <si>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</si>
  <si>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</si>
  <si>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</si>
  <si>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</si>
  <si>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</si>
  <si>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</si>
  <si>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</si>
  <si>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</si>
  <si>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</si>
  <si>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</si>
  <si>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</si>
  <si>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</si>
  <si>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</si>
  <si>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</si>
  <si>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</si>
  <si>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</si>
  <si>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</si>
  <si>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</si>
  <si>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</si>
  <si>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</si>
  <si>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</si>
  <si>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</si>
  <si>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</si>
  <si>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</si>
  <si>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</si>
  <si>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</si>
  <si>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</si>
  <si>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</si>
  <si>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</si>
  <si>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</si>
  <si>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</si>
  <si>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</si>
  <si>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</si>
  <si>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</si>
  <si>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</si>
  <si>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</si>
  <si>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</si>
  <si>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</si>
  <si>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</si>
  <si>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</si>
  <si>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</si>
  <si>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</si>
  <si>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</si>
  <si>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</si>
  <si>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</si>
  <si>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</si>
  <si>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</si>
  <si>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</si>
  <si>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</si>
  <si>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</si>
  <si>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</si>
  <si>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</si>
  <si>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</si>
  <si>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</si>
  <si>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</si>
  <si>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</si>
  <si>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</si>
  <si>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</si>
  <si>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</si>
  <si>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</si>
  <si>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</si>
  <si>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</si>
  <si>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</si>
  <si>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</si>
  <si>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</si>
  <si>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</si>
  <si>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</si>
  <si>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</si>
  <si>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</si>
  <si>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</si>
  <si>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</si>
  <si>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</si>
  <si>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</si>
  <si>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</si>
  <si>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</si>
  <si>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</si>
  <si>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</si>
  <si>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</si>
  <si>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</si>
  <si>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</si>
  <si>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</si>
  <si>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</si>
  <si>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</si>
  <si>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</si>
  <si>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</si>
  <si>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</si>
  <si>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</si>
  <si>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</si>
  <si>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</si>
  <si>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</si>
  <si>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</si>
  <si>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</si>
  <si>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</si>
  <si>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</si>
  <si>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</si>
  <si>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</si>
  <si>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</si>
  <si>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</si>
  <si>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</si>
  <si>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</si>
  <si>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</si>
  <si>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</si>
  <si>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</si>
  <si>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</si>
  <si>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</si>
  <si>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</si>
  <si>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</si>
  <si>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</si>
  <si>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</si>
  <si>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</si>
  <si>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</si>
  <si>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</si>
  <si>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</si>
  <si>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</si>
  <si>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</si>
  <si>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</si>
  <si>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</si>
  <si>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</si>
  <si>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</si>
  <si>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</si>
  <si>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</si>
  <si>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</si>
  <si>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</si>
  <si>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</si>
  <si>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</si>
  <si>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</si>
  <si>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</si>
  <si>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</si>
  <si>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</si>
  <si>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</si>
  <si>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</si>
  <si>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</si>
  <si>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</si>
  <si>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</si>
  <si>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</si>
  <si>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</si>
  <si>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</si>
  <si>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</si>
  <si>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</si>
  <si>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</si>
  <si>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</si>
  <si>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</si>
  <si>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</si>
  <si>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</si>
  <si>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</si>
  <si>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</si>
  <si>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</si>
  <si>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</si>
  <si>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</si>
  <si>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</si>
  <si>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</si>
  <si>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</si>
  <si>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</si>
  <si>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</si>
  <si>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</si>
  <si>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</si>
  <si>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</si>
  <si>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</si>
  <si>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</si>
  <si>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</si>
  <si>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</si>
  <si>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</si>
  <si>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</si>
  <si>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</si>
  <si>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</si>
  <si>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</si>
  <si>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</si>
  <si>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</si>
  <si>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</si>
  <si>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</si>
  <si>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</si>
  <si>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</si>
  <si>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</si>
  <si>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</si>
  <si>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</si>
  <si>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</si>
  <si>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</si>
  <si>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</si>
  <si>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</si>
  <si>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</si>
  <si>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</si>
  <si>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</si>
  <si>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</si>
  <si>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</si>
  <si>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</si>
  <si>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</si>
  <si>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</si>
  <si>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</si>
  <si>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</si>
  <si>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</si>
  <si>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</si>
  <si>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</si>
  <si>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</si>
  <si>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</si>
  <si>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</si>
  <si>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</si>
  <si>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</si>
  <si>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</si>
  <si>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</si>
  <si>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</si>
  <si>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</si>
  <si>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</si>
  <si>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</si>
  <si>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</si>
  <si>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</si>
  <si>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</si>
  <si>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</si>
  <si>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</si>
  <si>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</si>
  <si>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</si>
  <si>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</si>
  <si>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</si>
  <si>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</si>
  <si>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</si>
  <si>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</si>
  <si>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</si>
  <si>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</si>
  <si>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</si>
  <si>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</si>
  <si>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</si>
  <si>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</si>
  <si>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</si>
  <si>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</si>
  <si>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</si>
  <si>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</si>
  <si>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</si>
  <si>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</si>
  <si>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</si>
  <si>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</si>
  <si>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</si>
  <si>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</si>
  <si>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</si>
  <si>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</si>
  <si>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</si>
  <si>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</si>
  <si>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</si>
  <si>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</si>
  <si>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</si>
  <si>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</si>
  <si>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</si>
  <si>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</si>
  <si>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</si>
  <si>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</si>
  <si>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</si>
  <si>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</si>
  <si>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</si>
  <si>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</si>
  <si>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</si>
  <si>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</si>
  <si>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</si>
  <si>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</si>
  <si>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</si>
  <si>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</si>
  <si>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</si>
  <si>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</si>
  <si>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</si>
  <si>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</si>
  <si>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</si>
  <si>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</si>
  <si>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</si>
  <si>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</si>
  <si>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</si>
  <si>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</si>
  <si>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</si>
  <si>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</si>
  <si>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</si>
  <si>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</si>
  <si>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</si>
  <si>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</si>
  <si>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</si>
  <si>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</si>
  <si>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</si>
  <si>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</si>
  <si>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</si>
  <si>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</si>
  <si>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</si>
  <si>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</si>
  <si>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</si>
  <si>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</si>
  <si>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</si>
  <si>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</si>
  <si>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</si>
  <si>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</si>
  <si>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</si>
  <si>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</si>
  <si>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</si>
  <si>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</si>
  <si>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</si>
  <si>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</si>
  <si>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</si>
  <si>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</si>
  <si>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</si>
  <si>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</si>
  <si>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</si>
  <si>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</si>
  <si>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</si>
  <si>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</si>
  <si>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</si>
  <si>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</si>
  <si>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</si>
  <si>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</si>
  <si>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</si>
  <si>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</si>
  <si>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</si>
  <si>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</si>
  <si>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</si>
  <si>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</si>
  <si>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</si>
  <si>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</si>
  <si>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</si>
  <si>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</si>
  <si>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</si>
  <si>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</si>
  <si>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</si>
  <si>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</si>
  <si>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</si>
  <si>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</si>
  <si>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</si>
  <si>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</si>
  <si>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</si>
  <si>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</si>
  <si>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</si>
  <si>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</si>
  <si>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</si>
  <si>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</si>
  <si>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</si>
  <si>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</si>
  <si>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</si>
  <si>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</si>
  <si>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</si>
  <si>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</si>
  <si>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</si>
  <si>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</si>
  <si>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</si>
  <si>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</si>
  <si>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</si>
  <si>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</si>
  <si>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</si>
  <si>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</si>
  <si>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</si>
  <si>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</si>
  <si>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</si>
  <si>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</si>
  <si>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</si>
  <si>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</si>
  <si>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</si>
  <si>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</si>
  <si>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</si>
  <si>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</si>
  <si>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</si>
  <si>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</si>
  <si>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</si>
  <si>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</si>
  <si>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</si>
  <si>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</si>
  <si>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</si>
  <si>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</si>
  <si>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</si>
  <si>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</si>
  <si>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</si>
  <si>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</si>
  <si>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</si>
  <si>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</si>
  <si>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</si>
  <si>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</si>
  <si>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</si>
  <si>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</si>
  <si>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</si>
  <si>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</si>
  <si>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</si>
  <si>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</si>
  <si>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</si>
  <si>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</si>
  <si>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</si>
  <si>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</si>
  <si>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</si>
  <si>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</si>
  <si>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</si>
  <si>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</si>
  <si>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</si>
  <si>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</si>
  <si>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</si>
  <si>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</si>
  <si>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</si>
  <si>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</si>
  <si>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</si>
  <si>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</si>
  <si>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</si>
  <si>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</si>
  <si>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</si>
  <si>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</si>
  <si>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</si>
  <si>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</si>
  <si>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</si>
  <si>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</si>
  <si>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</si>
  <si>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</si>
  <si>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</si>
  <si>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</si>
  <si>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</si>
  <si>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</si>
  <si>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</si>
  <si>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</si>
  <si>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</si>
  <si>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</si>
  <si>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</si>
  <si>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</si>
  <si>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</si>
  <si>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</si>
  <si>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</si>
  <si>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</si>
  <si>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</si>
  <si>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</si>
  <si>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</si>
  <si>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</si>
  <si>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</si>
  <si>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</si>
  <si>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</si>
  <si>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</si>
  <si>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</si>
  <si>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</si>
  <si>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</si>
  <si>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</si>
  <si>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</si>
  <si>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</si>
  <si>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</si>
  <si>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</si>
  <si>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</si>
  <si>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</si>
  <si>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</si>
  <si>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</si>
  <si>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</si>
  <si>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</si>
  <si>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</si>
  <si>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</si>
  <si>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</si>
  <si>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</si>
  <si>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</si>
  <si>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</si>
  <si>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</si>
  <si>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</si>
  <si>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</si>
  <si>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</si>
  <si>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</si>
  <si>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</si>
  <si>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</si>
  <si>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</si>
  <si>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</si>
  <si>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</si>
  <si>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</si>
  <si>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</si>
  <si>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</si>
  <si>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</si>
  <si>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</si>
  <si>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</si>
  <si>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</si>
  <si>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</si>
  <si>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</si>
  <si>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</si>
  <si>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</si>
  <si>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</si>
  <si>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</si>
  <si>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</si>
  <si>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</si>
  <si>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</si>
  <si>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</si>
  <si>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</si>
  <si>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</si>
  <si>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</si>
  <si>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</si>
  <si>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</si>
  <si>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</si>
  <si>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</si>
  <si>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</si>
  <si>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</si>
  <si>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</si>
  <si>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</si>
  <si>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</si>
  <si>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</si>
  <si>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</si>
  <si>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</si>
  <si>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</si>
  <si>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</si>
  <si>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</si>
  <si>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</si>
  <si>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</si>
  <si>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</si>
  <si>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</si>
  <si>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</si>
  <si>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</si>
  <si>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</si>
  <si>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</si>
  <si>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</si>
  <si>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</si>
  <si>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</si>
  <si>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</si>
  <si>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</si>
  <si>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</si>
  <si>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</si>
  <si>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</si>
  <si>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</si>
  <si>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</si>
  <si>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</si>
  <si>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</si>
  <si>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</si>
  <si>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</si>
  <si>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</si>
  <si>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</si>
  <si>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</si>
  <si>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</si>
  <si>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</si>
  <si>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</si>
  <si>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</si>
  <si>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</si>
  <si>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</si>
  <si>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</si>
  <si>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</si>
  <si>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</si>
  <si>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</si>
  <si>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</si>
  <si>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</si>
  <si>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</si>
  <si>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</si>
  <si>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</si>
  <si>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</si>
  <si>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</si>
  <si>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</si>
  <si>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</si>
  <si>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</si>
  <si>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</si>
  <si>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</si>
  <si>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</si>
  <si>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</si>
  <si>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</si>
  <si>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</si>
  <si>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</si>
  <si>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</si>
  <si>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</si>
  <si>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</si>
  <si>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</si>
  <si>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</si>
  <si>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</si>
  <si>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</si>
  <si>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</si>
  <si>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</si>
  <si>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</si>
  <si>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</si>
  <si>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</si>
  <si>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</si>
  <si>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</si>
  <si>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</si>
  <si>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</si>
  <si>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</si>
  <si>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</si>
  <si>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</si>
  <si>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</si>
  <si>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</si>
  <si>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</si>
  <si>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</si>
  <si>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</si>
  <si>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</si>
  <si>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</si>
  <si>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</si>
  <si>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</si>
  <si>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</si>
  <si>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</si>
  <si>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</si>
  <si>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</si>
  <si>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</si>
  <si>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</si>
  <si>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</si>
  <si>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</si>
  <si>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</si>
  <si>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</si>
  <si>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</si>
  <si>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</si>
  <si>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</si>
  <si>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</si>
  <si>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</si>
  <si>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</si>
  <si>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</si>
  <si>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</si>
  <si>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</si>
  <si>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</si>
  <si>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</si>
  <si>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</si>
  <si>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</si>
  <si>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</si>
  <si>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</si>
  <si>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</si>
  <si>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</si>
  <si>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</si>
  <si>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</si>
  <si>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</si>
  <si>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</si>
  <si>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</si>
  <si>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</si>
  <si>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</si>
  <si>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</si>
  <si>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</si>
  <si>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</si>
  <si>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</si>
  <si>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</si>
  <si>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</si>
  <si>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</si>
  <si>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</si>
  <si>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</si>
  <si>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</si>
  <si>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</si>
  <si>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</si>
  <si>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</si>
  <si>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</si>
  <si>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</si>
  <si>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</si>
  <si>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</si>
  <si>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</si>
  <si>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</si>
  <si>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</si>
  <si>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</si>
  <si>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</si>
  <si>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</si>
  <si>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</si>
  <si>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</si>
  <si>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</si>
  <si>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</si>
  <si>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</si>
  <si>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</si>
  <si>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</si>
  <si>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</si>
  <si>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</si>
  <si>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</si>
  <si>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</si>
  <si>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</si>
  <si>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</si>
  <si>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</si>
  <si>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</si>
  <si>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</si>
  <si>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</si>
  <si>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</si>
  <si>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</si>
  <si>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</si>
  <si>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</si>
  <si>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</si>
  <si>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</si>
  <si>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</si>
  <si>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</si>
  <si>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</si>
  <si>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</si>
  <si>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</si>
  <si>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</si>
  <si>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</si>
  <si>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</si>
  <si>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</si>
  <si>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</si>
  <si>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</si>
  <si>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</si>
  <si>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</si>
  <si>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</si>
  <si>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</si>
  <si>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</si>
  <si>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</si>
  <si>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</si>
  <si>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</si>
  <si>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</si>
  <si>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</si>
  <si>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</si>
  <si>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</si>
  <si>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</si>
  <si>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</si>
  <si>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</si>
  <si>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</si>
  <si>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</si>
  <si>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</si>
  <si>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</si>
  <si>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</si>
  <si>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</si>
  <si>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</si>
  <si>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</si>
  <si>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</si>
  <si>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</si>
  <si>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</si>
  <si>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</si>
  <si>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</si>
  <si>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</si>
  <si>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</si>
  <si>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</si>
  <si>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</si>
  <si>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</si>
  <si>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</si>
  <si>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</si>
  <si>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</si>
  <si>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</si>
  <si>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</si>
  <si>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</si>
  <si>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</si>
  <si>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</si>
  <si>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</si>
  <si>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</si>
  <si>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</si>
  <si>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</si>
  <si>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</si>
  <si>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</si>
  <si>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</si>
  <si>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</si>
  <si>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</si>
  <si>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</si>
  <si>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</si>
  <si>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</si>
  <si>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</si>
  <si>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</si>
  <si>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</si>
  <si>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</si>
  <si>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</si>
  <si>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</si>
  <si>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</si>
  <si>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</si>
  <si>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</si>
  <si>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</si>
  <si>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</si>
  <si>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</si>
  <si>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</si>
  <si>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</si>
  <si>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</si>
  <si>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</si>
  <si>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</si>
  <si>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</si>
  <si>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</si>
  <si>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</si>
  <si>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</si>
  <si>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</si>
  <si>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</si>
  <si>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</si>
  <si>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</si>
  <si>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</si>
  <si>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</si>
  <si>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</si>
  <si>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</si>
  <si>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</si>
  <si>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</si>
  <si>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</si>
  <si>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</si>
  <si>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</si>
  <si>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</si>
  <si>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</si>
  <si>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</si>
  <si>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</si>
  <si>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</si>
  <si>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</si>
  <si>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</si>
  <si>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</si>
  <si>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</si>
  <si>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</si>
  <si>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</si>
  <si>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</si>
  <si>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</si>
  <si>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</si>
  <si>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</si>
  <si>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</si>
  <si>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</si>
  <si>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</si>
  <si>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</si>
  <si>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</si>
  <si>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</si>
  <si>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</si>
  <si>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</si>
  <si>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</si>
  <si>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</si>
  <si>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</si>
  <si>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</si>
  <si>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</si>
  <si>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</si>
  <si>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</si>
  <si>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</si>
  <si>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</si>
  <si>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</si>
  <si>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</si>
  <si>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</si>
  <si>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</si>
  <si>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</si>
  <si>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</si>
  <si>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</si>
  <si>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</si>
  <si>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</si>
  <si>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</si>
  <si>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</si>
  <si>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</si>
  <si>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</si>
  <si>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</si>
  <si>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</si>
  <si>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</si>
  <si>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</si>
  <si>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</si>
  <si>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</si>
  <si>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</si>
  <si>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</si>
  <si>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</si>
  <si>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</si>
  <si>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</si>
  <si>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</si>
  <si>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</si>
  <si>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</si>
  <si>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</si>
  <si>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</si>
  <si>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</si>
  <si>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</si>
  <si>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</si>
  <si>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</si>
  <si>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</si>
  <si>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</si>
  <si>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</si>
  <si>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</si>
  <si>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</si>
  <si>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</si>
  <si>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</si>
  <si>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</si>
  <si>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</si>
  <si>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</si>
  <si>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</si>
  <si>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</si>
  <si>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</si>
  <si>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</si>
  <si>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</si>
  <si>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</si>
  <si>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</si>
  <si>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</si>
  <si>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</si>
  <si>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</si>
  <si>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</si>
  <si>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</si>
  <si>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</si>
  <si>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</si>
  <si>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</si>
  <si>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</si>
  <si>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</si>
  <si>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</si>
  <si>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</si>
  <si>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</si>
  <si>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</si>
  <si>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</si>
  <si>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</si>
  <si>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</si>
  <si>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</si>
  <si>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</si>
  <si>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</si>
  <si>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</si>
  <si>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</si>
  <si>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</si>
  <si>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</si>
  <si>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</si>
  <si>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</si>
  <si>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</si>
  <si>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</si>
  <si>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</si>
  <si>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</si>
  <si>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</si>
  <si>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</si>
  <si>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</si>
  <si>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</si>
  <si>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</si>
  <si>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</si>
  <si>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</si>
  <si>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</si>
  <si>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</si>
  <si>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</si>
  <si>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</si>
  <si>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</si>
  <si>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</si>
  <si>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</si>
  <si>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</si>
  <si>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</si>
  <si>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</si>
  <si>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</si>
  <si>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</si>
  <si>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</si>
  <si>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</si>
  <si>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</si>
  <si>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</si>
  <si>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</si>
  <si>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</si>
  <si>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</si>
  <si>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</si>
  <si>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</si>
  <si>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</si>
  <si>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</si>
  <si>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</si>
  <si>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</si>
  <si>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</si>
  <si>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</si>
  <si>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</si>
  <si>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</si>
  <si>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</si>
  <si>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</si>
  <si>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</si>
  <si>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</si>
  <si>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</si>
  <si>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</si>
  <si>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</si>
  <si>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</si>
  <si>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</si>
  <si>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</si>
  <si>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</si>
  <si>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</si>
  <si>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</si>
  <si>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</si>
  <si>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</si>
  <si>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</si>
  <si>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</si>
  <si>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</si>
  <si>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</si>
  <si>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</si>
  <si>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</si>
  <si>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</si>
  <si>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</si>
  <si>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</si>
  <si>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</si>
  <si>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</si>
  <si>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</si>
  <si>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</si>
  <si>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</si>
  <si>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</si>
  <si>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</si>
  <si>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</si>
  <si>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</si>
  <si>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</si>
  <si>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</si>
  <si>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</si>
  <si>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</si>
  <si>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</si>
  <si>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</si>
  <si>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</si>
  <si>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</si>
  <si>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</si>
  <si>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</si>
  <si>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</si>
  <si>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</si>
  <si>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</si>
  <si>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</si>
  <si>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</si>
  <si>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</si>
  <si>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</si>
  <si>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</si>
  <si>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</si>
  <si>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</si>
  <si>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</si>
  <si>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</si>
  <si>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</si>
  <si>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</si>
  <si>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</si>
  <si>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</si>
  <si>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</si>
  <si>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</si>
  <si>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</si>
  <si>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</si>
  <si>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</si>
  <si>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</si>
  <si>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</si>
  <si>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</si>
  <si>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</si>
  <si>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</si>
  <si>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</si>
  <si>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</si>
  <si>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</si>
  <si>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</si>
  <si>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</si>
  <si>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</si>
  <si>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</si>
  <si>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</si>
  <si>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</si>
  <si>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</si>
  <si>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</si>
  <si>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</si>
  <si>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</si>
  <si>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</si>
  <si>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</si>
  <si>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</si>
  <si>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</si>
  <si>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</si>
  <si>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</si>
  <si>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</si>
  <si>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</si>
  <si>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</si>
  <si>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</si>
  <si>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</si>
  <si>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</si>
  <si>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</si>
  <si>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</si>
  <si>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</si>
  <si>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</si>
  <si>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</si>
  <si>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</si>
  <si>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</si>
  <si>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</si>
  <si>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</si>
  <si>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</si>
  <si>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</si>
  <si>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</si>
  <si>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</si>
  <si>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</si>
  <si>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</si>
  <si>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</si>
  <si>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</si>
  <si>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</si>
  <si>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</si>
  <si>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</si>
  <si>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</si>
  <si>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</si>
  <si>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</si>
  <si>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</si>
  <si>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</si>
  <si>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</si>
  <si>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</si>
  <si>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</si>
  <si>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</si>
  <si>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</si>
  <si>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</si>
  <si>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</si>
  <si>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</si>
  <si>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</si>
  <si>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</si>
  <si>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</si>
  <si>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</si>
  <si>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</si>
  <si>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</si>
  <si>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</si>
  <si>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</si>
  <si>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</si>
  <si>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</si>
  <si>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</si>
  <si>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</si>
  <si>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</si>
  <si>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</si>
  <si>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</si>
  <si>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</si>
  <si>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</si>
  <si>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</si>
  <si>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</si>
  <si>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</si>
  <si>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</si>
  <si>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</si>
  <si>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</si>
  <si>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</si>
  <si>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</si>
  <si>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</si>
  <si>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</si>
  <si>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</si>
  <si>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</si>
  <si>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</si>
  <si>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</si>
  <si>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</si>
  <si>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</si>
  <si>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</si>
  <si>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</si>
  <si>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</si>
  <si>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</si>
  <si>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</si>
  <si>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</si>
  <si>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</si>
  <si>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</si>
  <si>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</si>
  <si>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</si>
  <si>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</si>
  <si>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</si>
  <si>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</si>
  <si>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</si>
  <si>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</si>
  <si>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</si>
  <si>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</si>
  <si>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</si>
  <si>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</si>
  <si>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</si>
  <si>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</si>
  <si>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</si>
  <si>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</si>
  <si>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</si>
  <si>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</si>
  <si>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</si>
  <si>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</si>
  <si>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</si>
  <si>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</si>
  <si>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</si>
  <si>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</si>
  <si>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</si>
  <si>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</si>
  <si>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</si>
  <si>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</si>
  <si>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</si>
  <si>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</si>
  <si>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</si>
  <si>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</si>
  <si>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</si>
  <si>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</si>
  <si>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</si>
  <si>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</si>
  <si>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</si>
  <si>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</si>
  <si>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</si>
  <si>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</si>
  <si>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</si>
  <si>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</si>
  <si>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</si>
  <si>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</si>
  <si>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</si>
  <si>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</si>
  <si>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</si>
  <si>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</si>
  <si>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</si>
  <si>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</si>
  <si>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</si>
  <si>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</si>
  <si>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</si>
  <si>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</si>
  <si>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</si>
  <si>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</si>
  <si>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</si>
  <si>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</si>
  <si>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</si>
  <si>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</si>
  <si>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</si>
  <si>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</si>
  <si>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</si>
  <si>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</si>
  <si>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</si>
  <si>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</si>
  <si>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</si>
  <si>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</si>
  <si>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</si>
  <si>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</si>
  <si>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</si>
  <si>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</si>
  <si>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</si>
  <si>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</si>
  <si>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</si>
  <si>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</si>
  <si>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</si>
  <si>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</si>
  <si>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</si>
  <si>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</si>
  <si>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</si>
  <si>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</si>
  <si>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</si>
  <si>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</si>
  <si>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</si>
  <si>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</si>
  <si>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</si>
  <si>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</si>
  <si>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</si>
  <si>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</si>
  <si>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</si>
  <si>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</si>
  <si>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</si>
  <si>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</si>
  <si>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</si>
  <si>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</si>
  <si>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</si>
  <si>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</si>
  <si>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</si>
  <si>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</si>
  <si>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</si>
  <si>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</si>
  <si>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</si>
  <si>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</si>
  <si>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</si>
  <si>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</si>
  <si>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</si>
  <si>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</si>
  <si>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</si>
  <si>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</si>
  <si>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</si>
  <si>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</si>
  <si>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</si>
  <si>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</si>
  <si>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</si>
  <si>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</si>
  <si>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</si>
  <si>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</si>
  <si>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</si>
  <si>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</si>
  <si>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</si>
  <si>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</si>
  <si>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</si>
  <si>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</si>
  <si>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</si>
  <si>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</si>
  <si>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</si>
  <si>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</si>
  <si>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</si>
  <si>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</si>
  <si>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</si>
  <si>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</si>
  <si>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</si>
  <si>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</si>
  <si>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</si>
  <si>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</si>
  <si>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</si>
  <si>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</si>
  <si>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</si>
  <si>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</si>
  <si>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</si>
  <si>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</si>
  <si>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</si>
  <si>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</si>
  <si>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</si>
  <si>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</si>
  <si>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</si>
  <si>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</si>
  <si>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</si>
  <si>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</si>
  <si>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</si>
  <si>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</si>
  <si>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</si>
  <si>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</si>
  <si>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</si>
  <si>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</si>
  <si>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</si>
  <si>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</si>
  <si>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</si>
  <si>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</si>
  <si>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</si>
  <si>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</si>
  <si>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</si>
  <si>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</si>
  <si>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</si>
  <si>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</si>
  <si>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</si>
  <si>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</si>
  <si>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</si>
  <si>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</si>
  <si>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</si>
  <si>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</si>
  <si>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</si>
  <si>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</si>
  <si>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</si>
  <si>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</si>
  <si>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</si>
  <si>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</si>
  <si>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</si>
  <si>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</si>
  <si>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</si>
  <si>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</si>
  <si>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</si>
  <si>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</si>
  <si>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</si>
  <si>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</si>
  <si>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</si>
  <si>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</si>
  <si>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</si>
  <si>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</si>
  <si>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</si>
  <si>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</si>
  <si>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</si>
  <si>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</si>
  <si>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</si>
  <si>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</si>
  <si>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</si>
  <si>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</si>
  <si>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</si>
  <si>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</si>
  <si>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</si>
  <si>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</si>
  <si>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</si>
  <si>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</si>
  <si>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</si>
  <si>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</si>
  <si>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</si>
  <si>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</si>
  <si>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</si>
  <si>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</si>
  <si>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</si>
  <si>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</si>
  <si>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</si>
  <si>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</si>
  <si>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</si>
  <si>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</si>
  <si>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</si>
  <si>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</si>
  <si>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</si>
  <si>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</si>
  <si>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</si>
  <si>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</si>
  <si>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</si>
  <si>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</si>
  <si>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</si>
  <si>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</si>
  <si>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</si>
  <si>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</si>
  <si>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</si>
  <si>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</si>
  <si>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</si>
  <si>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</si>
  <si>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</si>
  <si>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</si>
  <si>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</si>
  <si>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</si>
  <si>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</si>
  <si>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</si>
  <si>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</si>
  <si>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</si>
  <si>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</si>
  <si>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</si>
  <si>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</si>
  <si>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</si>
  <si>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</si>
  <si>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</si>
  <si>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</si>
  <si>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</si>
  <si>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</si>
  <si>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</si>
  <si>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</si>
  <si>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</si>
  <si>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</si>
  <si>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</si>
  <si>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</si>
  <si>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</si>
  <si>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</si>
  <si>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</si>
  <si>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</si>
  <si>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</si>
  <si>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</si>
  <si>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</si>
  <si>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</si>
  <si>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</si>
  <si>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</si>
  <si>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</si>
  <si>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</si>
  <si>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</si>
  <si>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</si>
  <si>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</si>
  <si>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</si>
  <si>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</si>
  <si>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</si>
  <si>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</si>
  <si>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</si>
  <si>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</si>
  <si>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</si>
  <si>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</si>
  <si>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</si>
  <si>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</si>
  <si>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</si>
  <si>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</si>
  <si>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</si>
  <si>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</si>
  <si>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</si>
  <si>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</si>
  <si>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</si>
  <si>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</si>
  <si>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</si>
  <si>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</si>
  <si>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</si>
  <si>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</si>
  <si>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</si>
  <si>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</si>
  <si>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</si>
  <si>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</si>
  <si>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</si>
  <si>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</si>
  <si>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</si>
  <si>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</si>
  <si>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</si>
  <si>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</si>
  <si>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</si>
  <si>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</si>
  <si>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</si>
  <si>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</si>
  <si>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</si>
  <si>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</si>
  <si>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</si>
  <si>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</si>
  <si>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</si>
  <si>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</si>
  <si>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</si>
  <si>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</si>
  <si>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</si>
  <si>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</si>
  <si>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</si>
  <si>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</si>
  <si>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</si>
  <si>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</si>
  <si>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</si>
  <si>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</si>
  <si>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</si>
  <si>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</si>
  <si>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</si>
  <si>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</si>
  <si>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</si>
  <si>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</si>
  <si>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</si>
  <si>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</si>
  <si>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</si>
  <si>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</si>
  <si>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</si>
  <si>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</si>
  <si>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</si>
  <si>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</si>
  <si>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</si>
  <si>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</si>
  <si>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</si>
  <si>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</si>
  <si>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</si>
  <si>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</si>
  <si>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</si>
  <si>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</si>
  <si>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</si>
  <si>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</si>
  <si>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</si>
  <si>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</si>
  <si>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</si>
  <si>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</si>
  <si>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</si>
  <si>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</si>
  <si>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</si>
  <si>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</si>
  <si>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</si>
  <si>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</si>
  <si>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</si>
  <si>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</si>
  <si>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</si>
  <si>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</si>
  <si>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</si>
  <si>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</si>
  <si>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</si>
  <si>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</si>
  <si>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</si>
  <si>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</si>
  <si>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</si>
  <si>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</si>
  <si>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</si>
  <si>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</si>
  <si>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</si>
  <si>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</si>
  <si>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</si>
  <si>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</si>
  <si>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</si>
  <si>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</si>
  <si>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</si>
  <si>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</si>
  <si>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</si>
  <si>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</si>
  <si>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</si>
  <si>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</si>
  <si>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</si>
  <si>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</si>
  <si>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</si>
  <si>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</si>
  <si>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</si>
  <si>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</si>
  <si>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</si>
  <si>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</si>
  <si>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</si>
  <si>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</si>
  <si>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</si>
  <si>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</si>
  <si>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</si>
  <si>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</si>
  <si>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</si>
  <si>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</si>
  <si>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</si>
  <si>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</si>
  <si>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</si>
  <si>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</si>
  <si>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</si>
  <si>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</si>
  <si>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</si>
  <si>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</si>
  <si>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</si>
  <si>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</si>
  <si>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</si>
  <si>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</si>
  <si>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</si>
  <si>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</si>
  <si>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</si>
  <si>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</si>
  <si>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</si>
  <si>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</si>
  <si>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</si>
  <si>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</si>
  <si>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</si>
  <si>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</si>
  <si>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</si>
  <si>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</si>
  <si>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</si>
  <si>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</si>
  <si>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</si>
  <si>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</si>
  <si>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</si>
  <si>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</si>
  <si>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</si>
  <si>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</si>
  <si>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</si>
  <si>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</si>
  <si>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</si>
  <si>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</si>
  <si>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</si>
  <si>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</si>
  <si>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</si>
  <si>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</si>
  <si>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</si>
  <si>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</si>
  <si>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</si>
  <si>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</si>
  <si>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</si>
  <si>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</si>
  <si>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</si>
  <si>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</si>
  <si>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</si>
  <si>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</si>
  <si>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</si>
  <si>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</si>
  <si>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</si>
  <si>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</si>
  <si>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</si>
  <si>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</si>
  <si>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</si>
  <si>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</si>
  <si>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</si>
  <si>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</si>
  <si>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</si>
  <si>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</si>
  <si>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</si>
  <si>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</si>
  <si>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</si>
  <si>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</si>
  <si>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</si>
  <si>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</si>
  <si>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</si>
  <si>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</si>
  <si>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</si>
  <si>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</si>
  <si>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</si>
  <si>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</si>
  <si>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</si>
  <si>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</si>
  <si>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</si>
  <si>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</si>
  <si>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</si>
  <si>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</si>
  <si>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</si>
  <si>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</si>
  <si>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</si>
  <si>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</si>
  <si>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</si>
  <si>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</si>
  <si>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</si>
  <si>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</si>
  <si>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</si>
  <si>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</si>
  <si>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</si>
  <si>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</si>
  <si>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</si>
  <si>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</si>
  <si>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</si>
  <si>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</si>
  <si>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</si>
  <si>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</si>
  <si>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</si>
  <si>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</si>
  <si>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</si>
  <si>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</si>
  <si>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</si>
  <si>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</si>
  <si>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</si>
  <si>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</si>
  <si>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</si>
  <si>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</si>
  <si>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</si>
  <si>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</si>
  <si>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</si>
  <si>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</si>
  <si>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</si>
  <si>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</si>
  <si>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</si>
  <si>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</si>
  <si>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</si>
  <si>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</si>
  <si>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</si>
  <si>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</si>
  <si>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</si>
  <si>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</si>
  <si>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</si>
  <si>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</si>
  <si>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</si>
  <si>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</si>
  <si>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</si>
  <si>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</si>
  <si>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</si>
  <si>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</si>
  <si>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</si>
  <si>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</si>
  <si>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</si>
  <si>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</si>
  <si>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</si>
  <si>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</si>
  <si>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</si>
  <si>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</si>
  <si>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</si>
  <si>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</si>
  <si>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</si>
  <si>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</si>
  <si>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</si>
  <si>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</si>
  <si>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</si>
  <si>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</si>
  <si>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</si>
  <si>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</si>
  <si>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</si>
  <si>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</si>
  <si>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</si>
  <si>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</si>
  <si>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</si>
  <si>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</si>
  <si>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</si>
  <si>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</si>
  <si>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</si>
  <si>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</si>
  <si>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</si>
  <si>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</si>
  <si>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</si>
  <si>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</si>
  <si>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</si>
  <si>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</si>
  <si>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</si>
  <si>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</si>
  <si>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</si>
  <si>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</si>
  <si>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</si>
  <si>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</si>
  <si>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</si>
  <si>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</si>
  <si>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</si>
  <si>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</si>
  <si>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</si>
  <si>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</si>
  <si>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</si>
  <si>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</si>
  <si>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</si>
  <si>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</si>
  <si>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</si>
  <si>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</si>
  <si>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</si>
  <si>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</si>
  <si>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</si>
  <si>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</si>
  <si>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</si>
  <si>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</si>
  <si>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</si>
  <si>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</si>
  <si>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</si>
  <si>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</si>
  <si>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</si>
  <si>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</si>
  <si>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</si>
  <si>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</si>
  <si>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</si>
  <si>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</si>
  <si>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</si>
  <si>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</si>
  <si>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</si>
  <si>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</si>
  <si>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</si>
  <si>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</si>
  <si>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</si>
  <si>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</si>
  <si>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</si>
  <si>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</si>
  <si>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</si>
  <si>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</si>
  <si>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</si>
  <si>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</si>
  <si>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</si>
  <si>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</si>
  <si>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</si>
  <si>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</si>
  <si>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</si>
  <si>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</si>
  <si>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</si>
  <si>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</si>
  <si>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</si>
  <si>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</si>
  <si>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</si>
  <si>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</si>
  <si>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</si>
  <si>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</si>
  <si>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</si>
  <si>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</si>
  <si>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</si>
  <si>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</si>
  <si>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</si>
  <si>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</si>
  <si>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</si>
  <si>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</si>
  <si>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</si>
  <si>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</si>
  <si>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</si>
  <si>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</si>
  <si>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</si>
  <si>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</si>
  <si>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</si>
  <si>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</si>
  <si>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</si>
  <si>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</si>
  <si>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</si>
  <si>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</si>
  <si>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</si>
  <si>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</si>
  <si>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</si>
  <si>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</si>
  <si>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</si>
  <si>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</si>
  <si>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</si>
  <si>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</si>
  <si>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</si>
  <si>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</si>
  <si>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</si>
  <si>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</si>
  <si>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</si>
  <si>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</si>
  <si>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</si>
  <si>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</si>
  <si>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</si>
  <si>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</si>
  <si>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</si>
  <si>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</si>
  <si>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</si>
  <si>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</si>
  <si>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</si>
  <si>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</si>
  <si>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</si>
  <si>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</si>
  <si>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</si>
  <si>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</si>
  <si>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</si>
  <si>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</si>
  <si>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</si>
  <si>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</si>
  <si>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</si>
  <si>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</si>
  <si>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</si>
  <si>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</si>
  <si>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</si>
  <si>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</si>
  <si>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</si>
  <si>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</si>
  <si>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</si>
  <si>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</si>
  <si>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</si>
  <si>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</si>
  <si>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</si>
  <si>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</si>
  <si>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</si>
  <si>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</si>
  <si>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</si>
  <si>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</si>
  <si>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</si>
  <si>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</si>
  <si>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</si>
  <si>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</si>
  <si>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</si>
  <si>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</si>
  <si>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</si>
  <si>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</si>
  <si>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</si>
  <si>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</si>
  <si>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</si>
  <si>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</si>
  <si>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</si>
  <si>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</si>
  <si>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</si>
  <si>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</si>
  <si>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</si>
  <si>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</si>
  <si>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</si>
  <si>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</si>
  <si>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</si>
  <si>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</si>
  <si>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</si>
  <si>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</si>
  <si>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</si>
  <si>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</si>
  <si>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</si>
  <si>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</si>
  <si>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</si>
  <si>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</si>
  <si>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</si>
  <si>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</si>
  <si>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</si>
  <si>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</si>
  <si>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</si>
  <si>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</si>
  <si>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</si>
  <si>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</si>
  <si>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</si>
  <si>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</si>
  <si>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</si>
  <si>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</si>
  <si>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</si>
  <si>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</si>
  <si>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</si>
  <si>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</si>
  <si>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</si>
  <si>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</si>
  <si>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</si>
  <si>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</si>
  <si>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</si>
  <si>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</si>
  <si>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</si>
  <si>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</si>
  <si>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</si>
  <si>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</si>
  <si>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</si>
  <si>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</si>
  <si>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</si>
  <si>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</si>
  <si>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</si>
  <si>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</si>
  <si>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</si>
  <si>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</si>
  <si>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</si>
  <si>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</si>
  <si>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</si>
  <si>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</si>
  <si>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</si>
  <si>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</si>
  <si>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</si>
  <si>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</si>
  <si>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</si>
  <si>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</si>
  <si>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</si>
  <si>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</si>
  <si>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</si>
  <si>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</si>
  <si>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</si>
  <si>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</si>
  <si>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</si>
  <si>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</si>
  <si>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</si>
  <si>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</si>
  <si>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</si>
  <si>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</si>
  <si>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</si>
  <si>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</si>
  <si>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</si>
  <si>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</si>
  <si>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</si>
  <si>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</si>
  <si>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</si>
  <si>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</si>
  <si>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</si>
  <si>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</si>
  <si>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</si>
  <si>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</si>
  <si>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</si>
  <si>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</si>
  <si>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</si>
  <si>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</si>
  <si>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</si>
  <si>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</si>
  <si>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</si>
  <si>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</si>
  <si>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</si>
  <si>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</si>
  <si>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</si>
  <si>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</si>
  <si>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</si>
  <si>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</si>
  <si>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</si>
  <si>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</si>
  <si>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</si>
  <si>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</si>
  <si>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</si>
  <si>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</si>
  <si>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</si>
  <si>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</si>
  <si>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</si>
  <si>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</si>
  <si>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</si>
  <si>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</si>
  <si>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</si>
  <si>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</si>
  <si>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</si>
  <si>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</si>
  <si>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</si>
  <si>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</si>
  <si>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</si>
  <si>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</si>
  <si>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</si>
  <si>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</si>
  <si>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</si>
  <si>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</si>
  <si>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</si>
  <si>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</si>
  <si>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</si>
  <si>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</si>
  <si>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</si>
  <si>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</si>
  <si>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</si>
  <si>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</si>
  <si>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</si>
  <si>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</si>
  <si>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</si>
  <si>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</si>
  <si>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</si>
  <si>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</si>
  <si>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</si>
  <si>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</si>
  <si>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</si>
  <si>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</si>
  <si>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</si>
  <si>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</si>
  <si>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</si>
  <si>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</si>
  <si>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</si>
  <si>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</si>
  <si>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</si>
  <si>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</si>
  <si>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</si>
  <si>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</si>
  <si>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</si>
  <si>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</si>
  <si>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</si>
  <si>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</si>
  <si>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</si>
  <si>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</si>
  <si>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</si>
  <si>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</si>
  <si>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</si>
  <si>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</si>
  <si>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</si>
  <si>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</si>
  <si>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</si>
  <si>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</si>
  <si>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</si>
  <si>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</si>
  <si>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</si>
  <si>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</si>
  <si>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</si>
  <si>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</si>
  <si>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</si>
  <si>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</si>
  <si>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</si>
  <si>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</si>
  <si>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</si>
  <si>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</si>
  <si>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</si>
  <si>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</si>
  <si>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</si>
  <si>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</si>
  <si>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</si>
  <si>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</si>
  <si>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</si>
  <si>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</si>
  <si>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</si>
  <si>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</si>
  <si>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</si>
  <si>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</si>
  <si>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</si>
  <si>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</si>
  <si>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</si>
  <si>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</si>
  <si>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</si>
  <si>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</si>
  <si>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</si>
  <si>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</si>
  <si>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</si>
  <si>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</si>
  <si>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</si>
  <si>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</si>
  <si>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</si>
  <si>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</si>
  <si>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</si>
  <si>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</si>
  <si>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</si>
  <si>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</si>
  <si>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</si>
  <si>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</si>
  <si>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</si>
  <si>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</si>
  <si>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</si>
  <si>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</si>
  <si>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</si>
  <si>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</si>
  <si>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</si>
  <si>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</si>
  <si>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</si>
  <si>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</si>
  <si>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</si>
  <si>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</si>
  <si>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</si>
  <si>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</si>
  <si>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</si>
  <si>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</si>
  <si>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</si>
  <si>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</si>
  <si>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</si>
  <si>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</si>
  <si>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</si>
  <si>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</si>
  <si>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</si>
  <si>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</si>
  <si>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</si>
  <si>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</si>
  <si>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</si>
  <si>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</si>
  <si>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</si>
  <si>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</si>
  <si>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</si>
  <si>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</si>
  <si>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</si>
  <si>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</si>
  <si>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</si>
  <si>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</si>
  <si>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</si>
  <si>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</si>
  <si>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</si>
  <si>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</si>
  <si>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</si>
  <si>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</si>
  <si>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</si>
  <si>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</si>
  <si>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</si>
  <si>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</si>
  <si>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</si>
  <si>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</si>
  <si>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</si>
  <si>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</si>
  <si>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</si>
  <si>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</si>
  <si>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</si>
  <si>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</si>
  <si>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</si>
  <si>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</si>
  <si>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</si>
  <si>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</si>
  <si>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</si>
  <si>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</si>
  <si>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</si>
  <si>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</si>
  <si>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</si>
  <si>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</si>
  <si>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</si>
  <si>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</si>
  <si>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</si>
  <si>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</si>
  <si>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</si>
  <si>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</si>
  <si>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</si>
  <si>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</si>
  <si>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</si>
  <si>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</si>
  <si>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</si>
  <si>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</si>
  <si>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</si>
  <si>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</si>
  <si>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</si>
  <si>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</si>
  <si>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</si>
  <si>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</si>
  <si>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</si>
  <si>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</si>
  <si>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</si>
  <si>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</si>
  <si>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</si>
  <si>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</si>
  <si>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</si>
  <si>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</si>
  <si>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</si>
  <si>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</si>
  <si>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</si>
  <si>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</si>
  <si>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</si>
  <si>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</si>
  <si>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</si>
  <si>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</si>
  <si>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</si>
  <si>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</si>
  <si>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</si>
  <si>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</si>
  <si>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</si>
  <si>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</si>
  <si>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</si>
  <si>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</si>
  <si>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</si>
  <si>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</si>
  <si>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</si>
  <si>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</si>
  <si>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</si>
  <si>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</si>
  <si>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</si>
  <si>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</si>
  <si>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</si>
  <si>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</si>
  <si>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</si>
  <si>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</si>
  <si>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</si>
  <si>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</si>
  <si>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</si>
  <si>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</si>
  <si>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</si>
  <si>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</si>
  <si>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</si>
  <si>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</si>
  <si>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</si>
  <si>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</si>
  <si>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</si>
  <si>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</si>
  <si>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</si>
  <si>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</si>
  <si>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</si>
  <si>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</si>
  <si>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</si>
  <si>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</si>
  <si>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</si>
  <si>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</si>
  <si>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</si>
  <si>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</si>
  <si>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</si>
  <si>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</si>
  <si>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</si>
  <si>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</si>
  <si>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</si>
  <si>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</si>
  <si>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</si>
  <si>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</si>
  <si>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</si>
  <si>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</si>
  <si>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</si>
  <si>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</si>
  <si>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</si>
  <si>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</si>
  <si>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</si>
  <si>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</si>
  <si>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</si>
  <si>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</si>
  <si>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</si>
  <si>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</si>
  <si>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</si>
  <si>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</si>
  <si>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</si>
  <si>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</si>
  <si>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</si>
  <si>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</si>
  <si>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</si>
  <si>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</si>
  <si>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</si>
  <si>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</si>
  <si>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</si>
  <si>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</si>
  <si>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</si>
  <si>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</si>
  <si>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</si>
  <si>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</si>
  <si>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</si>
  <si>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</si>
  <si>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</si>
  <si>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</si>
  <si>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</si>
  <si>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</si>
  <si>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</si>
  <si>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</si>
  <si>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</si>
  <si>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</si>
  <si>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</si>
  <si>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</si>
  <si>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</si>
  <si>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</si>
  <si>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</si>
  <si>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</si>
  <si>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</si>
  <si>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</si>
  <si>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</si>
  <si>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</si>
  <si>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</si>
  <si>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</si>
  <si>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</si>
  <si>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</si>
  <si>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</si>
  <si>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</si>
  <si>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</si>
  <si>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</si>
  <si>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</si>
  <si>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</si>
  <si>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</si>
  <si>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</si>
  <si>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</si>
  <si>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</si>
  <si>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</si>
  <si>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</si>
  <si>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</si>
  <si>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</si>
  <si>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</si>
  <si>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</si>
  <si>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</si>
  <si>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</si>
  <si>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</si>
  <si>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</si>
  <si>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</si>
  <si>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</si>
  <si>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</si>
  <si>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</si>
  <si>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</si>
  <si>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</si>
  <si>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</si>
  <si>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</si>
  <si>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</si>
  <si>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</si>
  <si>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</si>
  <si>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</si>
  <si>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</si>
  <si>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</si>
  <si>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</si>
  <si>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</si>
  <si>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</si>
  <si>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</si>
  <si>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</si>
  <si>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</si>
  <si>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</si>
  <si>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</si>
  <si>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</si>
  <si>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</si>
  <si>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</si>
  <si>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</si>
  <si>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</si>
  <si>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</si>
  <si>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</si>
  <si>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</si>
  <si>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</si>
  <si>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</si>
  <si>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</si>
  <si>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</si>
  <si>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</si>
  <si>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</si>
  <si>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</si>
  <si>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</si>
  <si>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</si>
  <si>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</si>
  <si>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</si>
  <si>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</si>
  <si>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</si>
  <si>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</si>
  <si>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</si>
  <si>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</si>
  <si>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</si>
  <si>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</si>
  <si>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</si>
  <si>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</si>
  <si>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</si>
  <si>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</si>
  <si>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</si>
  <si>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</si>
  <si>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</si>
  <si>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</si>
  <si>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</si>
  <si>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</si>
  <si>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</si>
  <si>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</si>
  <si>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</si>
  <si>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</si>
  <si>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</si>
  <si>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</si>
  <si>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</si>
  <si>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</si>
  <si>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</si>
  <si>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</si>
  <si>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</si>
  <si>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</si>
  <si>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</si>
  <si>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</si>
  <si>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</si>
  <si>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</si>
  <si>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</si>
  <si>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</si>
  <si>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</si>
  <si>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</si>
  <si>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</si>
  <si>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</si>
  <si>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</si>
  <si>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</si>
  <si>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</si>
  <si>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</si>
  <si>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</si>
  <si>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</si>
  <si>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</si>
  <si>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</si>
  <si>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</si>
  <si>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</si>
  <si>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</si>
  <si>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</si>
  <si>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</si>
  <si>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</si>
  <si>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</si>
  <si>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</si>
  <si>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</si>
  <si>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</si>
  <si>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</si>
  <si>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</si>
  <si>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</si>
  <si>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</si>
  <si>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</si>
  <si>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</si>
  <si>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</si>
  <si>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</si>
  <si>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</si>
  <si>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</si>
  <si>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</si>
  <si>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</si>
  <si>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</si>
  <si>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</si>
  <si>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</si>
  <si>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</si>
  <si>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</si>
  <si>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</si>
  <si>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</si>
  <si>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</si>
  <si>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</si>
  <si>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</si>
  <si>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</si>
  <si>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</si>
  <si>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</si>
  <si>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</si>
  <si>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</si>
  <si>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</si>
  <si>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</si>
  <si>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</si>
  <si>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</si>
  <si>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</si>
  <si>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</si>
  <si>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</si>
  <si>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</si>
  <si>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</si>
  <si>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</si>
  <si>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</si>
  <si>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</si>
  <si>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</si>
  <si>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</si>
  <si>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</si>
  <si>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</si>
  <si>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</si>
  <si>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</si>
  <si>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</si>
  <si>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</si>
  <si>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</si>
  <si>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</si>
  <si>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</si>
  <si>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</si>
  <si>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</si>
  <si>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</si>
  <si>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</si>
  <si>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</si>
  <si>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</si>
  <si>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</si>
  <si>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</si>
  <si>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</si>
  <si>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</si>
  <si>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</si>
  <si>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</si>
  <si>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</si>
  <si>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</si>
  <si>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</si>
  <si>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</si>
  <si>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</si>
  <si>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</si>
  <si>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</si>
  <si>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</si>
  <si>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</si>
  <si>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</si>
  <si>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</si>
  <si>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</si>
  <si>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</si>
  <si>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</si>
  <si>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</si>
  <si>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</si>
  <si>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</si>
  <si>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</si>
  <si>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</si>
  <si>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</si>
  <si>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</si>
  <si>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</si>
  <si>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</si>
  <si>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</si>
  <si>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</si>
  <si>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</si>
  <si>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</si>
  <si>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</si>
  <si>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</si>
  <si>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</si>
  <si>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</si>
  <si>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</si>
  <si>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</si>
  <si>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</si>
  <si>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</si>
  <si>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</si>
  <si>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</si>
  <si>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</si>
  <si>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</si>
  <si>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</si>
  <si>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</si>
  <si>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</si>
  <si>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</si>
  <si>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</si>
  <si>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</si>
  <si>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</si>
  <si>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</si>
  <si>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</si>
  <si>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</si>
  <si>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</si>
  <si>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</si>
  <si>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</si>
  <si>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</si>
  <si>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</si>
  <si>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</si>
  <si>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</si>
  <si>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</si>
  <si>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</si>
  <si>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</si>
  <si>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</si>
  <si>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</si>
  <si>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</si>
  <si>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</si>
  <si>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</si>
  <si>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</si>
  <si>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</si>
  <si>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</si>
  <si>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</si>
  <si>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</si>
  <si>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</si>
  <si>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</si>
  <si>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</si>
  <si>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</si>
  <si>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</si>
  <si>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</si>
  <si>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</si>
  <si>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</si>
  <si>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</si>
  <si>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</si>
  <si>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</si>
  <si>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</si>
  <si>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</si>
  <si>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</si>
  <si>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</si>
  <si>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</si>
  <si>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</si>
  <si>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</si>
  <si>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</si>
  <si>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</si>
  <si>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</si>
  <si>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</si>
  <si>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</si>
  <si>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</si>
  <si>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</si>
  <si>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</si>
  <si>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</si>
  <si>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</si>
  <si>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</si>
  <si>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</si>
  <si>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</si>
  <si>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</si>
  <si>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</si>
  <si>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</si>
  <si>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</si>
  <si>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</si>
  <si>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</si>
  <si>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</si>
  <si>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</si>
  <si>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</si>
  <si>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</si>
  <si>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</si>
  <si>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</si>
  <si>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</si>
  <si>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</si>
  <si>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</si>
  <si>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</si>
  <si>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</si>
  <si>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</si>
  <si>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</si>
  <si>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</si>
  <si>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</si>
  <si>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</si>
  <si>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</si>
  <si>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</si>
  <si>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</si>
  <si>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</si>
  <si>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</si>
  <si>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</si>
  <si>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</si>
  <si>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</si>
  <si>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</si>
  <si>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</si>
  <si>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</si>
  <si>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</si>
  <si>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</si>
  <si>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</si>
  <si>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</si>
  <si>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</si>
  <si>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</si>
  <si>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</si>
  <si>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</si>
  <si>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</si>
  <si>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</si>
  <si>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</si>
  <si>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</si>
  <si>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</si>
  <si>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</si>
  <si>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</si>
  <si>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</si>
  <si>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</si>
  <si>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</si>
  <si>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</si>
  <si>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</si>
  <si>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</si>
  <si>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</si>
  <si>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</si>
  <si>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</si>
  <si>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</si>
  <si>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</si>
  <si>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</si>
  <si>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</si>
  <si>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</si>
  <si>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</si>
  <si>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</si>
  <si>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</si>
  <si>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</si>
  <si>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</si>
  <si>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</si>
  <si>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</si>
  <si>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</si>
  <si>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</si>
  <si>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</si>
  <si>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</si>
  <si>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</si>
  <si>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</si>
  <si>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</si>
  <si>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</si>
  <si>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</si>
  <si>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</si>
  <si>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</si>
  <si>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</si>
  <si>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</si>
  <si>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</si>
  <si>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</si>
  <si>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</si>
  <si>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</si>
  <si>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</si>
  <si>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</si>
  <si>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</si>
  <si>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</si>
  <si>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</si>
  <si>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</si>
  <si>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</si>
  <si>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</si>
  <si>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</si>
  <si>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</si>
  <si>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</si>
  <si>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</si>
  <si>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</si>
  <si>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</si>
  <si>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</si>
  <si>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</si>
  <si>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</si>
  <si>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</si>
  <si>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</si>
  <si>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</si>
  <si>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</si>
  <si>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</si>
  <si>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</si>
  <si>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</si>
  <si>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</si>
  <si>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</si>
  <si>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</si>
  <si>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</si>
  <si>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</si>
  <si>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</si>
  <si>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</si>
  <si>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</si>
  <si>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</si>
  <si>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</si>
  <si>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</si>
  <si>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</si>
  <si>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</si>
  <si>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</si>
  <si>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</si>
  <si>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</si>
  <si>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</si>
  <si>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</si>
  <si>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</si>
  <si>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</si>
  <si>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</si>
  <si>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</si>
  <si>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</si>
  <si>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</si>
  <si>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</si>
  <si>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</si>
  <si>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</si>
  <si>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</si>
  <si>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</si>
  <si>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</si>
  <si>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</si>
  <si>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</si>
  <si>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</si>
  <si>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</si>
  <si>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</si>
  <si>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</si>
  <si>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</si>
  <si>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</si>
  <si>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</si>
  <si>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</si>
  <si>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</si>
  <si>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</si>
  <si>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</si>
  <si>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</si>
  <si>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</si>
  <si>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</si>
  <si>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</si>
  <si>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</si>
  <si>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</si>
  <si>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</si>
  <si>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</si>
  <si>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</si>
  <si>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</si>
  <si>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</si>
  <si>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</si>
  <si>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</si>
  <si>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</si>
  <si>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</si>
  <si>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</si>
  <si>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</si>
  <si>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</si>
  <si>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</si>
  <si>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</si>
  <si>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</si>
  <si>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</si>
  <si>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</si>
  <si>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</si>
  <si>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</si>
  <si>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</si>
  <si>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</si>
  <si>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</si>
  <si>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</si>
  <si>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</si>
  <si>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</si>
  <si>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</si>
  <si>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</si>
  <si>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</si>
  <si>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</si>
  <si>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</si>
  <si>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</si>
  <si>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</si>
  <si>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</si>
  <si>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</si>
  <si>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</si>
  <si>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</si>
  <si>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</si>
  <si>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</si>
  <si>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</si>
  <si>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</si>
  <si>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</si>
  <si>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</si>
  <si>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</si>
  <si>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</si>
  <si>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</si>
  <si>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</si>
  <si>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</si>
  <si>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</si>
  <si>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</si>
  <si>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</si>
  <si>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</si>
  <si>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</si>
  <si>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</si>
  <si>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</si>
  <si>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</si>
  <si>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</si>
  <si>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</si>
  <si>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</si>
  <si>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</si>
  <si>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</si>
  <si>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</si>
  <si>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</si>
  <si>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</si>
  <si>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</si>
  <si>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</si>
  <si>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</si>
  <si>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</si>
  <si>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</si>
  <si>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</si>
  <si>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</si>
  <si>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</si>
  <si>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</si>
  <si>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</si>
  <si>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</si>
  <si>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</si>
  <si>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</si>
  <si>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</si>
  <si>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</si>
  <si>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</si>
  <si>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</si>
  <si>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</si>
  <si>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</si>
  <si>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</si>
  <si>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</si>
  <si>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</si>
  <si>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</si>
  <si>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</si>
  <si>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</si>
  <si>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</si>
  <si>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</si>
  <si>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</si>
  <si>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</si>
  <si>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</si>
  <si>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</si>
  <si>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</si>
  <si>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</si>
  <si>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</si>
  <si>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</si>
  <si>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</si>
  <si>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</si>
  <si>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</si>
  <si>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</si>
  <si>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</si>
  <si>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</si>
  <si>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</si>
  <si>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</si>
  <si>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</si>
  <si>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</si>
  <si>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</si>
  <si>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</si>
  <si>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</si>
  <si>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</si>
  <si>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</si>
  <si>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</si>
  <si>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</si>
  <si>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</si>
  <si>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</si>
  <si>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</si>
  <si>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</si>
  <si>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</si>
  <si>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</si>
  <si>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</si>
  <si>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</si>
  <si>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</si>
  <si>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</si>
  <si>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</si>
  <si>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</si>
  <si>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</si>
  <si>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</si>
  <si>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</si>
  <si>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</si>
  <si>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</si>
  <si>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</si>
  <si>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</si>
  <si>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</si>
  <si>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</si>
  <si>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</si>
  <si>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</si>
  <si>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</si>
  <si>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</si>
  <si>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</si>
  <si>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</si>
  <si>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</si>
  <si>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</si>
  <si>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</si>
  <si>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</si>
  <si>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</si>
  <si>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</si>
  <si>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</si>
  <si>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</si>
  <si>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</si>
  <si>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</si>
  <si>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</si>
  <si>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</si>
  <si>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</si>
  <si>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</si>
  <si>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</si>
  <si>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</si>
  <si>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</si>
  <si>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</si>
  <si>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</si>
  <si>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</si>
  <si>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</si>
  <si>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</si>
  <si>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</si>
  <si>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</si>
  <si>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</si>
  <si>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</si>
  <si>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</si>
  <si>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</si>
  <si>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</si>
  <si>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</si>
  <si>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</si>
  <si>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</si>
  <si>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</si>
  <si>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</si>
  <si>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</si>
  <si>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</si>
  <si>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</si>
  <si>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</si>
  <si>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</si>
  <si>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</si>
  <si>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</si>
  <si>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</si>
  <si>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</si>
  <si>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</si>
  <si>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</si>
  <si>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</si>
  <si>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</si>
  <si>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</si>
  <si>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</si>
  <si>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</si>
  <si>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</si>
  <si>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</si>
  <si>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</si>
  <si>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</si>
  <si>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</si>
  <si>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</si>
  <si>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</si>
  <si>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</si>
  <si>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</si>
  <si>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</si>
  <si>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</si>
  <si>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</si>
  <si>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</si>
  <si>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</si>
  <si>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</si>
  <si>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</si>
  <si>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</si>
  <si>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</si>
  <si>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</si>
  <si>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</si>
  <si>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</si>
  <si>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</si>
  <si>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</si>
  <si>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</si>
  <si>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</si>
  <si>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</si>
  <si>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</si>
  <si>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</si>
  <si>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</si>
  <si>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</si>
  <si>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</si>
  <si>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</si>
  <si>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</si>
  <si>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</si>
  <si>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</si>
  <si>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</si>
  <si>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</si>
  <si>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</si>
  <si>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</si>
  <si>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</si>
  <si>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</si>
  <si>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</si>
  <si>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</si>
  <si>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</si>
  <si>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</si>
  <si>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</si>
  <si>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</si>
  <si>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</si>
  <si>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</si>
  <si>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</si>
  <si>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</si>
  <si>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</si>
  <si>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</si>
  <si>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</si>
  <si>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</si>
  <si>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</si>
  <si>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</si>
  <si>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</si>
  <si>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</si>
  <si>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</si>
  <si>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</si>
  <si>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</si>
  <si>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</si>
  <si>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</si>
  <si>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</si>
  <si>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</si>
  <si>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</si>
  <si>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</si>
  <si>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</si>
  <si>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</si>
  <si>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</si>
  <si>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</si>
  <si>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</si>
  <si>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</si>
  <si>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</si>
  <si>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</si>
  <si>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</si>
  <si>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</si>
  <si>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</si>
  <si>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</si>
  <si>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</si>
  <si>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</si>
  <si>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</si>
  <si>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</si>
  <si>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</si>
  <si>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</si>
  <si>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</si>
  <si>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</si>
  <si>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</si>
  <si>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</si>
  <si>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</si>
  <si>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</si>
  <si>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</si>
  <si>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</si>
  <si>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</si>
  <si>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</si>
  <si>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</si>
  <si>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</si>
  <si>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</si>
  <si>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</si>
  <si>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</si>
  <si>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</si>
  <si>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</si>
  <si>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</si>
  <si>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</si>
  <si>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</si>
  <si>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</si>
  <si>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</si>
  <si>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</si>
  <si>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</si>
  <si>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</si>
  <si>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</si>
  <si>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</si>
  <si>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</si>
  <si>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</si>
  <si>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</si>
  <si>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</si>
  <si>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</si>
  <si>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</si>
  <si>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</si>
  <si>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</si>
  <si>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</si>
  <si>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</si>
  <si>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</si>
  <si>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</si>
  <si>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</si>
  <si>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</si>
  <si>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</si>
  <si>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</si>
  <si>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</si>
  <si>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</si>
  <si>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</si>
  <si>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</si>
  <si>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</si>
  <si>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</si>
  <si>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</si>
  <si>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</si>
  <si>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</si>
  <si>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</si>
  <si>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</si>
  <si>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</si>
  <si>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</si>
  <si>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</si>
  <si>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</si>
  <si>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</si>
  <si>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</si>
  <si>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</si>
  <si>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</si>
  <si>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</si>
  <si>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</si>
  <si>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</si>
  <si>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</si>
  <si>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</si>
  <si>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</si>
  <si>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</si>
  <si>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</si>
  <si>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</si>
  <si>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</si>
  <si>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</si>
  <si>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</si>
  <si>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</si>
  <si>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</si>
  <si>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</si>
  <si>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</si>
  <si>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</si>
  <si>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</si>
  <si>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</si>
  <si>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</si>
  <si>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</si>
  <si>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</si>
  <si>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</si>
  <si>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</si>
  <si>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</si>
  <si>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</si>
  <si>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</si>
  <si>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</si>
  <si>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</si>
  <si>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</si>
  <si>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</si>
  <si>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</si>
  <si>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</si>
  <si>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</si>
  <si>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</si>
  <si>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</si>
  <si>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</si>
  <si>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</si>
  <si>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</si>
  <si>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</si>
  <si>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</si>
  <si>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</si>
  <si>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</si>
  <si>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</si>
  <si>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</si>
  <si>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</si>
  <si>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</si>
  <si>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</si>
  <si>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</si>
  <si>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</si>
  <si>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</si>
  <si>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</si>
  <si>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</si>
  <si>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</si>
  <si>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</si>
  <si>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</si>
  <si>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</si>
  <si>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</si>
  <si>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</si>
  <si>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</si>
  <si>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</si>
  <si>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</si>
  <si>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</si>
  <si>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</si>
  <si>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</si>
  <si>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</si>
  <si>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</si>
  <si>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</si>
  <si>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</si>
  <si>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</si>
  <si>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</si>
  <si>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</si>
  <si>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</si>
  <si>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</si>
  <si>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</si>
  <si>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</si>
  <si>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</si>
  <si>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</si>
  <si>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</si>
  <si>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</si>
  <si>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</si>
  <si>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</si>
  <si>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</si>
  <si>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</si>
  <si>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</si>
  <si>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</si>
  <si>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</si>
  <si>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</si>
  <si>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</si>
  <si>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</si>
  <si>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</si>
  <si>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</si>
  <si>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</si>
  <si>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</si>
  <si>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</si>
  <si>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</si>
  <si>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</si>
  <si>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</si>
  <si>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</si>
  <si>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</si>
  <si>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</si>
  <si>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</si>
  <si>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</si>
  <si>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</si>
  <si>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</si>
  <si>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</si>
  <si>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</si>
  <si>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</si>
  <si>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</si>
  <si>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</si>
  <si>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</si>
  <si>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</si>
  <si>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</si>
  <si>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</si>
  <si>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</si>
  <si>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</si>
  <si>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</si>
  <si>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</si>
  <si>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</si>
  <si>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</si>
  <si>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</si>
  <si>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</si>
  <si>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</si>
  <si>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</si>
  <si>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</si>
  <si>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</si>
  <si>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</si>
  <si>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</si>
  <si>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</si>
  <si>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</si>
  <si>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</si>
  <si>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</si>
  <si>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</si>
  <si>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</si>
  <si>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</si>
  <si>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</si>
  <si>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</si>
  <si>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</si>
  <si>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</si>
  <si>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</si>
  <si>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</si>
  <si>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</si>
  <si>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</si>
  <si>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</si>
  <si>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</si>
  <si>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</si>
  <si>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</si>
  <si>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</si>
  <si>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</si>
  <si>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</si>
  <si>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</si>
  <si>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</si>
  <si>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</si>
  <si>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</si>
  <si>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</si>
  <si>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</si>
  <si>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</si>
  <si>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</si>
  <si>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</si>
  <si>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</si>
  <si>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</si>
  <si>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</si>
  <si>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</si>
  <si>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</si>
  <si>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</si>
  <si>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</si>
  <si>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</si>
  <si>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</si>
  <si>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</si>
  <si>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</si>
  <si>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</si>
  <si>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</si>
  <si>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</si>
  <si>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</si>
  <si>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</si>
  <si>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</si>
  <si>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</si>
  <si>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</si>
  <si>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</si>
  <si>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</si>
  <si>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</si>
  <si>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</si>
  <si>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</si>
  <si>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</si>
  <si>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</si>
  <si>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</si>
  <si>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</si>
  <si>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</si>
  <si>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</si>
  <si>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</si>
  <si>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</si>
  <si>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</si>
  <si>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</si>
  <si>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</si>
  <si>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</si>
  <si>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</si>
  <si>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</si>
  <si>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</si>
  <si>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</si>
  <si>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</si>
  <si>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</si>
  <si>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</si>
  <si>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</si>
  <si>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</si>
  <si>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</si>
  <si>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</si>
  <si>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</si>
  <si>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</si>
  <si>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</si>
  <si>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</si>
  <si>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</si>
  <si>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</si>
  <si>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</si>
  <si>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</si>
  <si>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</si>
  <si>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</si>
  <si>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</si>
  <si>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</si>
  <si>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</si>
  <si>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</si>
  <si>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</si>
  <si>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</si>
  <si>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</si>
  <si>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</si>
  <si>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</si>
  <si>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</si>
  <si>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</si>
  <si>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</si>
  <si>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</si>
  <si>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</si>
  <si>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</si>
  <si>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</si>
  <si>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</si>
  <si>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</si>
  <si>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</si>
  <si>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</si>
  <si>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</si>
  <si>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</si>
  <si>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</si>
  <si>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</si>
  <si>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</si>
  <si>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</si>
  <si>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</si>
  <si>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</si>
  <si>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</si>
  <si>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</si>
  <si>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</si>
  <si>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</si>
  <si>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</si>
  <si>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</si>
  <si>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</si>
  <si>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</si>
  <si>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</si>
  <si>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</si>
  <si>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</si>
  <si>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</si>
  <si>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</si>
  <si>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</si>
  <si>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</si>
  <si>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</si>
  <si>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</si>
  <si>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</si>
  <si>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</si>
  <si>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</si>
  <si>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</si>
  <si>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</si>
  <si>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</si>
  <si>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</si>
  <si>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</si>
  <si>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</si>
  <si>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</si>
  <si>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</si>
  <si>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</si>
  <si>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</si>
  <si>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</si>
  <si>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</si>
  <si>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</si>
  <si>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</si>
  <si>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</si>
  <si>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</si>
  <si>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</si>
  <si>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</si>
  <si>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</si>
  <si>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</si>
  <si>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</si>
  <si>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</si>
  <si>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</si>
  <si>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</si>
  <si>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</si>
  <si>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</si>
  <si>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</si>
  <si>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</si>
  <si>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</si>
  <si>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</si>
  <si>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</si>
  <si>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</si>
  <si>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</si>
  <si>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</si>
  <si>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</si>
  <si>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</si>
  <si>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</si>
  <si>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</si>
  <si>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</si>
  <si>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</si>
  <si>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</si>
  <si>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</si>
  <si>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</si>
  <si>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</si>
  <si>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</si>
  <si>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</si>
  <si>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</si>
  <si>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</si>
  <si>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</si>
  <si>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</si>
  <si>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</si>
  <si>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</si>
  <si>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</si>
  <si>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</si>
  <si>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</si>
  <si>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</si>
  <si>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</si>
  <si>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</si>
  <si>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</si>
  <si>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</si>
  <si>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</si>
  <si>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</si>
  <si>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</si>
  <si>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</si>
  <si>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</si>
  <si>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</si>
  <si>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</si>
  <si>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</si>
  <si>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</si>
  <si>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</si>
  <si>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</si>
  <si>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</si>
  <si>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</si>
  <si>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</si>
  <si>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</si>
  <si>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</si>
  <si>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</si>
  <si>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</si>
  <si>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</si>
  <si>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</si>
  <si>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</si>
  <si>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</si>
  <si>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</si>
  <si>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</si>
  <si>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</si>
  <si>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</si>
  <si>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</si>
  <si>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</si>
  <si>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</si>
  <si>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</si>
  <si>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</si>
  <si>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</si>
  <si>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</si>
  <si>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</si>
  <si>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</si>
  <si>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</si>
  <si>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</si>
  <si>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</si>
  <si>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</si>
  <si>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</si>
  <si>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</si>
  <si>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</si>
  <si>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</si>
  <si>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</si>
  <si>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</si>
  <si>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</si>
  <si>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</si>
  <si>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</si>
  <si>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</si>
  <si>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</si>
  <si>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</si>
  <si>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</si>
  <si>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</si>
  <si>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</si>
  <si>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</si>
  <si>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</si>
  <si>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</si>
  <si>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</si>
  <si>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</si>
  <si>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</si>
  <si>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</si>
  <si>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</si>
  <si>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</si>
  <si>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</si>
  <si>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</si>
  <si>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</si>
  <si>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</si>
  <si>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</si>
  <si>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</si>
  <si>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</si>
  <si>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</si>
  <si>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</si>
  <si>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</si>
  <si>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</si>
  <si>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</si>
  <si>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</si>
  <si>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</si>
  <si>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</si>
  <si>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</si>
  <si>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</si>
  <si>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</si>
  <si>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</si>
  <si>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</si>
  <si>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</si>
  <si>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</si>
  <si>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</si>
  <si>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</si>
  <si>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</si>
  <si>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</si>
  <si>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</si>
  <si>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</si>
  <si>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</si>
  <si>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</si>
  <si>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</si>
  <si>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</si>
  <si>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</si>
  <si>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</si>
  <si>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</si>
  <si>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</si>
  <si>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</si>
  <si>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</si>
  <si>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</si>
  <si>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</si>
  <si>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</si>
  <si>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</si>
  <si>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</si>
  <si>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</si>
  <si>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</si>
  <si>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</si>
  <si>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</si>
  <si>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</si>
  <si>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</si>
  <si>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</si>
  <si>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</si>
  <si>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</si>
  <si>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</si>
  <si>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</si>
  <si>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</si>
  <si>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</si>
  <si>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</si>
  <si>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</si>
  <si>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</si>
  <si>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</si>
  <si>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</si>
  <si>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</si>
  <si>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</si>
  <si>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</si>
  <si>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</si>
  <si>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</si>
  <si>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</si>
  <si>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</si>
  <si>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</si>
  <si>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</si>
  <si>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</si>
  <si>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</si>
  <si>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</si>
  <si>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</si>
  <si>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</si>
  <si>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</si>
  <si>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</si>
  <si>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</si>
  <si>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</si>
  <si>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</si>
  <si>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</si>
  <si>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</si>
  <si>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</si>
  <si>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</si>
  <si>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</si>
  <si>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</si>
  <si>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</si>
  <si>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</si>
  <si>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</si>
  <si>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</si>
  <si>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</si>
  <si>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</si>
  <si>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</si>
  <si>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</si>
  <si>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</si>
  <si>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</si>
  <si>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</si>
  <si>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</si>
  <si>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</si>
  <si>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</si>
  <si>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</si>
  <si>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</si>
  <si>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</si>
  <si>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</si>
  <si>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</si>
  <si>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</si>
  <si>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</si>
  <si>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</si>
  <si>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</si>
  <si>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</si>
  <si>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</si>
  <si>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</si>
  <si>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</si>
  <si>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</si>
  <si>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</si>
  <si>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</si>
  <si>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</si>
  <si>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</si>
  <si>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</si>
  <si>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</si>
  <si>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</si>
  <si>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</si>
  <si>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</si>
  <si>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</si>
  <si>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</si>
  <si>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</si>
  <si>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</si>
  <si>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</si>
  <si>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</si>
  <si>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</si>
  <si>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</si>
  <si>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</si>
  <si>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</si>
  <si>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</si>
  <si>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</si>
  <si>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</si>
  <si>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</si>
  <si>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</si>
  <si>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</si>
  <si>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</si>
  <si>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</si>
  <si>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</si>
  <si>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</si>
  <si>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</si>
  <si>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</si>
  <si>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</si>
  <si>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</si>
  <si>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</si>
  <si>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</si>
  <si>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</si>
  <si>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</si>
  <si>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</si>
  <si>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</si>
  <si>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</si>
  <si>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</si>
  <si>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</si>
  <si>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</si>
  <si>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</si>
  <si>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</si>
  <si>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</si>
  <si>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</si>
  <si>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</si>
  <si>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</si>
  <si>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</si>
  <si>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</si>
  <si>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</si>
  <si>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</si>
  <si>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</si>
  <si>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</si>
  <si>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</si>
  <si>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</si>
  <si>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</si>
  <si>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</si>
  <si>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</si>
  <si>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</si>
  <si>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</si>
  <si>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</si>
  <si>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</si>
  <si>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</si>
  <si>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</si>
  <si>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</si>
  <si>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</si>
  <si>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</si>
  <si>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</si>
  <si>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</si>
  <si>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</si>
  <si>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</si>
  <si>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</si>
  <si>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</si>
  <si>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</si>
  <si>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</si>
  <si>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</si>
  <si>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</si>
  <si>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</si>
  <si>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</si>
  <si>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</si>
  <si>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</si>
  <si>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</si>
  <si>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</si>
  <si>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</si>
  <si>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</si>
  <si>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</si>
  <si>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</si>
  <si>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</si>
  <si>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</si>
  <si>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</si>
  <si>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</si>
  <si>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</si>
  <si>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</si>
  <si>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</si>
  <si>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</si>
  <si>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</si>
  <si>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</si>
  <si>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</si>
  <si>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</si>
  <si>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</si>
  <si>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</si>
  <si>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</si>
  <si>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</si>
  <si>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</si>
  <si>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</si>
  <si>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</si>
  <si>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</si>
  <si>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</si>
  <si>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</si>
  <si>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</si>
  <si>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</si>
  <si>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</si>
  <si>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</si>
  <si>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</si>
  <si>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</si>
  <si>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</si>
  <si>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</si>
  <si>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</si>
  <si>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</si>
  <si>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</si>
  <si>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</si>
  <si>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</si>
  <si>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</si>
  <si>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</si>
  <si>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</si>
  <si>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</si>
  <si>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</si>
  <si>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</si>
  <si>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</si>
  <si>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</si>
  <si>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</si>
  <si>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</si>
  <si>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</si>
  <si>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</si>
  <si>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</si>
  <si>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</si>
  <si>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</si>
  <si>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</si>
  <si>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</si>
  <si>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</si>
  <si>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</si>
  <si>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</si>
  <si>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</si>
  <si>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</si>
  <si>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</si>
  <si>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</si>
  <si>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</si>
  <si>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</si>
  <si>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</si>
  <si>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</si>
  <si>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</si>
  <si>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</si>
  <si>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</si>
  <si>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</si>
  <si>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</si>
  <si>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</si>
  <si>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</si>
  <si>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</si>
  <si>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</si>
  <si>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</si>
  <si>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</si>
  <si>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</si>
  <si>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</si>
  <si>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</si>
  <si>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</si>
  <si>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</si>
  <si>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</si>
  <si>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</si>
  <si>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</si>
  <si>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</si>
  <si>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</si>
  <si>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</si>
  <si>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</si>
  <si>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</si>
  <si>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</si>
  <si>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</si>
  <si>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</si>
  <si>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</si>
  <si>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</si>
  <si>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</si>
  <si>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</si>
  <si>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</si>
  <si>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</si>
  <si>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</si>
  <si>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</si>
  <si>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</si>
  <si>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</si>
  <si>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</si>
  <si>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</si>
  <si>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</si>
  <si>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</si>
  <si>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</si>
  <si>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</si>
  <si>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</si>
  <si>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</si>
  <si>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</si>
  <si>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</si>
  <si>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</si>
  <si>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</si>
  <si>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</si>
  <si>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</si>
  <si>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</si>
  <si>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</si>
  <si>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</si>
  <si>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</si>
  <si>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</si>
  <si>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</si>
  <si>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</si>
  <si>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</si>
  <si>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</si>
  <si>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</si>
  <si>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</si>
  <si>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</si>
  <si>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</si>
  <si>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</si>
  <si>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</si>
  <si>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</si>
  <si>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</si>
  <si>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</si>
  <si>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</si>
  <si>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</si>
  <si>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</si>
  <si>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</si>
  <si>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</si>
  <si>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</si>
  <si>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</si>
  <si>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</si>
  <si>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</si>
  <si>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</si>
  <si>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</si>
  <si>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</si>
  <si>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</si>
  <si>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</si>
  <si>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</si>
  <si>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</si>
  <si>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</si>
  <si>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</si>
  <si>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</si>
  <si>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</si>
  <si>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</si>
  <si>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</si>
  <si>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</si>
  <si>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</si>
  <si>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</si>
  <si>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</si>
  <si>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</si>
  <si>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</si>
  <si>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</si>
  <si>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</si>
  <si>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</si>
  <si>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</si>
  <si>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</si>
  <si>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</si>
  <si>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</si>
  <si>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</si>
  <si>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</si>
  <si>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</si>
  <si>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</si>
  <si>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</si>
  <si>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</si>
  <si>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</si>
  <si>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</si>
  <si>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</si>
  <si>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</si>
  <si>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</si>
  <si>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</si>
  <si>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</si>
  <si>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</si>
  <si>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</si>
  <si>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</si>
  <si>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</si>
  <si>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</si>
  <si>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</si>
  <si>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</si>
  <si>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</si>
  <si>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</si>
  <si>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</si>
  <si>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</si>
  <si>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</si>
  <si>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</si>
  <si>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</si>
  <si>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</si>
  <si>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</si>
  <si>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</si>
  <si>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</si>
  <si>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</si>
  <si>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</si>
  <si>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</si>
  <si>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</si>
  <si>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</si>
  <si>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</si>
  <si>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</si>
  <si>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</si>
  <si>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</si>
  <si>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</si>
  <si>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</si>
  <si>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</si>
  <si>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</si>
  <si>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</si>
  <si>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</si>
  <si>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</si>
  <si>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</si>
  <si>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</si>
  <si>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</si>
  <si>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</si>
  <si>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</si>
  <si>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</si>
  <si>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</si>
  <si>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</si>
  <si>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</si>
  <si>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</si>
  <si>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</si>
  <si>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</si>
  <si>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</si>
  <si>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</si>
  <si>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</si>
  <si>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</si>
  <si>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</si>
  <si>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</si>
  <si>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</si>
  <si>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</si>
  <si>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</si>
  <si>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</si>
  <si>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</si>
  <si>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</si>
  <si>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</si>
  <si>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</si>
  <si>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</si>
  <si>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</si>
  <si>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</si>
  <si>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</si>
  <si>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</si>
  <si>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</si>
  <si>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</si>
  <si>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</si>
  <si>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</si>
  <si>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</si>
  <si>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</si>
  <si>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</si>
  <si>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</si>
  <si>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</si>
  <si>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</si>
  <si>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</si>
  <si>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</si>
  <si>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</si>
  <si>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</si>
  <si>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</si>
  <si>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</si>
  <si>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</si>
  <si>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</si>
  <si>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</si>
  <si>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</si>
  <si>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</si>
  <si>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</si>
  <si>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</si>
  <si>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</si>
  <si>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</si>
  <si>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</si>
  <si>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</si>
  <si>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</si>
  <si>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</si>
  <si>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</si>
  <si>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</si>
  <si>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</si>
  <si>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</si>
  <si>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</si>
  <si>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</si>
  <si>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</si>
  <si>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</si>
  <si>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</si>
  <si>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</si>
  <si>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</si>
  <si>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</si>
  <si>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</si>
  <si>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</si>
  <si>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</si>
  <si>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</si>
  <si>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</si>
  <si>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</si>
  <si>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</si>
  <si>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</si>
  <si>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</si>
  <si>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</si>
  <si>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</si>
  <si>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</si>
  <si>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</si>
  <si>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</si>
  <si>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</si>
  <si>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</si>
  <si>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</si>
  <si>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</si>
  <si>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</si>
  <si>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</si>
  <si>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</si>
  <si>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</si>
  <si>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</si>
  <si>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</si>
  <si>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</si>
  <si>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</si>
  <si>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</si>
  <si>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</si>
  <si>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</si>
  <si>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</si>
  <si>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</si>
  <si>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</si>
  <si>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</si>
  <si>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</si>
  <si>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</si>
  <si>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</si>
  <si>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</si>
  <si>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</si>
  <si>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</si>
  <si>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</si>
  <si>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</si>
  <si>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</si>
  <si>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</si>
  <si>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</si>
  <si>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</si>
  <si>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</si>
  <si>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</si>
  <si>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</si>
  <si>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</si>
  <si>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</si>
  <si>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</si>
  <si>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</si>
  <si>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</si>
  <si>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</si>
  <si>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</si>
  <si>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</si>
  <si>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</si>
  <si>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</si>
  <si>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</si>
  <si>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</si>
  <si>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</si>
  <si>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</si>
  <si>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</si>
  <si>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</si>
  <si>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</si>
  <si>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</si>
  <si>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</si>
  <si>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</si>
  <si>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</si>
  <si>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</si>
  <si>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</si>
  <si>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</si>
  <si>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</si>
  <si>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</si>
  <si>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</si>
  <si>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</si>
  <si>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</si>
  <si>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</si>
  <si>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</si>
  <si>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</si>
  <si>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</si>
  <si>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</si>
  <si>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</si>
  <si>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</si>
  <si>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</si>
  <si>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</si>
  <si>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</si>
  <si>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</si>
  <si>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</si>
  <si>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</si>
  <si>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</si>
  <si>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</si>
  <si>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</si>
  <si>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</si>
  <si>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</si>
  <si>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</si>
  <si>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</si>
  <si>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</si>
  <si>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</si>
  <si>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</si>
  <si>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</si>
  <si>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</si>
  <si>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</si>
  <si>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</si>
  <si>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</si>
  <si>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</si>
  <si>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</si>
  <si>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</si>
  <si>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</si>
  <si>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</si>
  <si>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</si>
  <si>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</si>
  <si>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</si>
  <si>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</si>
  <si>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</si>
  <si>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</si>
  <si>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</si>
  <si>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</si>
  <si>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</si>
  <si>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</si>
  <si>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</si>
  <si>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</si>
  <si>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</si>
  <si>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</si>
  <si>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</si>
  <si>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</si>
  <si>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</si>
  <si>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</si>
  <si>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</si>
  <si>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</si>
  <si>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</si>
  <si>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</si>
  <si>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</si>
  <si>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</si>
  <si>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</si>
  <si>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</si>
  <si>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</si>
  <si>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</si>
  <si>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</si>
  <si>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</si>
  <si>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</si>
  <si>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</si>
  <si>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</si>
  <si>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</si>
  <si>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</si>
  <si>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</si>
  <si>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</si>
  <si>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</si>
  <si>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</si>
  <si>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</si>
  <si>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</si>
  <si>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</si>
  <si>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</si>
  <si>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</si>
  <si>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</si>
  <si>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</si>
  <si>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</si>
  <si>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</si>
  <si>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</si>
  <si>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</si>
  <si>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</si>
  <si>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</si>
  <si>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</si>
  <si>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</si>
  <si>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</si>
  <si>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</si>
  <si>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</si>
  <si>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</si>
  <si>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</si>
  <si>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</si>
  <si>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</si>
  <si>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</si>
  <si>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</si>
  <si>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</si>
  <si>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</si>
  <si>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</si>
  <si>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</si>
  <si>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</si>
  <si>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</si>
  <si>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</si>
  <si>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</si>
  <si>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</si>
  <si>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</si>
  <si>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</si>
  <si>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</si>
  <si>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</si>
  <si>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</si>
  <si>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</si>
  <si>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</si>
  <si>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</si>
  <si>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</si>
  <si>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</si>
  <si>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</si>
  <si>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</si>
  <si>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</si>
  <si>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</si>
  <si>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</si>
  <si>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</si>
  <si>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</si>
  <si>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</si>
  <si>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</si>
  <si>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</si>
  <si>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</si>
  <si>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</si>
  <si>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</si>
  <si>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</si>
  <si>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</si>
  <si>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</si>
  <si>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</si>
  <si>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</si>
  <si>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</si>
  <si>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</si>
  <si>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</si>
  <si>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</si>
  <si>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</si>
  <si>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</si>
  <si>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</si>
  <si>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</si>
  <si>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</si>
  <si>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</si>
  <si>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</si>
  <si>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</si>
  <si>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</si>
  <si>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</si>
  <si>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</si>
  <si>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</si>
  <si>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</si>
  <si>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</si>
  <si>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</si>
  <si>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</si>
  <si>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</si>
  <si>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</si>
  <si>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</si>
  <si>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</si>
  <si>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</si>
  <si>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</si>
  <si>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</si>
  <si>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</si>
  <si>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</si>
  <si>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</si>
  <si>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</si>
  <si>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</si>
  <si>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</si>
  <si>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</si>
  <si>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</si>
  <si>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</si>
  <si>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</si>
  <si>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</si>
  <si>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</si>
  <si>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</si>
  <si>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</si>
  <si>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</si>
  <si>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</si>
  <si>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</si>
  <si>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</si>
  <si>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</si>
  <si>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</si>
  <si>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</si>
  <si>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</si>
  <si>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</si>
  <si>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</si>
  <si>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</si>
  <si>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</si>
  <si>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</si>
  <si>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</si>
  <si>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</si>
  <si>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</si>
  <si>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</si>
  <si>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</si>
  <si>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</si>
  <si>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</si>
  <si>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</si>
  <si>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</si>
  <si>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</si>
  <si>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</si>
  <si>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</si>
  <si>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</si>
  <si>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</si>
  <si>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</si>
  <si>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</si>
  <si>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</si>
  <si>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</si>
  <si>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</si>
  <si>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</si>
  <si>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</si>
  <si>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</si>
  <si>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</si>
  <si>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</si>
  <si>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</si>
  <si>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</si>
  <si>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</si>
  <si>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</si>
  <si>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</si>
  <si>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</si>
  <si>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</si>
  <si>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</si>
  <si>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</si>
  <si>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</si>
  <si>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</si>
  <si>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</si>
  <si>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</si>
  <si>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</si>
  <si>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</si>
  <si>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</si>
  <si>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</si>
  <si>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</si>
  <si>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</si>
  <si>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</si>
  <si>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</si>
  <si>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</si>
  <si>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</si>
  <si>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</si>
  <si>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</si>
  <si>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</si>
  <si>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</si>
  <si>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</si>
  <si>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</si>
  <si>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</si>
  <si>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</si>
  <si>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</si>
  <si>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</si>
  <si>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</si>
  <si>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</si>
  <si>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</si>
  <si>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</si>
  <si>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</si>
  <si>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</si>
  <si>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</si>
  <si>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</si>
  <si>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</si>
  <si>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</si>
  <si>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</si>
  <si>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</si>
  <si>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</si>
  <si>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</si>
  <si>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</si>
  <si>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</si>
  <si>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</si>
  <si>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</si>
  <si>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</si>
  <si>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</si>
  <si>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</si>
  <si>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</si>
  <si>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</si>
  <si>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</si>
  <si>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</si>
  <si>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</si>
  <si>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</si>
  <si>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</si>
  <si>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</si>
  <si>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</si>
  <si>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</si>
  <si>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</si>
  <si>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</si>
  <si>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</si>
  <si>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</si>
  <si>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</si>
  <si>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</si>
  <si>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</si>
  <si>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</si>
  <si>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</si>
  <si>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</si>
  <si>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</si>
  <si>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</si>
  <si>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</si>
  <si>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</si>
  <si>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</si>
  <si>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</si>
  <si>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</si>
  <si>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</si>
  <si>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</si>
  <si>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</si>
  <si>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</si>
  <si>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</si>
  <si>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</si>
  <si>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</si>
  <si>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</si>
  <si>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</si>
  <si>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</si>
  <si>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</si>
  <si>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</si>
  <si>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</si>
  <si>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</si>
  <si>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</si>
  <si>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</si>
  <si>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</si>
  <si>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</si>
  <si>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</si>
  <si>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</si>
  <si>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</si>
  <si>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</si>
  <si>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</si>
  <si>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</si>
  <si>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</si>
  <si>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</si>
  <si>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</si>
  <si>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</si>
  <si>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</si>
  <si>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</si>
  <si>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</si>
  <si>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</si>
  <si>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</si>
  <si>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</si>
  <si>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</si>
  <si>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</si>
  <si>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</si>
  <si>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</si>
  <si>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</si>
  <si>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</si>
  <si>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</si>
  <si>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</si>
  <si>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</si>
  <si>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</si>
  <si>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</si>
  <si>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</si>
  <si>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</si>
  <si>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</si>
  <si>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</si>
  <si>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</si>
  <si>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</si>
  <si>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</si>
  <si>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</si>
  <si>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</si>
  <si>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</si>
  <si>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</si>
  <si>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</si>
  <si>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</si>
  <si>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</si>
  <si>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</si>
  <si>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</si>
  <si>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</si>
  <si>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</si>
  <si>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</si>
  <si>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</si>
  <si>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</si>
  <si>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</si>
  <si>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</si>
  <si>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</si>
  <si>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</si>
  <si>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</si>
  <si>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</si>
  <si>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</si>
  <si>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</si>
  <si>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</si>
  <si>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</si>
  <si>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</si>
  <si>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</si>
  <si>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</si>
  <si>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</si>
  <si>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</si>
  <si>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</si>
  <si>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</si>
  <si>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</si>
  <si>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</si>
  <si>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</si>
  <si>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</si>
  <si>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</si>
  <si>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</si>
  <si>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</si>
  <si>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</si>
  <si>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</si>
  <si>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</si>
  <si>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</si>
  <si>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</si>
  <si>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</si>
  <si>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</si>
  <si>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</si>
  <si>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</si>
  <si>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</si>
  <si>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</si>
  <si>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</si>
  <si>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</si>
  <si>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</si>
  <si>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</si>
  <si>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</si>
  <si>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</si>
  <si>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</si>
  <si>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</si>
  <si>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</si>
  <si>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</si>
  <si>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</si>
  <si>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</si>
  <si>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</si>
  <si>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</si>
  <si>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</si>
  <si>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</si>
  <si>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</si>
  <si>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</si>
  <si>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</si>
  <si>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</si>
  <si>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</si>
  <si>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</si>
  <si>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</si>
  <si>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</si>
  <si>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</si>
  <si>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</si>
  <si>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</si>
  <si>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</si>
  <si>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</si>
  <si>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</si>
  <si>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</si>
  <si>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</si>
  <si>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</si>
  <si>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</si>
  <si>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</si>
  <si>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</si>
  <si>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</si>
  <si>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</si>
  <si>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</si>
  <si>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</si>
  <si>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</si>
  <si>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</si>
  <si>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</si>
  <si>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</si>
  <si>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</si>
  <si>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</si>
  <si>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</si>
  <si>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</si>
  <si>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</si>
  <si>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</si>
  <si>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</si>
  <si>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</si>
  <si>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</si>
  <si>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</si>
  <si>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</si>
  <si>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</si>
  <si>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</si>
  <si>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</si>
  <si>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</si>
  <si>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</si>
  <si>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</si>
  <si>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</si>
  <si>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</si>
  <si>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</si>
  <si>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</si>
  <si>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</si>
  <si>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</si>
  <si>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</si>
  <si>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</si>
  <si>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</si>
  <si>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</si>
  <si>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</si>
  <si>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</si>
  <si>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</si>
  <si>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</si>
  <si>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</si>
  <si>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</si>
  <si>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</si>
  <si>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</si>
  <si>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</si>
  <si>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</si>
  <si>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</si>
  <si>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</si>
  <si>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</si>
  <si>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</si>
  <si>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</si>
  <si>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</si>
  <si>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</si>
  <si>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</si>
  <si>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</si>
  <si>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</si>
  <si>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</si>
  <si>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</si>
  <si>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</si>
  <si>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</si>
  <si>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</si>
  <si>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</si>
  <si>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</si>
  <si>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</si>
  <si>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</si>
  <si>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</si>
  <si>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</si>
  <si>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</si>
  <si>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</si>
  <si>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</si>
  <si>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</si>
  <si>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</si>
  <si>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</si>
  <si>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</si>
  <si>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</si>
  <si>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</si>
  <si>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</si>
  <si>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</si>
  <si>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</si>
  <si>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</si>
  <si>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</si>
  <si>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</si>
  <si>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</si>
  <si>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</si>
  <si>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</si>
  <si>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</si>
  <si>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</si>
  <si>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</si>
  <si>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</si>
  <si>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</si>
  <si>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</si>
  <si>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</si>
  <si>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</si>
  <si>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</si>
  <si>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</si>
  <si>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</si>
  <si>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</si>
  <si>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</si>
  <si>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</si>
  <si>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</si>
  <si>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</si>
  <si>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</si>
  <si>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</si>
  <si>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</si>
  <si>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</si>
  <si>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</si>
  <si>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</si>
  <si>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</si>
  <si>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</si>
  <si>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</si>
  <si>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</si>
  <si>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</si>
  <si>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</si>
  <si>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</si>
  <si>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</si>
  <si>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</si>
  <si>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</si>
  <si>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</si>
  <si>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</si>
  <si>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</si>
  <si>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</si>
  <si>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</si>
  <si>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</si>
  <si>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</si>
  <si>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</si>
  <si>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</si>
  <si>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</si>
  <si>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</si>
  <si>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</si>
  <si>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</si>
  <si>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</si>
  <si>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</si>
  <si>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</si>
  <si>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</si>
  <si>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</si>
  <si>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</si>
  <si>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</si>
  <si>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</si>
  <si>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</si>
  <si>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</si>
  <si>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</si>
  <si>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</si>
  <si>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</si>
  <si>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</si>
  <si>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</si>
  <si>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</si>
  <si>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</si>
  <si>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</si>
  <si>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</si>
  <si>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</si>
  <si>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</si>
  <si>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</si>
  <si>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</si>
  <si>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</si>
  <si>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</si>
  <si>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</si>
  <si>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</si>
  <si>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</si>
  <si>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</si>
  <si>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</si>
  <si>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</si>
  <si>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</si>
  <si>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</si>
  <si>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</si>
  <si>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</si>
  <si>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</si>
  <si>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</si>
  <si>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</si>
  <si>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</si>
  <si>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</si>
  <si>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</si>
  <si>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</si>
  <si>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</si>
  <si>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</si>
  <si>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</si>
  <si>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</si>
  <si>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</si>
  <si>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</si>
  <si>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</si>
  <si>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</si>
  <si>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</si>
  <si>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</si>
  <si>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</si>
  <si>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</si>
  <si>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</si>
  <si>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</si>
  <si>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</si>
  <si>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</si>
  <si>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</si>
  <si>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</si>
  <si>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</si>
  <si>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</si>
  <si>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</si>
  <si>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</si>
  <si>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</si>
  <si>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</si>
  <si>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</si>
  <si>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</si>
  <si>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</si>
  <si>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</si>
  <si>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</si>
  <si>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</si>
  <si>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</si>
  <si>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</si>
  <si>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</si>
  <si>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</si>
  <si>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</si>
  <si>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</si>
  <si>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</si>
  <si>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</si>
  <si>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</si>
  <si>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</si>
  <si>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</si>
  <si>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</si>
  <si>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</si>
  <si>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</si>
  <si>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</si>
  <si>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</si>
  <si>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</si>
  <si>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</si>
  <si>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</si>
  <si>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</si>
  <si>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</si>
  <si>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</si>
  <si>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</si>
  <si>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</si>
  <si>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</si>
  <si>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</si>
  <si>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</si>
  <si>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</si>
  <si>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</si>
  <si>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</si>
  <si>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</si>
  <si>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</si>
  <si>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</si>
  <si>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</si>
  <si>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</si>
  <si>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</si>
  <si>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</si>
  <si>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</si>
  <si>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</si>
  <si>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</si>
  <si>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</si>
  <si>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</si>
  <si>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</si>
  <si>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</si>
  <si>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</si>
  <si>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</si>
  <si>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</si>
  <si>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</si>
  <si>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</si>
  <si>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</si>
  <si>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</si>
  <si>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</si>
  <si>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</si>
  <si>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</si>
  <si>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</si>
  <si>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</si>
  <si>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</si>
  <si>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</si>
  <si>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</si>
  <si>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</si>
  <si>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</si>
  <si>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</si>
  <si>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</si>
  <si>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</si>
  <si>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</si>
  <si>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</si>
  <si>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</si>
  <si>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</si>
  <si>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</si>
  <si>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</si>
  <si>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</si>
  <si>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</si>
  <si>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</si>
  <si>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</si>
  <si>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</si>
  <si>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</si>
  <si>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</si>
  <si>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</si>
  <si>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</si>
  <si>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</si>
  <si>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</si>
  <si>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</si>
  <si>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</si>
  <si>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</si>
  <si>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</si>
  <si>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</si>
  <si>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</si>
  <si>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</si>
  <si>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</si>
  <si>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</si>
  <si>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</si>
  <si>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</si>
  <si>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</si>
  <si>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</si>
  <si>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</si>
  <si>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</si>
  <si>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</si>
  <si>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</si>
  <si>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</si>
  <si>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</si>
  <si>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</si>
  <si>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</si>
  <si>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</si>
  <si>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</si>
  <si>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</si>
  <si>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</si>
  <si>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</si>
  <si>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</si>
  <si>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</si>
  <si>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</si>
  <si>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</si>
  <si>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</si>
  <si>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</si>
  <si>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</si>
  <si>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</si>
  <si>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</si>
  <si>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</si>
  <si>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</si>
  <si>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</si>
  <si>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</si>
  <si>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</si>
  <si>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</si>
  <si>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</si>
  <si>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</si>
  <si>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</si>
  <si>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</si>
  <si>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</si>
  <si>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</si>
  <si>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</si>
  <si>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</si>
  <si>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</si>
  <si>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</si>
  <si>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</si>
  <si>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</si>
  <si>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</si>
  <si>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</si>
  <si>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</si>
  <si>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</si>
  <si>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</si>
  <si>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</si>
  <si>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</si>
  <si>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</si>
  <si>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</si>
  <si>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</si>
  <si>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</si>
  <si>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</si>
  <si>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</si>
  <si>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</si>
  <si>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</si>
  <si>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</si>
  <si>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</si>
  <si>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</si>
  <si>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</si>
  <si>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</si>
  <si>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</si>
  <si>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</si>
  <si>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</si>
  <si>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</si>
  <si>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</si>
  <si>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</si>
  <si>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</si>
  <si>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</si>
  <si>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</si>
  <si>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</si>
  <si>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</si>
  <si>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</si>
  <si>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</si>
  <si>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</si>
  <si>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</si>
  <si>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</si>
  <si>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</si>
  <si>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</si>
  <si>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</si>
  <si>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</si>
  <si>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</si>
  <si>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</si>
  <si>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</si>
  <si>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</si>
  <si>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</si>
  <si>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</si>
  <si>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</si>
  <si>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</si>
  <si>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</si>
  <si>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</si>
  <si>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</si>
  <si>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</si>
  <si>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</si>
  <si>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</si>
  <si>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</si>
  <si>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</si>
  <si>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</si>
  <si>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</si>
  <si>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</si>
  <si>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</si>
  <si>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</si>
  <si>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</si>
  <si>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</si>
  <si>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</si>
  <si>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</si>
  <si>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</si>
  <si>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</si>
  <si>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</si>
  <si>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</si>
  <si>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</si>
  <si>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</si>
  <si>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</si>
  <si>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</si>
  <si>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</si>
  <si>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</si>
  <si>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</si>
  <si>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</si>
  <si>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</si>
  <si>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</si>
  <si>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</si>
  <si>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</si>
  <si>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</si>
  <si>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</si>
  <si>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</si>
  <si>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</si>
  <si>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</si>
  <si>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</si>
  <si>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</si>
  <si>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</si>
  <si>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</si>
  <si>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</si>
  <si>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</si>
  <si>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</si>
  <si>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</si>
  <si>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</si>
  <si>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</si>
  <si>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</si>
  <si>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</si>
  <si>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</si>
  <si>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</si>
  <si>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</si>
  <si>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</si>
  <si>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</si>
  <si>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</si>
  <si>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</si>
  <si>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</si>
  <si>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</si>
  <si>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</si>
  <si>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</si>
  <si>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</si>
  <si>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</si>
  <si>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</si>
  <si>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</si>
  <si>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</si>
  <si>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</si>
  <si>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</si>
  <si>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</si>
  <si>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</si>
  <si>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</si>
  <si>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</si>
  <si>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</si>
  <si>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</si>
  <si>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</si>
  <si>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</si>
  <si>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</si>
  <si>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</si>
  <si>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</si>
  <si>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</si>
  <si>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</si>
  <si>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</si>
  <si>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</si>
  <si>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</si>
  <si>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</si>
  <si>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</si>
  <si>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</si>
  <si>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</si>
  <si>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</si>
  <si>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</si>
  <si>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</si>
  <si>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</si>
  <si>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</si>
  <si>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</si>
  <si>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</si>
  <si>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</si>
  <si>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</si>
  <si>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</si>
  <si>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</si>
  <si>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</si>
  <si>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</si>
  <si>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</si>
  <si>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</si>
  <si>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</si>
  <si>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</si>
  <si>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</si>
  <si>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</si>
  <si>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</si>
  <si>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</si>
  <si>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</si>
  <si>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</si>
  <si>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</si>
  <si>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</si>
  <si>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</si>
  <si>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</si>
  <si>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</si>
  <si>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</si>
  <si>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</si>
  <si>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</si>
  <si>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</si>
  <si>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</si>
  <si>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</si>
  <si>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</si>
  <si>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</si>
  <si>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</si>
  <si>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</si>
  <si>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</si>
  <si>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</si>
  <si>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</si>
  <si>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</si>
  <si>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</si>
  <si>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</si>
  <si>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</si>
  <si>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</si>
  <si>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</si>
  <si>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</si>
  <si>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</si>
  <si>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</si>
  <si>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</si>
  <si>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</si>
  <si>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</si>
  <si>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</si>
  <si>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</si>
  <si>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</si>
  <si>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</si>
  <si>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</si>
  <si>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</si>
  <si>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</si>
  <si>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</si>
  <si>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</si>
  <si>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</si>
  <si>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</si>
  <si>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</si>
  <si>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</si>
  <si>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</si>
  <si>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</si>
  <si>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</si>
  <si>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</si>
  <si>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</si>
  <si>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</si>
  <si>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</si>
  <si>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</si>
  <si>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</si>
  <si>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</si>
  <si>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</si>
  <si>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</si>
  <si>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</si>
  <si>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</si>
  <si>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</si>
  <si>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</si>
  <si>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</si>
  <si>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</si>
  <si>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</si>
  <si>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</si>
  <si>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</si>
  <si>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</si>
  <si>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</si>
  <si>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</si>
  <si>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</si>
  <si>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</si>
  <si>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</si>
  <si>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</si>
  <si>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</si>
  <si>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</si>
  <si>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</si>
  <si>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</si>
  <si>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</si>
  <si>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</si>
  <si>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</si>
  <si>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</si>
  <si>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</si>
  <si>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</si>
  <si>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</si>
  <si>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</si>
  <si>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</si>
  <si>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</si>
  <si>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</si>
  <si>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</si>
  <si>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</si>
  <si>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</si>
  <si>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</si>
  <si>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</si>
  <si>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</si>
  <si>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</si>
  <si>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</si>
  <si>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</si>
  <si>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</si>
  <si>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</si>
  <si>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</si>
  <si>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</si>
  <si>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</si>
  <si>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</si>
  <si>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</si>
  <si>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</si>
  <si>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</si>
  <si>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</si>
  <si>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</si>
  <si>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</si>
  <si>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</si>
  <si>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</si>
  <si>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</si>
  <si>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</si>
  <si>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</si>
  <si>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</si>
  <si>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</si>
  <si>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</si>
  <si>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</si>
  <si>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</si>
  <si>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</si>
  <si>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</si>
  <si>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</si>
  <si>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</si>
  <si>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</si>
  <si>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</si>
  <si>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</si>
  <si>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</si>
  <si>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</si>
  <si>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</si>
  <si>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</si>
  <si>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</si>
  <si>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</si>
  <si>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</si>
  <si>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</si>
  <si>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</si>
  <si>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</si>
  <si>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</si>
  <si>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</si>
  <si>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</si>
  <si>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</si>
  <si>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</si>
  <si>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</si>
  <si>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</si>
  <si>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</si>
  <si>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</si>
  <si>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</si>
  <si>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</si>
  <si>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</si>
  <si>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</si>
  <si>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</si>
  <si>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</si>
  <si>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</si>
  <si>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</si>
  <si>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</si>
  <si>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</si>
  <si>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</si>
  <si>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</si>
  <si>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</si>
  <si>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</si>
  <si>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</si>
  <si>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</si>
  <si>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</si>
  <si>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</si>
  <si>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</si>
  <si>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</si>
  <si>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</si>
  <si>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</si>
  <si>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</si>
  <si>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</si>
  <si>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</si>
  <si>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</si>
  <si>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</si>
  <si>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</si>
  <si>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</si>
  <si>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</si>
  <si>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</si>
  <si>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</si>
  <si>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</si>
  <si>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</si>
  <si>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</si>
  <si>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</si>
  <si>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</si>
  <si>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</si>
  <si>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</si>
  <si>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</si>
  <si>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</si>
  <si>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</si>
  <si>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</si>
  <si>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</si>
  <si>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</si>
  <si>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</si>
  <si>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</si>
  <si>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</si>
  <si>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</si>
  <si>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</si>
  <si>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</si>
  <si>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</si>
  <si>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</si>
  <si>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</si>
  <si>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</si>
  <si>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</si>
  <si>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</si>
  <si>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</si>
  <si>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</si>
  <si>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</si>
  <si>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</si>
  <si>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</si>
  <si>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</si>
  <si>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</si>
  <si>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</si>
  <si>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</si>
  <si>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</si>
  <si>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</si>
  <si>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</si>
  <si>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</si>
  <si>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</si>
  <si>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</si>
  <si>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</si>
  <si>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</si>
  <si>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</si>
  <si>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</si>
  <si>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</si>
  <si>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</si>
  <si>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</si>
  <si>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</si>
  <si>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</si>
  <si>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</si>
  <si>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</si>
  <si>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</si>
  <si>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</si>
  <si>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</si>
  <si>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</si>
  <si>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</si>
  <si>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</si>
  <si>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</si>
  <si>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</si>
  <si>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</si>
  <si>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</si>
  <si>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</si>
  <si>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</si>
  <si>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</si>
  <si>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</si>
  <si>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</si>
  <si>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</si>
  <si>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</si>
  <si>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</si>
  <si>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</si>
  <si>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</si>
  <si>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</si>
  <si>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</si>
  <si>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</si>
  <si>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</si>
  <si>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</si>
  <si>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</si>
  <si>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</si>
  <si>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</si>
  <si>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</si>
  <si>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</si>
  <si>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</si>
  <si>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</si>
  <si>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</si>
  <si>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</si>
  <si>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</si>
  <si>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</si>
  <si>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</si>
  <si>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</si>
  <si>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</si>
  <si>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</si>
  <si>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</si>
  <si>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</si>
  <si>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</si>
  <si>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</si>
  <si>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</si>
  <si>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</si>
  <si>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</si>
  <si>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</si>
  <si>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</si>
  <si>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</si>
  <si>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</si>
  <si>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</si>
  <si>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</si>
  <si>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</si>
  <si>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</si>
  <si>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</si>
  <si>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</si>
  <si>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</si>
  <si>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</si>
  <si>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</si>
  <si>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</si>
  <si>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</si>
  <si>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</si>
  <si>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</si>
  <si>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</si>
  <si>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</si>
  <si>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</si>
  <si>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</si>
  <si>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</si>
  <si>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</si>
  <si>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</si>
  <si>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</si>
  <si>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</si>
  <si>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</si>
  <si>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</si>
  <si>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</si>
  <si>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</si>
  <si>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</si>
  <si>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</si>
  <si>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</si>
  <si>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</si>
  <si>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</si>
  <si>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</si>
  <si>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</si>
  <si>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</si>
  <si>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</si>
  <si>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</si>
  <si>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</si>
  <si>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</si>
  <si>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</si>
  <si>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</si>
  <si>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</si>
  <si>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</si>
  <si>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</si>
  <si>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</si>
  <si>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</si>
  <si>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</si>
  <si>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</si>
  <si>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</si>
  <si>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</si>
  <si>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</si>
  <si>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</si>
  <si>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</si>
  <si>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</si>
  <si>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</si>
  <si>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</si>
  <si>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</si>
  <si>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</si>
  <si>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</si>
  <si>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</si>
  <si>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</si>
  <si>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</si>
  <si>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</si>
  <si>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</si>
  <si>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</si>
  <si>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</si>
  <si>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</si>
  <si>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</si>
  <si>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</si>
  <si>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</si>
  <si>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</si>
  <si>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</si>
  <si>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</si>
  <si>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</si>
  <si>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</si>
  <si>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</si>
  <si>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</si>
  <si>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</si>
  <si>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</si>
  <si>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</si>
  <si>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</si>
  <si>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</si>
  <si>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</si>
  <si>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</si>
  <si>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</si>
  <si>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</si>
  <si>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</si>
  <si>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</si>
  <si>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</si>
  <si>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</si>
  <si>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</si>
  <si>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</si>
  <si>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</si>
  <si>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</si>
  <si>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</si>
  <si>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</si>
  <si>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</si>
  <si>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</si>
  <si>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</si>
  <si>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</si>
  <si>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</si>
  <si>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</si>
  <si>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</si>
  <si>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</si>
  <si>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</si>
  <si>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</si>
  <si>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</si>
  <si>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</si>
  <si>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</si>
  <si>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</si>
  <si>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</si>
  <si>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</si>
  <si>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</si>
  <si>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</si>
  <si>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</si>
  <si>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</si>
  <si>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</si>
  <si>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</si>
  <si>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</si>
  <si>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</si>
  <si>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</si>
  <si>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</si>
  <si>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</si>
  <si>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</si>
  <si>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</si>
  <si>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</si>
  <si>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</si>
  <si>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</si>
  <si>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</si>
  <si>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</si>
  <si>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</si>
  <si>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</si>
  <si>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</si>
  <si>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</si>
  <si>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</si>
  <si>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</si>
  <si>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</si>
  <si>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</si>
  <si>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</si>
  <si>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</si>
  <si>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</si>
  <si>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</si>
  <si>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</si>
  <si>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</si>
  <si>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</si>
  <si>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</si>
  <si>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</si>
  <si>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</si>
  <si>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</si>
  <si>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</si>
  <si>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</si>
  <si>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</si>
  <si>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</si>
  <si>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</si>
  <si>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</si>
  <si>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</si>
  <si>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</si>
  <si>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</si>
  <si>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</si>
  <si>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</si>
  <si>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</si>
  <si>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</si>
  <si>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</si>
  <si>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</si>
  <si>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</si>
  <si>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</si>
  <si>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</si>
  <si>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</si>
  <si>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</si>
  <si>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</si>
  <si>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</si>
  <si>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</si>
  <si>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</si>
  <si>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</si>
  <si>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</si>
  <si>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</si>
  <si>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</si>
  <si>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</si>
  <si>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</si>
  <si>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</si>
  <si>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</si>
  <si>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</si>
  <si>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</si>
  <si>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</si>
  <si>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</si>
  <si>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</si>
  <si>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</si>
  <si>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</si>
  <si>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</si>
  <si>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</si>
  <si>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</si>
  <si>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</si>
  <si>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</si>
  <si>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</si>
  <si>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</si>
  <si>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</si>
  <si>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</si>
  <si>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</si>
  <si>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</si>
  <si>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</si>
  <si>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</si>
  <si>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</si>
  <si>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</si>
  <si>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</si>
  <si>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</si>
  <si>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</si>
  <si>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</si>
  <si>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</si>
  <si>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</si>
  <si>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</si>
  <si>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</si>
  <si>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</si>
  <si>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</si>
  <si>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</si>
  <si>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</si>
  <si>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</si>
  <si>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</si>
  <si>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</si>
  <si>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</si>
  <si>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</si>
  <si>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</si>
  <si>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</si>
  <si>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</si>
  <si>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</si>
  <si>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</si>
  <si>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</si>
  <si>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</si>
  <si>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</si>
  <si>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</si>
  <si>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</si>
  <si>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</si>
  <si>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</si>
  <si>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</si>
  <si>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</si>
  <si>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</si>
  <si>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</si>
  <si>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</si>
  <si>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</si>
  <si>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</si>
  <si>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</si>
  <si>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</si>
  <si>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</si>
  <si>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</si>
  <si>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</si>
  <si>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</si>
  <si>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</si>
  <si>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</si>
  <si>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</si>
  <si>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</si>
  <si>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</si>
  <si>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</si>
  <si>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</si>
  <si>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</si>
  <si>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</si>
  <si>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</si>
  <si>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</si>
  <si>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</si>
  <si>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</si>
  <si>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</si>
  <si>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</si>
  <si>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</si>
  <si>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</si>
  <si>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</si>
  <si>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</si>
  <si>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</si>
  <si>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</si>
  <si>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</si>
  <si>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</si>
  <si>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</si>
  <si>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</si>
  <si>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</si>
  <si>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</si>
  <si>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</si>
  <si>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</si>
  <si>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</si>
  <si>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</si>
  <si>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</si>
  <si>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</si>
  <si>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</si>
  <si>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</si>
  <si>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</si>
  <si>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</si>
  <si>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</si>
  <si>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</si>
  <si>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</si>
  <si>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</si>
  <si>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</si>
  <si>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</si>
  <si>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</si>
  <si>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</si>
  <si>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</si>
  <si>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</si>
  <si>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</si>
  <si>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</si>
  <si>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</si>
  <si>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</si>
  <si>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</si>
  <si>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</si>
  <si>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</si>
  <si>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</si>
  <si>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</si>
  <si>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</si>
  <si>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</si>
  <si>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</si>
  <si>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</si>
  <si>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</si>
  <si>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</si>
  <si>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</si>
  <si>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</si>
  <si>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</si>
  <si>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</si>
  <si>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</si>
  <si>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</si>
  <si>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</si>
  <si>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</si>
  <si>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</si>
  <si>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</si>
  <si>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</si>
  <si>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</si>
  <si>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</si>
  <si>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</si>
  <si>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</si>
  <si>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</si>
  <si>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</si>
  <si>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</si>
  <si>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</si>
  <si>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</si>
  <si>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</si>
  <si>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</si>
  <si>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</si>
  <si>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</si>
  <si>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</si>
  <si>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</si>
  <si>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</si>
  <si>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</si>
  <si>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</si>
  <si>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</si>
  <si>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</si>
  <si>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</si>
  <si>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</si>
  <si>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</si>
  <si>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</si>
  <si>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</si>
  <si>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</si>
  <si>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</si>
  <si>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</si>
  <si>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</si>
  <si>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</si>
  <si>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</si>
  <si>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</si>
  <si>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</si>
  <si>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</si>
  <si>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</si>
  <si>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</si>
  <si>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</si>
  <si>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</si>
  <si>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</si>
  <si>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</si>
  <si>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</si>
  <si>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</si>
  <si>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</si>
  <si>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</si>
  <si>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</si>
  <si>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</si>
  <si>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</si>
  <si>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</si>
  <si>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</si>
  <si>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</si>
  <si>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</si>
  <si>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</si>
  <si>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</si>
  <si>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</si>
  <si>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</si>
  <si>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</si>
  <si>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</si>
  <si>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</si>
  <si>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</si>
  <si>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</si>
  <si>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</si>
  <si>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</si>
  <si>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</si>
  <si>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</si>
  <si>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</si>
  <si>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</si>
  <si>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</si>
  <si>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</si>
  <si>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</si>
  <si>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</si>
  <si>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</si>
  <si>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</si>
  <si>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</si>
  <si>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</si>
  <si>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</si>
  <si>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</si>
  <si>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</si>
  <si>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</si>
  <si>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</si>
  <si>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</si>
  <si>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</si>
  <si>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</si>
  <si>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</si>
  <si>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</si>
  <si>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</si>
  <si>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</si>
  <si>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</si>
  <si>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</si>
  <si>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</si>
  <si>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</si>
  <si>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</si>
  <si>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</si>
  <si>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</si>
  <si>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</si>
  <si>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</si>
  <si>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</si>
  <si>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</si>
  <si>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</si>
  <si>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</si>
  <si>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</si>
  <si>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</si>
  <si>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</si>
  <si>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</si>
  <si>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</si>
  <si>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</si>
  <si>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</si>
  <si>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</si>
  <si>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</si>
  <si>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</si>
  <si>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</si>
  <si>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</si>
  <si>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</si>
  <si>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</si>
  <si>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</si>
  <si>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</si>
  <si>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</si>
  <si>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</si>
  <si>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</si>
  <si>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</si>
  <si>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</si>
  <si>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</si>
  <si>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</si>
  <si>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</si>
  <si>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</si>
  <si>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</si>
  <si>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</si>
  <si>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</si>
  <si>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</si>
  <si>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</si>
  <si>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</si>
  <si>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</si>
  <si>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</si>
  <si>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</si>
  <si>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</si>
  <si>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</si>
  <si>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</si>
  <si>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</si>
  <si>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</si>
  <si>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</si>
  <si>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</si>
  <si>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</si>
  <si>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</si>
  <si>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</si>
  <si>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</si>
  <si>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</si>
  <si>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</si>
  <si>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</si>
  <si>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</si>
  <si>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</si>
  <si>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</si>
  <si>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</si>
  <si>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</si>
  <si>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</si>
  <si>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</si>
  <si>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</si>
  <si>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</si>
  <si>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</si>
  <si>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</si>
  <si>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</si>
  <si>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</si>
  <si>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</si>
  <si>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</si>
  <si>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</si>
  <si>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</si>
  <si>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</si>
  <si>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</si>
  <si>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</si>
  <si>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</si>
  <si>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</si>
  <si>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</si>
  <si>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</si>
  <si>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</si>
  <si>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</si>
  <si>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</si>
  <si>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</si>
  <si>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</si>
  <si>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</si>
  <si>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</si>
  <si>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</si>
  <si>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</si>
  <si>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</si>
  <si>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</si>
  <si>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</si>
  <si>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</si>
  <si>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</si>
  <si>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</si>
  <si>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</si>
  <si>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</si>
  <si>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</si>
  <si>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</si>
  <si>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</si>
  <si>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</si>
  <si>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</si>
  <si>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</si>
  <si>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</si>
  <si>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</si>
  <si>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</si>
  <si>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</si>
  <si>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</si>
  <si>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</si>
  <si>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</si>
  <si>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</si>
  <si>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</si>
  <si>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</si>
  <si>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</si>
  <si>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</si>
  <si>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</si>
  <si>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</si>
  <si>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</si>
  <si>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</si>
  <si>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</si>
  <si>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</si>
  <si>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</si>
  <si>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</si>
  <si>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</si>
  <si>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</si>
  <si>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</si>
  <si>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</si>
  <si>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</si>
  <si>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</si>
  <si>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</si>
  <si>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</si>
  <si>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</si>
  <si>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</si>
  <si>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</si>
  <si>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</si>
  <si>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</si>
  <si>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</si>
  <si>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</si>
  <si>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</si>
  <si>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</si>
  <si>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</si>
  <si>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</si>
  <si>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</si>
  <si>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</si>
  <si>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</si>
  <si>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</si>
  <si>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</si>
  <si>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</si>
  <si>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</si>
  <si>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</si>
  <si>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</si>
  <si>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</si>
  <si>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</si>
  <si>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</si>
  <si>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</si>
  <si>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</si>
  <si>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</si>
  <si>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</si>
  <si>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</si>
  <si>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</si>
  <si>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</si>
  <si>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</si>
  <si>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</si>
  <si>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</si>
  <si>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</si>
  <si>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</si>
  <si>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</si>
  <si>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</si>
  <si>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</si>
  <si>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</si>
  <si>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</si>
  <si>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</si>
  <si>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</si>
  <si>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</si>
  <si>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</si>
  <si>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</si>
  <si>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</si>
  <si>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</si>
  <si>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</si>
  <si>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</si>
  <si>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</si>
  <si>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</si>
  <si>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</si>
  <si>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</si>
  <si>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</si>
  <si>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</si>
  <si>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</si>
  <si>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</si>
  <si>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</si>
  <si>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</si>
  <si>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</si>
  <si>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</si>
  <si>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</si>
  <si>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</si>
  <si>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</si>
  <si>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</si>
  <si>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</si>
  <si>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</si>
  <si>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</si>
  <si>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</si>
  <si>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</si>
  <si>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</si>
  <si>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</si>
  <si>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</si>
  <si>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</si>
  <si>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</si>
  <si>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</si>
  <si>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</si>
  <si>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</si>
  <si>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</si>
  <si>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</si>
  <si>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</si>
  <si>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</si>
  <si>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</si>
  <si>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</si>
  <si>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</si>
  <si>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</si>
  <si>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</si>
  <si>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</si>
  <si>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</si>
  <si>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</si>
  <si>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</si>
  <si>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</si>
  <si>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</si>
  <si>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</si>
  <si>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</si>
  <si>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</si>
  <si>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</si>
  <si>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</si>
  <si>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</si>
  <si>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</si>
  <si>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</si>
  <si>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</si>
  <si>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</si>
  <si>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</si>
  <si>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</si>
  <si>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</si>
  <si>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</si>
  <si>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</si>
  <si>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</si>
  <si>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</si>
  <si>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</si>
  <si>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</si>
  <si>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</si>
  <si>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</si>
  <si>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</si>
  <si>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</si>
  <si>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</si>
  <si>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</si>
  <si>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</si>
  <si>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</si>
  <si>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</si>
  <si>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</si>
  <si>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</si>
  <si>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</si>
  <si>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</si>
  <si>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</si>
  <si>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</si>
  <si>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</si>
  <si>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</si>
  <si>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</si>
  <si>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</si>
  <si>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</si>
  <si>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</si>
  <si>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</si>
  <si>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</si>
  <si>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</si>
  <si>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</si>
  <si>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</si>
  <si>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</si>
  <si>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</si>
  <si>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</si>
  <si>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</si>
  <si>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</si>
  <si>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</si>
  <si>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</si>
  <si>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</si>
  <si>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</si>
  <si>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</si>
  <si>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</si>
  <si>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</si>
  <si>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</si>
  <si>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</si>
  <si>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</si>
  <si>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</si>
  <si>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</si>
  <si>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</si>
  <si>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</si>
  <si>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</si>
  <si>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</si>
  <si>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</si>
  <si>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</si>
  <si>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</si>
  <si>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</si>
  <si>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</si>
  <si>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</si>
  <si>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</si>
  <si>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</si>
  <si>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</si>
  <si>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</si>
  <si>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</si>
  <si>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</si>
  <si>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</si>
  <si>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</si>
  <si>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</si>
  <si>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</si>
  <si>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</si>
  <si>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</si>
  <si>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</si>
  <si>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</si>
  <si>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</si>
  <si>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</si>
  <si>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</si>
  <si>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</si>
  <si>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</si>
  <si>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</si>
  <si>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</si>
  <si>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</si>
  <si>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</si>
  <si>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</si>
  <si>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</si>
  <si>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</si>
  <si>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</si>
  <si>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</si>
  <si>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</si>
  <si>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</si>
  <si>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</si>
  <si>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</si>
  <si>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</si>
  <si>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</si>
  <si>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</si>
  <si>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</si>
  <si>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</si>
  <si>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</si>
  <si>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</si>
  <si>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</si>
  <si>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</si>
  <si>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</si>
  <si>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</si>
  <si>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</si>
  <si>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</si>
  <si>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</si>
  <si>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</si>
  <si>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</si>
  <si>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</si>
  <si>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</si>
  <si>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</si>
  <si>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</si>
  <si>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</si>
  <si>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</si>
  <si>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</si>
  <si>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</si>
  <si>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</si>
  <si>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</si>
  <si>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</si>
  <si>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</si>
  <si>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</si>
  <si>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</si>
  <si>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</si>
  <si>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</si>
  <si>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</si>
  <si>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</si>
  <si>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</si>
  <si>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</si>
  <si>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</si>
  <si>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</si>
  <si>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</si>
  <si>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</si>
  <si>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</si>
  <si>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</si>
  <si>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</si>
  <si>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</si>
  <si>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</si>
  <si>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</si>
  <si>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</si>
  <si>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</si>
  <si>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</si>
  <si>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</si>
  <si>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</si>
  <si>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</si>
  <si>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</si>
  <si>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</si>
  <si>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</si>
  <si>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</si>
  <si>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</si>
  <si>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</si>
  <si>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</si>
  <si>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</si>
  <si>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</si>
  <si>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</si>
  <si>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</si>
  <si>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</si>
  <si>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</si>
  <si>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</si>
  <si>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</si>
  <si>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</si>
  <si>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</si>
  <si>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</si>
  <si>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</si>
  <si>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</si>
  <si>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</si>
  <si>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</si>
  <si>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</si>
  <si>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</si>
  <si>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</si>
  <si>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</si>
  <si>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</si>
  <si>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</si>
  <si>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</si>
  <si>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</si>
  <si>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</si>
  <si>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</si>
  <si>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</si>
  <si>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</si>
  <si>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</si>
  <si>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</si>
  <si>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</si>
  <si>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</si>
  <si>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</si>
  <si>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</si>
  <si>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</si>
  <si>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</si>
  <si>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</si>
  <si>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</si>
  <si>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</si>
  <si>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</si>
  <si>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</si>
  <si>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</si>
  <si>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</si>
  <si>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</si>
  <si>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</si>
  <si>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</si>
  <si>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</si>
  <si>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</si>
  <si>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</si>
  <si>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</si>
  <si>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</si>
  <si>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</si>
  <si>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</si>
  <si>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</si>
  <si>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</si>
  <si>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</si>
  <si>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</si>
  <si>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</si>
  <si>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</si>
  <si>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</si>
  <si>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</si>
  <si>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</si>
  <si>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</si>
  <si>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</si>
  <si>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</si>
  <si>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</si>
  <si>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</si>
  <si>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</si>
  <si>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</si>
  <si>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</si>
  <si>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</si>
  <si>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</si>
  <si>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</si>
  <si>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</si>
  <si>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</si>
  <si>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</si>
  <si>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</si>
  <si>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</si>
  <si>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</si>
  <si>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</si>
  <si>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</si>
  <si>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</si>
  <si>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</si>
  <si>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</si>
  <si>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</si>
  <si>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</si>
  <si>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</si>
  <si>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</si>
  <si>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</si>
  <si>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</si>
  <si>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</si>
  <si>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</si>
  <si>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</si>
  <si>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</si>
  <si>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</si>
  <si>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</si>
  <si>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</si>
  <si>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</si>
  <si>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</si>
  <si>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</si>
  <si>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</si>
  <si>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</si>
  <si>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</si>
  <si>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</si>
  <si>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</si>
  <si>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</si>
  <si>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</si>
  <si>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</si>
  <si>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</si>
  <si>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</si>
  <si>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</si>
  <si>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</si>
  <si>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</si>
  <si>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</si>
  <si>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</si>
  <si>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</si>
  <si>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</si>
  <si>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</si>
  <si>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</si>
  <si>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</si>
  <si>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</si>
  <si>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</si>
  <si>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</si>
  <si>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</si>
  <si>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</si>
  <si>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</si>
  <si>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</si>
  <si>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</si>
  <si>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</si>
  <si>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</si>
  <si>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</si>
  <si>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</si>
  <si>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</si>
  <si>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</si>
  <si>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</si>
  <si>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</si>
  <si>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</si>
  <si>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</si>
  <si>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</si>
  <si>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</si>
  <si>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</si>
  <si>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</si>
  <si>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</si>
  <si>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</si>
  <si>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</si>
  <si>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</si>
  <si>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</si>
  <si>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</si>
  <si>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</si>
  <si>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</si>
  <si>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</si>
  <si>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</si>
  <si>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</si>
  <si>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</si>
  <si>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</si>
  <si>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</si>
  <si>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</si>
  <si>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</si>
  <si>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</si>
  <si>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</si>
  <si>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</si>
  <si>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</si>
  <si>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</si>
  <si>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</si>
  <si>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</si>
  <si>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</si>
  <si>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</si>
  <si>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</si>
  <si>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</si>
  <si>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</si>
  <si>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</si>
  <si>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</si>
  <si>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</si>
  <si>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</si>
  <si>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</si>
  <si>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</si>
  <si>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</si>
  <si>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</si>
  <si>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</si>
  <si>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</si>
  <si>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</si>
  <si>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</si>
  <si>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</si>
  <si>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</si>
  <si>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</si>
  <si>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</si>
  <si>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</si>
  <si>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</si>
  <si>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</si>
  <si>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</si>
  <si>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</si>
  <si>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</si>
  <si>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</si>
  <si>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</si>
  <si>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</si>
  <si>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</si>
  <si>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</si>
  <si>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</si>
  <si>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</si>
  <si>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</si>
  <si>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</si>
  <si>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</si>
  <si>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</si>
  <si>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</si>
  <si>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</si>
  <si>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</si>
  <si>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</si>
  <si>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</si>
  <si>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</si>
  <si>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</si>
  <si>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</si>
  <si>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</si>
  <si>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</si>
  <si>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</si>
  <si>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</si>
  <si>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</si>
  <si>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</si>
  <si>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</si>
  <si>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</si>
  <si>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</si>
  <si>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</si>
  <si>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</si>
  <si>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</si>
  <si>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</si>
  <si>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</si>
  <si>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</si>
  <si>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</si>
  <si>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</si>
  <si>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</si>
  <si>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</si>
  <si>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</si>
  <si>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</si>
  <si>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</si>
  <si>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</si>
  <si>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</si>
  <si>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</si>
  <si>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</si>
  <si>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</si>
  <si>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</si>
  <si>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</si>
  <si>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</si>
  <si>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</si>
  <si>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</si>
  <si>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</si>
  <si>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</si>
  <si>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</si>
  <si>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</si>
  <si>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</si>
  <si>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</si>
  <si>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</si>
  <si>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</si>
  <si>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</si>
  <si>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</si>
  <si>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</si>
  <si>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</si>
  <si>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</si>
  <si>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</si>
  <si>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</si>
  <si>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</si>
  <si>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</si>
  <si>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</si>
  <si>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</si>
  <si>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</si>
  <si>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</si>
  <si>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</si>
  <si>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</si>
  <si>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</si>
  <si>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</si>
  <si>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</si>
  <si>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</si>
  <si>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</si>
  <si>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</si>
  <si>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</si>
  <si>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</si>
  <si>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</si>
  <si>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</si>
  <si>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</si>
  <si>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</si>
  <si>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</si>
  <si>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</si>
  <si>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</si>
  <si>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</si>
  <si>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</si>
  <si>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</si>
  <si>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</si>
  <si>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</si>
  <si>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</si>
  <si>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</si>
  <si>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</si>
  <si>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</si>
  <si>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</si>
  <si>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</si>
  <si>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</si>
  <si>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</si>
  <si>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</si>
  <si>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</si>
  <si>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</si>
  <si>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</si>
  <si>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</si>
  <si>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</si>
  <si>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</si>
  <si>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</si>
  <si>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</si>
  <si>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</si>
  <si>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</si>
  <si>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</si>
  <si>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</si>
  <si>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</si>
  <si>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</si>
  <si>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</si>
  <si>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</si>
  <si>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</si>
  <si>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</si>
  <si>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</si>
  <si>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</si>
  <si>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</si>
  <si>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</si>
  <si>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</si>
  <si>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</si>
  <si>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</si>
  <si>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</si>
  <si>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</si>
  <si>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</si>
  <si>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</si>
  <si>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</si>
  <si>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</si>
  <si>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</si>
  <si>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</si>
  <si>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</si>
  <si>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</si>
  <si>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</si>
  <si>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</si>
  <si>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</si>
  <si>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</si>
  <si>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</si>
  <si>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</si>
  <si>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</si>
  <si>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</si>
  <si>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</si>
  <si>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</si>
  <si>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</si>
  <si>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</si>
  <si>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</si>
  <si>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</si>
  <si>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</si>
  <si>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</si>
  <si>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</si>
  <si>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</si>
  <si>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</si>
  <si>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</si>
  <si>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</si>
  <si>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</si>
  <si>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</si>
  <si>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</si>
  <si>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</si>
  <si>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</si>
  <si>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</si>
  <si>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</si>
  <si>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</si>
  <si>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</si>
  <si>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</si>
  <si>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</si>
  <si>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</si>
  <si>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</si>
  <si>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</si>
  <si>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</si>
  <si>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</si>
  <si>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</si>
  <si>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</si>
  <si>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</si>
  <si>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</si>
  <si>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</si>
  <si>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</si>
  <si>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</si>
  <si>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</si>
  <si>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</si>
  <si>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</si>
  <si>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</si>
  <si>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</si>
  <si>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</si>
  <si>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</si>
  <si>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</si>
  <si>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</si>
  <si>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</si>
  <si>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</si>
  <si>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</si>
  <si>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</si>
  <si>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</si>
  <si>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</si>
  <si>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</si>
  <si>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</si>
  <si>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</si>
  <si>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</si>
  <si>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</si>
  <si>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</si>
  <si>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</si>
  <si>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</si>
  <si>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</si>
  <si>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</si>
  <si>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</si>
  <si>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</si>
  <si>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</si>
  <si>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</si>
  <si>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</si>
  <si>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</si>
  <si>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</si>
  <si>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</si>
  <si>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</si>
  <si>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</si>
  <si>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</si>
  <si>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</si>
  <si>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</si>
  <si>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</si>
  <si>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</si>
  <si>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</si>
  <si>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</si>
  <si>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</si>
  <si>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</si>
  <si>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</si>
  <si>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</si>
  <si>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</si>
  <si>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</si>
  <si>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</si>
  <si>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</si>
  <si>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</si>
  <si>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</si>
  <si>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</si>
  <si>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</si>
  <si>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</si>
  <si>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</si>
  <si>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</si>
  <si>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</si>
  <si>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</si>
  <si>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</si>
  <si>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</si>
  <si>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</si>
  <si>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</si>
  <si>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</si>
  <si>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</si>
  <si>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</si>
  <si>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</si>
  <si>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</si>
  <si>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</si>
  <si>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</si>
  <si>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</si>
  <si>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</si>
  <si>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</si>
  <si>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</si>
  <si>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</si>
  <si>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</si>
  <si>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</si>
  <si>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</si>
  <si>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</si>
  <si>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</si>
  <si>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</si>
  <si>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</si>
  <si>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</si>
  <si>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</si>
  <si>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</si>
  <si>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</si>
  <si>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</si>
  <si>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</si>
  <si>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</si>
  <si>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</si>
  <si>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</si>
  <si>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</si>
  <si>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</si>
  <si>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</si>
  <si>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</si>
  <si>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</si>
  <si>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</si>
  <si>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</si>
  <si>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</si>
  <si>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</si>
  <si>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</si>
  <si>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</si>
  <si>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</si>
  <si>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</si>
  <si>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</si>
  <si>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</si>
  <si>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</si>
  <si>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</si>
  <si>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</si>
  <si>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</si>
  <si>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</si>
  <si>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</si>
  <si>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</si>
  <si>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</si>
  <si>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</si>
  <si>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</si>
  <si>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</si>
  <si>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</si>
  <si>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</si>
  <si>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</si>
  <si>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</si>
  <si>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</si>
  <si>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</si>
  <si>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</si>
  <si>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</si>
  <si>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</si>
  <si>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</si>
  <si>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</si>
  <si>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</si>
  <si>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</si>
  <si>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</si>
  <si>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</si>
  <si>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</si>
  <si>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</si>
  <si>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</si>
  <si>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</si>
  <si>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</si>
  <si>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</si>
  <si>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</si>
  <si>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</si>
  <si>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</si>
  <si>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</si>
  <si>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</si>
  <si>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</si>
  <si>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</si>
  <si>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</si>
  <si>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</si>
  <si>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</si>
  <si>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</si>
  <si>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</si>
  <si>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</si>
  <si>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</si>
  <si>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</si>
  <si>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</si>
  <si>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</si>
  <si>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</si>
  <si>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</si>
  <si>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</si>
  <si>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</si>
  <si>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</si>
  <si>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</si>
  <si>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</si>
  <si>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</si>
  <si>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</si>
  <si>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</si>
  <si>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</si>
  <si>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</si>
  <si>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</si>
  <si>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</si>
  <si>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</si>
  <si>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</si>
  <si>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</si>
  <si>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</si>
  <si>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</si>
  <si>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</si>
  <si>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</si>
  <si>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</si>
  <si>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</si>
  <si>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</si>
  <si>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</si>
  <si>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</si>
  <si>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</si>
  <si>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</si>
  <si>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</si>
  <si>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</si>
  <si>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</si>
  <si>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</si>
  <si>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</si>
  <si>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</si>
  <si>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</si>
  <si>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</si>
  <si>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</si>
  <si>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</si>
  <si>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</si>
  <si>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</si>
  <si>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</si>
  <si>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</si>
  <si>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</si>
  <si>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</si>
  <si>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</si>
  <si>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</si>
  <si>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</si>
  <si>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</si>
  <si>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</si>
  <si>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</si>
  <si>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</si>
  <si>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</si>
  <si>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</si>
  <si>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</si>
  <si>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</si>
  <si>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</si>
  <si>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</si>
  <si>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</si>
  <si>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</si>
  <si>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</si>
  <si>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</si>
  <si>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</si>
  <si>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</si>
  <si>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</si>
  <si>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</si>
  <si>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</si>
  <si>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</si>
  <si>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</si>
  <si>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</si>
  <si>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</si>
  <si>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</si>
  <si>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</si>
  <si>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</si>
  <si>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</si>
  <si>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</si>
  <si>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</si>
  <si>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</si>
  <si>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</si>
  <si>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</si>
  <si>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</si>
  <si>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</si>
  <si>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</si>
  <si>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</si>
  <si>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</si>
  <si>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</si>
  <si>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</si>
  <si>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</si>
  <si>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</si>
  <si>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</si>
  <si>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</si>
  <si>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</si>
  <si>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</si>
  <si>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</si>
  <si>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</si>
  <si>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</si>
  <si>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</si>
  <si>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</si>
  <si>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</si>
  <si>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</si>
  <si>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</si>
  <si>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</si>
  <si>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</si>
  <si>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</si>
  <si>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</si>
  <si>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</si>
  <si>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</si>
  <si>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</si>
  <si>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</si>
  <si>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</si>
  <si>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</si>
  <si>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</si>
  <si>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</si>
  <si>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</si>
  <si>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</si>
  <si>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</si>
  <si>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</si>
  <si>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</si>
  <si>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</si>
  <si>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</si>
  <si>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</si>
  <si>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</si>
  <si>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</si>
  <si>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</si>
  <si>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</si>
  <si>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</si>
  <si>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</si>
  <si>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</si>
  <si>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</si>
  <si>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</si>
  <si>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</si>
  <si>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</si>
  <si>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</si>
  <si>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</si>
  <si>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</si>
  <si>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</si>
  <si>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</si>
  <si>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</si>
  <si>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</si>
  <si>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</si>
  <si>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</si>
  <si>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</si>
  <si>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</si>
  <si>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</si>
  <si>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</si>
  <si>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</si>
  <si>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</si>
  <si>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</si>
  <si>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</si>
  <si>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</si>
  <si>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</si>
  <si>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</si>
  <si>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</si>
  <si>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</si>
  <si>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</si>
  <si>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</si>
  <si>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</si>
  <si>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</si>
  <si>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</si>
  <si>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</si>
  <si>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</si>
  <si>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</si>
  <si>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</si>
  <si>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</si>
  <si>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</si>
  <si>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</si>
  <si>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</si>
  <si>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</si>
  <si>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</si>
  <si>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</si>
  <si>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</si>
  <si>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</si>
  <si>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</si>
  <si>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</si>
  <si>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</si>
  <si>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</si>
  <si>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</si>
  <si>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</si>
  <si>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</si>
  <si>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</si>
  <si>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</si>
  <si>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</si>
  <si>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</si>
  <si>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</si>
  <si>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</si>
  <si>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</si>
  <si>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</si>
  <si>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</si>
  <si>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</si>
  <si>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</si>
  <si>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</si>
  <si>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</si>
  <si>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</si>
  <si>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</si>
  <si>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</si>
  <si>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</si>
  <si>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</si>
  <si>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</si>
  <si>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</si>
  <si>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</si>
  <si>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</si>
  <si>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</si>
  <si>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</si>
  <si>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</si>
  <si>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</si>
  <si>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</si>
  <si>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</si>
  <si>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</si>
  <si>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</si>
  <si>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</si>
  <si>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</si>
  <si>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</si>
  <si>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</si>
  <si>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</si>
  <si>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</si>
  <si>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</si>
  <si>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</si>
  <si>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</si>
  <si>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</si>
  <si>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</si>
  <si>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</si>
  <si>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</si>
  <si>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</si>
  <si>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</si>
  <si>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</si>
  <si>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</si>
  <si>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</si>
  <si>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</si>
  <si>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</si>
  <si>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</si>
  <si>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</si>
  <si>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</si>
  <si>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</si>
  <si>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</si>
  <si>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</si>
  <si>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</si>
  <si>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</si>
  <si>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</si>
  <si>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</si>
  <si>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</si>
  <si>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</si>
  <si>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</si>
  <si>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</si>
  <si>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</si>
  <si>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</si>
  <si>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</si>
  <si>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</si>
  <si>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</si>
  <si>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</si>
  <si>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</si>
  <si>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</si>
  <si>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</si>
  <si>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</si>
  <si>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</si>
  <si>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</si>
  <si>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</si>
  <si>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</si>
  <si>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</si>
  <si>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</si>
  <si>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</si>
  <si>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</si>
  <si>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</si>
  <si>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</si>
  <si>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</si>
  <si>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</si>
  <si>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</si>
  <si>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</si>
  <si>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</si>
  <si>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</si>
  <si>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</si>
  <si>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</si>
  <si>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</si>
  <si>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</si>
  <si>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</si>
  <si>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</si>
  <si>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</si>
  <si>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</si>
  <si>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</si>
  <si>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</si>
  <si>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</si>
  <si>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</si>
  <si>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</si>
  <si>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</si>
  <si>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</si>
  <si>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</si>
  <si>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</si>
  <si>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</si>
  <si>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</si>
  <si>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</si>
  <si>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</si>
  <si>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</si>
  <si>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</si>
  <si>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</si>
  <si>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</si>
  <si>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</si>
  <si>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</si>
  <si>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</si>
  <si>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</si>
  <si>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</si>
  <si>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</si>
  <si>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</si>
  <si>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</si>
  <si>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</si>
  <si>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</si>
  <si>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</si>
  <si>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</si>
  <si>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</si>
  <si>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</si>
  <si>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</si>
  <si>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</si>
  <si>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</si>
  <si>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</si>
  <si>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</si>
  <si>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</si>
  <si>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</si>
  <si>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</si>
  <si>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</si>
  <si>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</si>
  <si>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</si>
  <si>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</si>
  <si>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</si>
  <si>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</si>
  <si>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</si>
  <si>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</si>
  <si>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</si>
  <si>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</si>
  <si>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</si>
  <si>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</si>
  <si>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</si>
  <si>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</si>
  <si>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</si>
  <si>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</si>
  <si>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</si>
  <si>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</si>
  <si>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</si>
  <si>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</si>
  <si>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</si>
  <si>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</si>
  <si>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</si>
  <si>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</si>
  <si>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</si>
  <si>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</si>
  <si>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</si>
  <si>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</si>
  <si>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</si>
  <si>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</si>
  <si>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</si>
  <si>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</si>
  <si>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</si>
  <si>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</si>
  <si>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</si>
  <si>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</si>
  <si>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</si>
  <si>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</si>
  <si>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</si>
  <si>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</si>
  <si>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</si>
  <si>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</si>
  <si>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</si>
  <si>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</si>
  <si>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</si>
  <si>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</si>
  <si>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</si>
  <si>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</si>
  <si>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</si>
  <si>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</si>
  <si>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</si>
  <si>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</si>
  <si>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</si>
  <si>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</si>
  <si>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</si>
  <si>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</si>
  <si>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</si>
  <si>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</si>
  <si>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</si>
  <si>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</si>
  <si>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</si>
  <si>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</si>
  <si>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</si>
  <si>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</si>
  <si>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</si>
  <si>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</si>
  <si>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</si>
  <si>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</si>
  <si>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</si>
  <si>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</si>
  <si>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</si>
  <si>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</si>
  <si>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</si>
  <si>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</si>
  <si>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</si>
  <si>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</si>
  <si>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</si>
  <si>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</si>
  <si>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</si>
  <si>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</si>
  <si>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</si>
  <si>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</si>
  <si>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</si>
  <si>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</si>
  <si>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</si>
  <si>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</si>
  <si>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</si>
  <si>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</si>
  <si>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</si>
  <si>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</si>
  <si>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</si>
  <si>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</si>
  <si>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</si>
  <si>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</si>
  <si>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</si>
  <si>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</si>
  <si>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</si>
  <si>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</si>
  <si>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</si>
  <si>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</si>
  <si>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</si>
  <si>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</si>
  <si>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</si>
  <si>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</si>
  <si>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</si>
  <si>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</si>
  <si>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</si>
  <si>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</si>
  <si>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</si>
  <si>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</si>
  <si>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</si>
  <si>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</si>
  <si>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</si>
  <si>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</si>
  <si>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</si>
  <si>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</si>
  <si>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</si>
  <si>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</si>
  <si>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</si>
  <si>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</si>
  <si>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</si>
  <si>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</si>
  <si>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</si>
  <si>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</si>
  <si>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</si>
  <si>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</si>
  <si>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</si>
  <si>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</si>
  <si>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</si>
  <si>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</si>
  <si>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</si>
  <si>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</si>
  <si>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</si>
  <si>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</si>
  <si>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</si>
  <si>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</si>
  <si>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</si>
  <si>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</si>
  <si>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</si>
  <si>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</si>
  <si>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</si>
  <si>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</si>
  <si>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</si>
  <si>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</si>
  <si>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</si>
  <si>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</si>
  <si>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</si>
  <si>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</si>
  <si>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</si>
  <si>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</si>
  <si>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</si>
  <si>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</si>
  <si>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</si>
  <si>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</si>
  <si>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</si>
  <si>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</si>
  <si>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</si>
  <si>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</si>
  <si>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</si>
  <si>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</si>
  <si>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</si>
  <si>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</si>
  <si>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</si>
  <si>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</si>
  <si>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</si>
  <si>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</si>
  <si>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</si>
  <si>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</si>
  <si>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</si>
  <si>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</si>
  <si>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</si>
  <si>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</si>
  <si>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</si>
  <si>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</si>
  <si>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</si>
  <si>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</si>
  <si>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</si>
  <si>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</si>
  <si>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</si>
  <si>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</si>
  <si>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</si>
  <si>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</si>
  <si>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</si>
  <si>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</si>
  <si>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</si>
  <si>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</si>
  <si>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</si>
  <si>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</si>
  <si>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</si>
  <si>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</si>
  <si>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</si>
  <si>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</si>
  <si>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</si>
  <si>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</si>
  <si>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</si>
  <si>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</si>
  <si>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</si>
  <si>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</si>
  <si>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</si>
  <si>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</si>
  <si>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</si>
  <si>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</si>
  <si>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</si>
  <si>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</si>
  <si>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</si>
  <si>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</si>
  <si>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</si>
  <si>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</si>
  <si>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</si>
  <si>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</si>
  <si>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</si>
  <si>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</si>
  <si>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</si>
  <si>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</si>
  <si>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</si>
  <si>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</si>
  <si>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</si>
  <si>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</si>
  <si>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</si>
  <si>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</si>
  <si>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</si>
  <si>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</si>
  <si>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</si>
  <si>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</si>
  <si>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</si>
  <si>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</si>
  <si>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</si>
  <si>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</si>
  <si>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</si>
  <si>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</si>
  <si>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</si>
  <si>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</si>
  <si>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</si>
  <si>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</si>
  <si>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</si>
  <si>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</si>
  <si>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</si>
  <si>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</si>
  <si>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</si>
  <si>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</si>
  <si>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</si>
  <si>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</si>
  <si>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</si>
  <si>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</si>
  <si>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</si>
  <si>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</si>
  <si>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</si>
  <si>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</si>
  <si>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</si>
  <si>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</si>
  <si>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</si>
  <si>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</si>
  <si>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</si>
  <si>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</si>
  <si>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</si>
  <si>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</si>
  <si>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</si>
  <si>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</si>
  <si>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</si>
  <si>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</si>
  <si>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</si>
  <si>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</si>
  <si>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</si>
  <si>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</si>
  <si>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</si>
  <si>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</si>
  <si>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</si>
  <si>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</si>
  <si>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</si>
  <si>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</si>
  <si>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</si>
  <si>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</si>
  <si>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</si>
  <si>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</si>
  <si>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</si>
  <si>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</si>
  <si>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</si>
  <si>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</si>
  <si>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</si>
  <si>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</si>
  <si>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</si>
  <si>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</si>
  <si>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</si>
  <si>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</si>
  <si>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</si>
  <si>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</si>
  <si>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</si>
  <si>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</si>
  <si>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</si>
  <si>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</si>
  <si>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</si>
  <si>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</si>
  <si>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</si>
  <si>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</si>
  <si>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</si>
  <si>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</si>
  <si>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</si>
  <si>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</si>
  <si>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</si>
  <si>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</si>
  <si>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</si>
  <si>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</si>
  <si>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</si>
  <si>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</si>
  <si>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</si>
  <si>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</si>
  <si>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</si>
  <si>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</si>
  <si>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</si>
  <si>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</si>
  <si>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</si>
  <si>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</si>
  <si>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</si>
  <si>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</si>
  <si>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</si>
  <si>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</si>
  <si>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</si>
  <si>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</si>
  <si>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</si>
  <si>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</si>
  <si>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</si>
  <si>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</si>
  <si>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</si>
  <si>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</si>
  <si>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</si>
  <si>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</si>
  <si>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</si>
  <si>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</si>
  <si>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</si>
  <si>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</si>
  <si>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</si>
  <si>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</si>
  <si>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</si>
  <si>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</si>
  <si>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</si>
  <si>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</si>
  <si>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</si>
  <si>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</si>
  <si>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</si>
  <si>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</si>
  <si>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</si>
  <si>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</si>
  <si>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</si>
  <si>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</si>
  <si>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</si>
  <si>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</si>
  <si>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</si>
  <si>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</si>
  <si>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</si>
  <si>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</si>
  <si>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</si>
  <si>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</si>
  <si>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</si>
  <si>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</si>
  <si>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</si>
  <si>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</si>
  <si>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</si>
  <si>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</si>
  <si>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</si>
  <si>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</si>
  <si>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</si>
  <si>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</si>
  <si>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</si>
  <si>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</si>
  <si>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</si>
  <si>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</si>
  <si>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</si>
  <si>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</si>
  <si>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</si>
  <si>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</si>
  <si>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</si>
  <si>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</si>
  <si>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</si>
  <si>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</si>
  <si>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</si>
  <si>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</si>
  <si>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</si>
  <si>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</si>
  <si>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</si>
  <si>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</si>
  <si>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</si>
  <si>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</si>
  <si>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</si>
  <si>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</si>
  <si>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</si>
  <si>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</si>
  <si>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</si>
  <si>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</si>
  <si>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</si>
  <si>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</si>
  <si>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</si>
  <si>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</si>
  <si>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</si>
  <si>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</si>
  <si>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</si>
  <si>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</si>
  <si>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</si>
  <si>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</si>
  <si>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</si>
  <si>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</si>
  <si>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</si>
  <si>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</si>
  <si>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</si>
  <si>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</si>
  <si>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</si>
  <si>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</si>
  <si>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</si>
  <si>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</si>
  <si>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</si>
  <si>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</si>
  <si>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</si>
  <si>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</si>
  <si>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</si>
  <si>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</si>
  <si>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</si>
  <si>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</si>
  <si>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</si>
  <si>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</si>
  <si>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</si>
  <si>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</si>
  <si>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</si>
  <si>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</si>
  <si>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</si>
  <si>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</si>
  <si>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</si>
  <si>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</si>
  <si>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</si>
  <si>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</si>
  <si>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</si>
  <si>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</si>
  <si>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</si>
  <si>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</si>
  <si>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</si>
  <si>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</si>
  <si>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</si>
  <si>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</si>
  <si>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</si>
  <si>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</si>
  <si>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</si>
  <si>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</si>
  <si>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</si>
  <si>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</si>
  <si>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</si>
  <si>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</si>
  <si>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</si>
  <si>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</si>
  <si>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</si>
  <si>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</si>
  <si>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</si>
  <si>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</si>
  <si>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</si>
  <si>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</si>
  <si>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</si>
  <si>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</si>
  <si>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</si>
  <si>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</si>
  <si>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</si>
  <si>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</si>
  <si>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</si>
  <si>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</si>
  <si>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</si>
  <si>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</si>
  <si>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</si>
  <si>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</si>
  <si>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</si>
  <si>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</si>
  <si>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</si>
  <si>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</si>
  <si>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</si>
  <si>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</si>
  <si>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</si>
  <si>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</si>
  <si>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</si>
  <si>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</si>
  <si>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</si>
  <si>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</si>
  <si>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</si>
  <si>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</si>
  <si>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</si>
  <si>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</si>
  <si>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</si>
  <si>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</si>
  <si>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</si>
  <si>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</si>
  <si>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</si>
  <si>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</si>
  <si>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</si>
  <si>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</si>
  <si>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</si>
  <si>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</si>
  <si>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</si>
  <si>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</si>
  <si>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</si>
  <si>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</si>
  <si>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</si>
  <si>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</si>
  <si>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</si>
  <si>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</si>
  <si>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</si>
  <si>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</si>
  <si>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</si>
  <si>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</si>
  <si>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</si>
  <si>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</si>
  <si>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</si>
  <si>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</si>
  <si>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</si>
  <si>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</si>
  <si>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</si>
  <si>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</si>
  <si>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</si>
  <si>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</si>
  <si>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</si>
  <si>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</si>
  <si>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</si>
  <si>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</si>
  <si>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</si>
  <si>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</si>
  <si>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</si>
  <si>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</si>
  <si>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</si>
  <si>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</si>
  <si>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</si>
  <si>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</si>
  <si>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</si>
  <si>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</si>
  <si>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</si>
  <si>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</si>
  <si>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</si>
  <si>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</si>
  <si>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</si>
  <si>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</si>
  <si>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</si>
  <si>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</si>
  <si>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</si>
  <si>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</si>
  <si>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</si>
  <si>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</si>
  <si>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</si>
  <si>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</si>
  <si>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</si>
  <si>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</si>
  <si>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</si>
  <si>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</si>
  <si>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</si>
  <si>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</si>
  <si>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</si>
  <si>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</si>
  <si>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</si>
  <si>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</si>
  <si>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</si>
  <si>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</si>
  <si>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</si>
  <si>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</si>
  <si>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</si>
  <si>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</si>
  <si>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</si>
  <si>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</si>
  <si>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</si>
  <si>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</si>
  <si>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</si>
  <si>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</si>
  <si>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</si>
  <si>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</si>
  <si>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</si>
  <si>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</si>
  <si>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</si>
  <si>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</si>
  <si>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</si>
  <si>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</si>
  <si>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</si>
  <si>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</si>
  <si>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</si>
  <si>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</si>
  <si>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</si>
  <si>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</si>
  <si>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</si>
  <si>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</si>
  <si>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</si>
  <si>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</si>
  <si>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</si>
  <si>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</si>
  <si>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</si>
  <si>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</si>
  <si>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</si>
  <si>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</si>
  <si>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</si>
  <si>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</si>
  <si>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</si>
  <si>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</si>
  <si>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</si>
  <si>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</si>
  <si>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</si>
  <si>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</si>
  <si>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</si>
  <si>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</si>
  <si>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</si>
  <si>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</si>
  <si>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</si>
  <si>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</si>
  <si>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</si>
  <si>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</si>
  <si>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</si>
  <si>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</si>
  <si>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</si>
  <si>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</si>
  <si>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</si>
  <si>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</si>
  <si>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</si>
  <si>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</si>
  <si>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</si>
  <si>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</si>
  <si>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</si>
  <si>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</si>
  <si>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</si>
  <si>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</si>
  <si>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</si>
  <si>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</si>
  <si>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</si>
  <si>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</si>
  <si>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</si>
  <si>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</si>
  <si>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</si>
  <si>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</si>
  <si>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</si>
  <si>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</si>
  <si>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</si>
  <si>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</si>
  <si>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</si>
  <si>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</si>
  <si>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</si>
  <si>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</si>
  <si>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</si>
  <si>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</si>
  <si>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</si>
  <si>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</si>
  <si>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</si>
  <si>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</si>
  <si>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</si>
  <si>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</si>
  <si>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</si>
  <si>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</si>
  <si>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</si>
  <si>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</si>
  <si>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</si>
  <si>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</si>
  <si>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</si>
  <si>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</si>
  <si>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</si>
  <si>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</si>
  <si>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</si>
  <si>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</si>
  <si>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</si>
  <si>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</si>
  <si>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</si>
  <si>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</si>
  <si>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</si>
  <si>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</si>
  <si>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</si>
  <si>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</si>
  <si>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</si>
  <si>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</si>
  <si>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</si>
  <si>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</si>
  <si>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</si>
  <si>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</si>
  <si>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</si>
  <si>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</si>
  <si>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</si>
  <si>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</si>
  <si>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</si>
  <si>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</si>
  <si>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</si>
  <si>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</si>
  <si>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</si>
  <si>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</si>
  <si>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</si>
  <si>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</si>
  <si>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</si>
  <si>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</si>
  <si>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</si>
  <si>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</si>
  <si>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</si>
  <si>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</si>
  <si>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</si>
  <si>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</si>
  <si>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</si>
  <si>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</si>
  <si>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</si>
  <si>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</si>
  <si>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</si>
  <si>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</si>
  <si>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</si>
  <si>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</si>
  <si>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</si>
  <si>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</si>
  <si>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</si>
  <si>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</si>
  <si>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</si>
  <si>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</si>
  <si>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</si>
  <si>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</si>
  <si>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</si>
  <si>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</si>
  <si>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</si>
  <si>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</si>
  <si>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</si>
  <si>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</si>
  <si>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</si>
  <si>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</si>
  <si>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</si>
  <si>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</si>
  <si>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</si>
  <si>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</si>
  <si>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</si>
  <si>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</si>
  <si>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</si>
  <si>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</si>
  <si>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</si>
  <si>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</si>
  <si>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</si>
  <si>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</si>
  <si>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</si>
  <si>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</si>
  <si>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</si>
  <si>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</si>
  <si>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</si>
  <si>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</si>
  <si>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</si>
  <si>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</si>
  <si>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</si>
  <si>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</si>
  <si>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</si>
  <si>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</si>
  <si>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</si>
  <si>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</si>
  <si>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</si>
  <si>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</si>
  <si>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</si>
  <si>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</si>
  <si>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</si>
  <si>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</si>
  <si>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</si>
  <si>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</si>
  <si>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</si>
  <si>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</si>
  <si>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</si>
  <si>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</si>
  <si>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</si>
  <si>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</si>
  <si>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</si>
  <si>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</si>
  <si>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</si>
  <si>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</si>
  <si>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</si>
  <si>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</si>
  <si>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</si>
  <si>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</si>
  <si>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</si>
  <si>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</si>
  <si>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</si>
  <si>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</si>
  <si>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</si>
  <si>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</si>
  <si>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</si>
  <si>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</si>
  <si>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</si>
  <si>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</si>
  <si>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</si>
  <si>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</si>
  <si>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</si>
  <si>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</si>
  <si>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</si>
  <si>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</si>
  <si>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</si>
  <si>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</si>
  <si>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</si>
  <si>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</si>
  <si>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</si>
  <si>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</si>
  <si>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</si>
  <si>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</si>
  <si>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</si>
  <si>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</si>
  <si>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</si>
  <si>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</si>
  <si>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</si>
  <si>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</si>
  <si>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</si>
  <si>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</si>
  <si>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</si>
  <si>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</si>
  <si>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</si>
  <si>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</si>
  <si>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</si>
  <si>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</si>
  <si>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</si>
  <si>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</si>
  <si>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</si>
  <si>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</si>
  <si>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</si>
  <si>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</si>
  <si>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</si>
  <si>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</si>
  <si>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</si>
  <si>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</si>
  <si>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</si>
  <si>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</si>
  <si>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</si>
  <si>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</si>
  <si>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</si>
  <si>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</si>
  <si>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</si>
  <si>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</si>
  <si>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</si>
  <si>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</si>
  <si>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</si>
  <si>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</si>
  <si>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</si>
  <si>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</si>
  <si>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</si>
  <si>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</si>
  <si>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</si>
  <si>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</si>
  <si>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</si>
  <si>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</si>
  <si>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</si>
  <si>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</si>
  <si>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</si>
  <si>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</si>
  <si>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</si>
  <si>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</si>
  <si>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</si>
  <si>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</si>
  <si>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</si>
  <si>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</si>
  <si>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</si>
  <si>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</si>
  <si>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</si>
  <si>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</si>
  <si>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</si>
  <si>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</si>
  <si>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</si>
  <si>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</si>
  <si>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</si>
  <si>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</si>
  <si>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</si>
  <si>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</si>
  <si>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</si>
  <si>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</si>
  <si>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</si>
  <si>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</si>
  <si>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</si>
  <si>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</si>
  <si>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</si>
  <si>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</si>
  <si>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</si>
  <si>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</si>
  <si>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</si>
  <si>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</si>
  <si>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</si>
  <si>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</si>
  <si>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</si>
  <si>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</si>
  <si>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</si>
  <si>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</si>
  <si>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</si>
  <si>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</si>
  <si>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</si>
  <si>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</si>
  <si>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</si>
  <si>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</si>
  <si>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</si>
  <si>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</si>
  <si>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</si>
  <si>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</si>
  <si>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</si>
  <si>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</si>
  <si>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</si>
  <si>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</si>
  <si>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</si>
  <si>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</si>
  <si>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</si>
  <si>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</si>
  <si>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</si>
  <si>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</si>
  <si>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</si>
  <si>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</si>
  <si>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</si>
  <si>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</si>
  <si>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</si>
  <si>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</si>
  <si>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</si>
  <si>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</si>
  <si>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</si>
  <si>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</si>
  <si>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</si>
  <si>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</si>
  <si>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</si>
  <si>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</si>
  <si>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</si>
  <si>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</si>
  <si>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</si>
  <si>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</si>
  <si>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</si>
  <si>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</si>
  <si>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</si>
  <si>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</si>
  <si>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</si>
  <si>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</si>
  <si>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</si>
  <si>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</si>
  <si>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</si>
  <si>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</si>
  <si>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</si>
  <si>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</si>
  <si>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</si>
  <si>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</si>
  <si>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</si>
  <si>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</si>
  <si>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</si>
  <si>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</si>
  <si>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</si>
  <si>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</si>
  <si>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</si>
  <si>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</si>
  <si>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</si>
  <si>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</si>
  <si>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</si>
  <si>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</si>
  <si>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</si>
  <si>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</si>
  <si>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</si>
  <si>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</si>
  <si>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</si>
  <si>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</si>
  <si>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</si>
  <si>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</si>
  <si>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</si>
  <si>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</si>
  <si>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</si>
  <si>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</si>
  <si>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</si>
  <si>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</si>
  <si>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</si>
  <si>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</si>
  <si>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</si>
  <si>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</si>
  <si>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</si>
  <si>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</si>
  <si>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</si>
  <si>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</si>
  <si>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</si>
  <si>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</si>
  <si>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</si>
  <si>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</si>
  <si>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</si>
  <si>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</si>
  <si>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</si>
  <si>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</si>
  <si>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</si>
  <si>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</si>
  <si>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</si>
  <si>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</si>
  <si>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</si>
  <si>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</si>
  <si>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</si>
  <si>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</si>
  <si>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</si>
  <si>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</si>
  <si>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</si>
  <si>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</si>
  <si>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</si>
  <si>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</si>
  <si>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</si>
  <si>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</si>
  <si>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</si>
  <si>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</si>
  <si>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</si>
  <si>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</si>
  <si>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</si>
  <si>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</si>
  <si>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</si>
  <si>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</si>
  <si>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</si>
  <si>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</si>
  <si>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</si>
  <si>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</si>
  <si>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</si>
  <si>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</si>
  <si>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</si>
  <si>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</si>
  <si>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</si>
  <si>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</si>
  <si>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</si>
  <si>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</si>
  <si>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</si>
  <si>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</si>
  <si>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</si>
  <si>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</si>
  <si>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</si>
  <si>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</si>
  <si>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</si>
  <si>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</si>
  <si>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</si>
  <si>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</si>
  <si>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</si>
  <si>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</si>
  <si>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</si>
  <si>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</si>
  <si>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</si>
  <si>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</si>
  <si>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</si>
  <si>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</si>
  <si>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</si>
  <si>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</si>
  <si>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</si>
  <si>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</si>
  <si>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</si>
  <si>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</si>
  <si>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</si>
  <si>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</si>
  <si>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</si>
  <si>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</si>
  <si>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</si>
  <si>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</si>
  <si>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</si>
  <si>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</si>
  <si>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</si>
  <si>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</si>
  <si>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</si>
  <si>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</si>
  <si>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</si>
  <si>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</si>
  <si>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</si>
  <si>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</si>
  <si>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</si>
  <si>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</si>
  <si>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</si>
  <si>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</si>
  <si>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</si>
  <si>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</si>
  <si>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</si>
  <si>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</si>
  <si>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</si>
  <si>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</si>
  <si>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</si>
  <si>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</si>
  <si>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</si>
  <si>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</si>
  <si>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</si>
  <si>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</si>
  <si>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</si>
  <si>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</si>
  <si>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</si>
  <si>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</si>
  <si>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</si>
  <si>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</si>
  <si>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</si>
  <si>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</si>
  <si>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</si>
  <si>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</si>
  <si>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</si>
  <si>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</si>
  <si>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</si>
  <si>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</si>
  <si>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</si>
  <si>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</si>
  <si>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</si>
  <si>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</si>
  <si>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</si>
  <si>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</si>
  <si>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</si>
  <si>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</si>
  <si>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</si>
  <si>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</si>
  <si>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</si>
  <si>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</si>
  <si>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</si>
  <si>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</si>
  <si>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</si>
  <si>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</si>
  <si>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</si>
  <si>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</si>
  <si>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</si>
  <si>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</si>
  <si>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</si>
  <si>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</si>
  <si>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</si>
  <si>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</si>
  <si>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</si>
  <si>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</si>
  <si>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</si>
  <si>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</si>
  <si>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</si>
  <si>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</si>
  <si>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</si>
  <si>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</si>
  <si>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</si>
  <si>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</si>
  <si>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</si>
  <si>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</si>
  <si>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</si>
  <si>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</si>
  <si>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</si>
  <si>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</si>
  <si>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</si>
  <si>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</si>
  <si>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</si>
  <si>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</si>
  <si>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</si>
  <si>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</si>
  <si>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</si>
  <si>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</si>
  <si>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</si>
  <si>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</si>
  <si>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</si>
  <si>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</si>
  <si>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</si>
  <si>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</si>
  <si>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</si>
  <si>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</si>
  <si>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</si>
  <si>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</si>
  <si>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</si>
  <si>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</si>
  <si>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</si>
  <si>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</si>
  <si>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</si>
  <si>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</si>
  <si>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</si>
  <si>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</si>
  <si>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</si>
  <si>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</si>
  <si>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</si>
  <si>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</si>
  <si>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</si>
  <si>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</si>
  <si>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</si>
  <si>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</si>
  <si>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</si>
  <si>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</si>
  <si>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</si>
  <si>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</si>
  <si>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</si>
  <si>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</si>
  <si>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</si>
  <si>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</si>
  <si>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</si>
  <si>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</si>
  <si>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</si>
  <si>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</si>
  <si>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</si>
  <si>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</si>
  <si>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</si>
  <si>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</si>
  <si>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</si>
  <si>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</si>
  <si>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</si>
  <si>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</si>
  <si>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</si>
  <si>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</si>
  <si>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</si>
  <si>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</si>
  <si>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</si>
  <si>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</si>
  <si>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</si>
  <si>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</si>
  <si>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</si>
  <si>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</si>
  <si>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</si>
  <si>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</si>
  <si>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</si>
  <si>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</si>
  <si>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</si>
  <si>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</si>
  <si>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</si>
  <si>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</si>
  <si>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</si>
  <si>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</si>
  <si>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</si>
  <si>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</si>
  <si>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</si>
  <si>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</si>
  <si>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</si>
  <si>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</si>
  <si>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</si>
  <si>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</si>
  <si>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</si>
  <si>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</si>
  <si>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</si>
  <si>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</si>
  <si>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</si>
  <si>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</si>
  <si>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</si>
  <si>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</si>
  <si>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</si>
  <si>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</si>
  <si>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</si>
  <si>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</si>
  <si>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</si>
  <si>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</si>
  <si>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</si>
  <si>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</si>
  <si>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</si>
  <si>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</si>
  <si>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</si>
  <si>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</si>
  <si>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</si>
  <si>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</si>
  <si>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</si>
  <si>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</si>
  <si>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</si>
  <si>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</si>
  <si>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</si>
  <si>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</si>
  <si>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</si>
  <si>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</si>
  <si>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</si>
  <si>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</si>
  <si>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</si>
  <si>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</si>
  <si>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</si>
  <si>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</si>
  <si>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</si>
  <si>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</si>
  <si>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</si>
  <si>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</si>
  <si>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</si>
  <si>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</si>
  <si>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</si>
  <si>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</si>
  <si>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</si>
  <si>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</si>
  <si>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</si>
  <si>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</si>
  <si>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</si>
  <si>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</si>
  <si>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</si>
  <si>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</si>
  <si>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</si>
  <si>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</si>
  <si>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</si>
  <si>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</si>
  <si>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</si>
  <si>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</si>
  <si>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</si>
  <si>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</si>
  <si>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</si>
  <si>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</si>
  <si>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</si>
  <si>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</si>
  <si>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</si>
  <si>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</si>
  <si>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</si>
  <si>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</si>
  <si>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</si>
  <si>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</si>
  <si>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</si>
  <si>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</si>
  <si>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</si>
  <si>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</si>
  <si>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</si>
  <si>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</si>
  <si>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</si>
  <si>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</si>
  <si>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</si>
  <si>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</si>
  <si>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</si>
  <si>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</si>
  <si>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</si>
  <si>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</si>
  <si>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</si>
  <si>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</si>
  <si>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</si>
  <si>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</si>
  <si>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</si>
  <si>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</si>
  <si>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</si>
  <si>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</si>
  <si>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</si>
  <si>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</si>
  <si>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</si>
  <si>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</si>
  <si>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</si>
  <si>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</si>
  <si>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</si>
  <si>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</si>
  <si>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</si>
  <si>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</si>
  <si>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</si>
  <si>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</si>
  <si>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</si>
  <si>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</si>
  <si>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</si>
  <si>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</si>
  <si>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</si>
  <si>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</si>
  <si>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</si>
  <si>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</si>
  <si>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</si>
  <si>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</si>
  <si>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</si>
  <si>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</si>
  <si>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</si>
  <si>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</si>
  <si>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</si>
  <si>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</si>
  <si>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</si>
  <si>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</si>
  <si>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</si>
  <si>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</si>
  <si>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</si>
  <si>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</si>
  <si>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</si>
  <si>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</si>
  <si>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</si>
  <si>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</si>
  <si>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</si>
  <si>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</si>
  <si>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</si>
  <si>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</si>
  <si>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</si>
  <si>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</si>
  <si>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</si>
  <si>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</si>
  <si>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</si>
  <si>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</si>
  <si>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</si>
  <si>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</si>
  <si>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</si>
  <si>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</si>
  <si>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</si>
  <si>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</si>
  <si>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</si>
  <si>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</si>
  <si>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</si>
  <si>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</si>
  <si>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</si>
  <si>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</si>
  <si>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</si>
  <si>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</si>
  <si>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</si>
  <si>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</si>
  <si>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</si>
  <si>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</si>
  <si>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</si>
  <si>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</si>
  <si>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</si>
  <si>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</si>
  <si>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</si>
  <si>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</si>
  <si>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</si>
  <si>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</si>
  <si>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</si>
  <si>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</si>
  <si>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</si>
  <si>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</si>
  <si>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</si>
  <si>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</si>
  <si>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</si>
  <si>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</si>
  <si>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</si>
  <si>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</si>
  <si>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</si>
  <si>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</si>
  <si>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</si>
  <si>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</si>
  <si>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</si>
  <si>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</si>
  <si>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</si>
  <si>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</si>
  <si>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</si>
  <si>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</si>
  <si>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</si>
  <si>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</si>
  <si>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</si>
  <si>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</si>
  <si>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</si>
  <si>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</si>
  <si>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</si>
  <si>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</si>
  <si>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</si>
  <si>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</si>
  <si>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</si>
  <si>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</si>
  <si>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</si>
  <si>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</si>
  <si>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</si>
  <si>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</si>
  <si>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</si>
  <si>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</si>
  <si>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</si>
  <si>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</si>
  <si>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</si>
  <si>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</si>
  <si>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</si>
  <si>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</si>
  <si>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</si>
  <si>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</si>
  <si>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</si>
  <si>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</si>
  <si>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</si>
  <si>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</si>
  <si>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</si>
  <si>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</si>
  <si>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</si>
  <si>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</si>
  <si>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</si>
  <si>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</si>
  <si>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</si>
  <si>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</si>
  <si>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</si>
  <si>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</si>
  <si>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</si>
  <si>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</si>
  <si>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</si>
  <si>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</si>
  <si>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</si>
  <si>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</si>
  <si>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</si>
  <si>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</si>
  <si>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</si>
  <si>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</si>
  <si>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</si>
  <si>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</si>
  <si>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</si>
  <si>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</si>
  <si>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</si>
  <si>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</si>
  <si>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</si>
  <si>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</si>
  <si>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</si>
  <si>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</si>
  <si>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</si>
  <si>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</si>
  <si>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</si>
  <si>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</si>
  <si>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</si>
  <si>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</si>
  <si>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</si>
  <si>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</si>
  <si>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</si>
  <si>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</si>
  <si>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</si>
  <si>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</si>
  <si>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</si>
  <si>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</si>
  <si>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</si>
  <si>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</si>
  <si>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</si>
  <si>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</si>
  <si>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</si>
  <si>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</si>
  <si>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</si>
  <si>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</si>
  <si>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</si>
  <si>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</si>
  <si>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</si>
  <si>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</si>
  <si>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</si>
  <si>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</si>
  <si>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</si>
  <si>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</si>
  <si>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</si>
  <si>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</si>
  <si>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</si>
  <si>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</si>
  <si>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</si>
  <si>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</si>
  <si>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</si>
  <si>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</si>
  <si>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</si>
  <si>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</si>
  <si>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</si>
  <si>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</si>
  <si>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</si>
  <si>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</si>
  <si>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</si>
  <si>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</si>
  <si>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</si>
  <si>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</si>
  <si>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</si>
  <si>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</si>
  <si>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</si>
  <si>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</si>
  <si>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</si>
  <si>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</si>
  <si>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</si>
  <si>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</si>
  <si>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</si>
  <si>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</si>
  <si>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</si>
  <si>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</si>
  <si>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</si>
  <si>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</si>
  <si>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</si>
  <si>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</si>
  <si>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</si>
  <si>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</si>
  <si>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</si>
  <si>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</si>
  <si>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</si>
  <si>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</si>
  <si>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</si>
  <si>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</si>
  <si>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</si>
  <si>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</si>
  <si>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</si>
  <si>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</si>
  <si>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</si>
  <si>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</si>
  <si>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</si>
  <si>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</si>
  <si>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</si>
  <si>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</si>
  <si>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</si>
  <si>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</si>
  <si>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</si>
  <si>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</si>
  <si>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</si>
  <si>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</si>
  <si>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</si>
  <si>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</si>
  <si>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</si>
  <si>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</si>
  <si>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</si>
  <si>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</si>
  <si>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</si>
  <si>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</si>
  <si>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</si>
  <si>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</si>
  <si>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</si>
  <si>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</si>
  <si>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</si>
  <si>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</si>
  <si>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</si>
  <si>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</si>
  <si>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</si>
  <si>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</si>
  <si>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</si>
  <si>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</si>
  <si>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</si>
  <si>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</si>
  <si>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</si>
  <si>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</si>
  <si>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</si>
  <si>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</si>
  <si>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</si>
  <si>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</si>
  <si>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</si>
  <si>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</si>
  <si>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</si>
  <si>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</si>
  <si>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</si>
  <si>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</si>
  <si>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</si>
  <si>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</si>
  <si>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</si>
  <si>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</si>
  <si>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</si>
  <si>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</si>
  <si>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</si>
  <si>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</si>
  <si>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</si>
  <si>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</si>
  <si>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</si>
  <si>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</si>
  <si>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</si>
  <si>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</si>
  <si>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</si>
  <si>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</si>
  <si>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</si>
  <si>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</si>
  <si>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</si>
  <si>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</si>
  <si>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</si>
  <si>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</si>
  <si>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</si>
  <si>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</si>
  <si>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</si>
  <si>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</si>
  <si>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</si>
  <si>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</si>
  <si>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</si>
  <si>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</si>
  <si>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</si>
  <si>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</si>
  <si>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</si>
  <si>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</si>
  <si>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</si>
  <si>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</si>
  <si>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</si>
  <si>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</si>
  <si>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</si>
  <si>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</si>
  <si>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</si>
  <si>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</si>
  <si>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</si>
  <si>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</si>
  <si>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</si>
  <si>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</si>
  <si>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</si>
  <si>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</si>
  <si>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</si>
  <si>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</si>
  <si>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</si>
  <si>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</si>
  <si>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</si>
  <si>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</si>
  <si>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</si>
  <si>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</si>
  <si>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</si>
  <si>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</si>
  <si>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</si>
  <si>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</si>
  <si>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</si>
  <si>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</si>
  <si>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</si>
  <si>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</si>
  <si>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</si>
  <si>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</si>
  <si>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</si>
  <si>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</si>
  <si>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</si>
  <si>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</si>
  <si>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</si>
  <si>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</si>
  <si>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</si>
  <si>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</si>
  <si>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</si>
  <si>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</si>
  <si>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</si>
  <si>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</si>
  <si>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</si>
  <si>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</si>
  <si>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</si>
  <si>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</si>
  <si>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</si>
  <si>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</si>
  <si>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</si>
  <si>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</si>
  <si>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</si>
  <si>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</si>
  <si>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</si>
  <si>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</si>
  <si>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</si>
  <si>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</si>
  <si>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</si>
  <si>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</si>
  <si>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</si>
  <si>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</si>
  <si>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</si>
  <si>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</si>
  <si>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</si>
  <si>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</si>
  <si>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</si>
  <si>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</si>
  <si>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</si>
  <si>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</si>
  <si>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</si>
  <si>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</si>
  <si>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</si>
  <si>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</si>
  <si>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</si>
  <si>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</si>
  <si>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</si>
  <si>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</si>
  <si>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</si>
  <si>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</si>
  <si>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</si>
  <si>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</si>
  <si>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</si>
  <si>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</si>
  <si>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</si>
  <si>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</si>
  <si>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</si>
  <si>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</si>
  <si>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</si>
  <si>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</si>
  <si>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</si>
  <si>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</si>
  <si>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</si>
  <si>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</si>
  <si>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</si>
  <si>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</si>
  <si>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</si>
  <si>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</si>
  <si>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</si>
  <si>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</si>
  <si>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</si>
  <si>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</si>
  <si>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</si>
  <si>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</si>
  <si>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</si>
  <si>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</si>
  <si>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</si>
  <si>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</si>
  <si>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</si>
  <si>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</si>
  <si>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</si>
  <si>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</si>
  <si>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</si>
  <si>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</si>
  <si>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</si>
  <si>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</si>
  <si>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</si>
  <si>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</si>
  <si>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</si>
  <si>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</si>
  <si>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</si>
  <si>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</si>
  <si>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</si>
  <si>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</si>
  <si>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</si>
  <si>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</si>
  <si>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</si>
  <si>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</si>
  <si>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</si>
  <si>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</si>
  <si>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</si>
  <si>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</si>
  <si>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</si>
  <si>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</si>
  <si>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</si>
  <si>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</si>
  <si>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</si>
  <si>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</si>
  <si>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</si>
  <si>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</si>
  <si>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</si>
  <si>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</si>
  <si>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</si>
  <si>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</si>
  <si>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</si>
  <si>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</si>
  <si>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</si>
  <si>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</si>
  <si>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</si>
  <si>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</si>
  <si>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</si>
  <si>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</si>
  <si>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</si>
  <si>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</si>
  <si>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</si>
  <si>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</si>
  <si>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</si>
  <si>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</si>
  <si>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</si>
  <si>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</si>
  <si>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</si>
  <si>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</si>
  <si>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</si>
  <si>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</si>
  <si>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</si>
  <si>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</si>
  <si>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</si>
  <si>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</si>
  <si>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</si>
  <si>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</si>
  <si>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</si>
  <si>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</si>
  <si>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</si>
  <si>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</si>
  <si>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</si>
  <si>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</si>
  <si>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</si>
  <si>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</si>
  <si>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</si>
  <si>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</si>
  <si>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</si>
  <si>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</si>
  <si>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</si>
  <si>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</si>
  <si>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</si>
  <si>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</si>
  <si>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</si>
  <si>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</si>
  <si>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</si>
  <si>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</si>
  <si>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</si>
  <si>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</si>
  <si>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</si>
  <si>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</si>
  <si>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</si>
  <si>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</si>
  <si>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</si>
  <si>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</si>
  <si>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</si>
  <si>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</si>
  <si>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</si>
  <si>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</si>
  <si>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</si>
  <si>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</si>
  <si>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</si>
  <si>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</si>
  <si>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</si>
  <si>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</si>
  <si>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</si>
  <si>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</si>
  <si>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</si>
  <si>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</si>
  <si>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</si>
  <si>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</si>
  <si>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</si>
  <si>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</si>
  <si>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</si>
  <si>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</si>
  <si>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</si>
  <si>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</si>
  <si>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</si>
  <si>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</si>
  <si>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</si>
  <si>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</si>
  <si>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</si>
  <si>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</si>
  <si>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</si>
  <si>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</si>
  <si>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</si>
  <si>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</si>
  <si>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</si>
  <si>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</si>
  <si>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</si>
  <si>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</si>
  <si>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</si>
  <si>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</si>
  <si>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</si>
  <si>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</si>
  <si>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</si>
  <si>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</si>
  <si>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</si>
  <si>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</si>
  <si>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</si>
  <si>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</si>
  <si>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</si>
  <si>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</si>
  <si>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</si>
  <si>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</si>
  <si>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</si>
  <si>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</si>
  <si>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</si>
  <si>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</si>
  <si>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</si>
  <si>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</si>
  <si>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</si>
  <si>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</si>
  <si>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</si>
  <si>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</si>
  <si>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</si>
  <si>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</si>
  <si>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</si>
  <si>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</si>
  <si>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</si>
  <si>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</si>
  <si>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</si>
  <si>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</si>
  <si>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</si>
  <si>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</si>
  <si>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</si>
  <si>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</si>
  <si>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</si>
  <si>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</si>
  <si>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</si>
  <si>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</si>
  <si>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</si>
  <si>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</si>
  <si>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</si>
  <si>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</si>
  <si>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</si>
  <si>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</si>
  <si>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</si>
  <si>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</si>
  <si>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</si>
  <si>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</si>
  <si>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</si>
  <si>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</si>
  <si>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</si>
  <si>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</si>
  <si>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</si>
  <si>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</si>
  <si>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</si>
  <si>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</si>
  <si>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</si>
  <si>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</si>
  <si>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</si>
  <si>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</si>
  <si>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</si>
  <si>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</si>
  <si>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</si>
  <si>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</si>
  <si>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</si>
  <si>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</si>
  <si>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</si>
  <si>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</si>
  <si>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</si>
  <si>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</si>
  <si>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</si>
  <si>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</si>
  <si>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</si>
  <si>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</si>
  <si>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</si>
  <si>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</si>
  <si>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</si>
  <si>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</si>
  <si>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</si>
  <si>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</si>
  <si>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</si>
  <si>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</si>
  <si>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</si>
  <si>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</si>
  <si>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</si>
  <si>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</si>
  <si>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</si>
  <si>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</si>
  <si>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</si>
  <si>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</si>
  <si>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</si>
  <si>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</si>
  <si>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</si>
  <si>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</si>
  <si>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</si>
  <si>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</si>
  <si>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</si>
  <si>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</si>
  <si>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</si>
  <si>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</si>
  <si>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</si>
  <si>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</si>
  <si>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</si>
  <si>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</si>
  <si>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</si>
  <si>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</si>
  <si>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</si>
  <si>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</si>
  <si>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</si>
  <si>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</si>
  <si>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</si>
  <si>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</si>
  <si>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</si>
  <si>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</si>
  <si>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</si>
  <si>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</si>
  <si>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</si>
  <si>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</si>
  <si>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</si>
  <si>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</si>
  <si>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</si>
  <si>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</si>
  <si>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</si>
  <si>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</si>
  <si>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</si>
  <si>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</si>
  <si>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</si>
  <si>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</si>
  <si>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</si>
  <si>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</si>
  <si>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</si>
  <si>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</si>
  <si>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</si>
  <si>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</si>
  <si>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</si>
  <si>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</si>
  <si>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</si>
  <si>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</si>
  <si>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</si>
  <si>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</si>
  <si>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</si>
  <si>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</si>
  <si>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</si>
  <si>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</si>
  <si>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</si>
  <si>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</si>
  <si>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</si>
  <si>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</si>
  <si>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</si>
  <si>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</si>
  <si>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</si>
  <si>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</si>
  <si>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</si>
  <si>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</si>
  <si>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</si>
  <si>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</si>
  <si>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</si>
  <si>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</si>
  <si>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</si>
  <si>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</si>
  <si>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</si>
  <si>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</si>
  <si>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</si>
  <si>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</si>
  <si>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</si>
  <si>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</si>
  <si>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</si>
  <si>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</si>
  <si>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</si>
  <si>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</si>
  <si>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</si>
  <si>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</si>
  <si>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</si>
  <si>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</si>
  <si>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</si>
  <si>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</si>
  <si>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</si>
  <si>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</si>
  <si>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</si>
  <si>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</si>
  <si>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</si>
  <si>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</si>
  <si>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</si>
  <si>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</si>
  <si>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</si>
  <si>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</si>
  <si>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</si>
  <si>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</si>
  <si>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</si>
  <si>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</si>
  <si>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</si>
  <si>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</si>
  <si>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</si>
  <si>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</si>
  <si>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</si>
  <si>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</si>
  <si>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</si>
  <si>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</si>
  <si>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</si>
  <si>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</si>
  <si>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</si>
  <si>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</si>
  <si>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</si>
  <si>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</si>
  <si>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</si>
  <si>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</si>
  <si>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</si>
  <si>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</si>
  <si>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</si>
  <si>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</si>
  <si>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</si>
  <si>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</si>
  <si>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</si>
  <si>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</si>
  <si>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</si>
  <si>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</si>
  <si>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</si>
  <si>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</si>
  <si>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</si>
  <si>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</si>
  <si>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</si>
  <si>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</si>
  <si>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</si>
  <si>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</si>
  <si>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</si>
  <si>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</si>
  <si>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</si>
  <si>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</si>
  <si>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</si>
  <si>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</si>
  <si>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</si>
  <si>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</si>
  <si>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</si>
  <si>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</si>
  <si>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</si>
  <si>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</si>
  <si>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</si>
  <si>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</si>
  <si>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</si>
  <si>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</si>
  <si>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</si>
  <si>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</si>
  <si>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</si>
  <si>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</si>
  <si>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</si>
  <si>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</si>
  <si>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</si>
  <si>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</si>
  <si>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</si>
  <si>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</si>
  <si>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</si>
  <si>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</si>
  <si>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</si>
  <si>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</si>
  <si>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</si>
  <si>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</si>
  <si>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</si>
  <si>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</si>
  <si>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</si>
  <si>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</si>
  <si>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</si>
  <si>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</si>
  <si>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</si>
  <si>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</si>
  <si>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</si>
  <si>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</si>
  <si>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</si>
  <si>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</si>
  <si>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</si>
  <si>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</si>
  <si>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</si>
  <si>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</si>
  <si>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</si>
  <si>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</si>
  <si>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</si>
  <si>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</si>
  <si>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</si>
  <si>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</si>
  <si>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</si>
  <si>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</si>
  <si>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</si>
  <si>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</si>
  <si>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</si>
  <si>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</si>
  <si>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</si>
  <si>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</si>
  <si>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</si>
  <si>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</si>
  <si>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</si>
  <si>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</si>
  <si>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</si>
  <si>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</si>
  <si>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</si>
  <si>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</si>
  <si>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</si>
  <si>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</si>
  <si>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</si>
  <si>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</si>
  <si>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</si>
  <si>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</si>
  <si>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</si>
  <si>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</si>
  <si>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</si>
  <si>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</si>
  <si>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</si>
  <si>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</si>
  <si>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</si>
  <si>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</si>
  <si>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</si>
  <si>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</si>
  <si>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</si>
  <si>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</si>
  <si>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</si>
  <si>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</si>
  <si>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</si>
  <si>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</si>
  <si>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</si>
  <si>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</si>
  <si>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</si>
  <si>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</si>
  <si>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</si>
  <si>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</si>
  <si>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</si>
  <si>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</si>
  <si>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</si>
  <si>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</si>
  <si>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</si>
  <si>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</si>
  <si>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</si>
  <si>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</si>
  <si>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</si>
  <si>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</si>
  <si>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</si>
  <si>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</si>
  <si>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</si>
  <si>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</si>
  <si>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</si>
  <si>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</si>
  <si>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</si>
  <si>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</si>
  <si>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</si>
  <si>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</si>
  <si>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</si>
  <si>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</si>
  <si>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</si>
  <si>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</si>
  <si>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</si>
  <si>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</si>
  <si>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</si>
  <si>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</si>
  <si>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</si>
  <si>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</si>
  <si>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</si>
  <si>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</si>
  <si>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</si>
  <si>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</si>
  <si>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</si>
  <si>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</si>
  <si>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</si>
  <si>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</si>
  <si>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</si>
  <si>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</si>
  <si>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</si>
  <si>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</si>
  <si>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</si>
  <si>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</si>
  <si>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</si>
  <si>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</si>
  <si>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</si>
  <si>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</si>
  <si>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</si>
  <si>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</si>
  <si>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</si>
  <si>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</si>
  <si>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</si>
  <si>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</si>
  <si>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</si>
  <si>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</si>
  <si>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</si>
  <si>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</si>
  <si>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</si>
  <si>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</si>
  <si>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</si>
  <si>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</si>
  <si>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</si>
  <si>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</si>
  <si>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</si>
  <si>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</si>
  <si>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</si>
  <si>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</si>
  <si>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</si>
  <si>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</si>
  <si>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</si>
  <si>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</si>
  <si>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</si>
  <si>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</si>
  <si>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</si>
  <si>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</si>
  <si>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</si>
  <si>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</si>
  <si>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</si>
  <si>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</si>
  <si>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</si>
  <si>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</si>
  <si>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</si>
  <si>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</si>
  <si>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</si>
  <si>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</si>
  <si>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</si>
  <si>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</si>
  <si>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</si>
  <si>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</si>
  <si>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</si>
  <si>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</si>
  <si>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</si>
  <si>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</si>
  <si>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</si>
  <si>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</si>
  <si>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</si>
  <si>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</si>
  <si>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</si>
  <si>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</si>
  <si>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</si>
  <si>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</si>
  <si>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</si>
  <si>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</si>
  <si>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</si>
  <si>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</si>
  <si>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</si>
  <si>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</si>
  <si>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</si>
  <si>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</si>
  <si>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</si>
  <si>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</si>
  <si>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</si>
  <si>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</si>
  <si>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</si>
  <si>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</si>
  <si>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</si>
  <si>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</si>
  <si>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</si>
  <si>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</si>
  <si>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</si>
  <si>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</si>
  <si>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</si>
  <si>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</si>
  <si>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</si>
  <si>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</si>
  <si>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</si>
  <si>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</si>
  <si>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</si>
  <si>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</si>
  <si>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</si>
  <si>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</si>
  <si>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</si>
  <si>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</si>
  <si>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</si>
  <si>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</si>
  <si>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</si>
  <si>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</si>
  <si>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</si>
  <si>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</si>
  <si>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</si>
  <si>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</si>
  <si>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</si>
  <si>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</si>
  <si>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</si>
  <si>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</si>
  <si>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</si>
  <si>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</si>
  <si>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</si>
  <si>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</si>
  <si>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</si>
  <si>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</si>
  <si>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</si>
  <si>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</si>
  <si>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</si>
  <si>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</si>
  <si>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</si>
  <si>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</si>
  <si>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</si>
  <si>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</si>
  <si>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</si>
  <si>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</si>
  <si>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</si>
  <si>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</si>
  <si>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</si>
  <si>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</si>
  <si>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</si>
  <si>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</si>
  <si>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</si>
  <si>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</si>
  <si>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</si>
  <si>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</si>
  <si>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</si>
  <si>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</si>
  <si>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</si>
  <si>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</si>
  <si>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</si>
  <si>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</si>
  <si>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</si>
  <si>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</si>
  <si>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</si>
  <si>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</si>
  <si>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</si>
  <si>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</si>
  <si>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</si>
  <si>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</si>
  <si>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</si>
  <si>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</si>
  <si>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</si>
  <si>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</si>
  <si>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</si>
  <si>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</si>
  <si>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</si>
  <si>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</si>
  <si>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</si>
  <si>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</si>
  <si>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</si>
  <si>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</si>
  <si>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</si>
  <si>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</si>
  <si>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</si>
  <si>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</si>
  <si>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</si>
  <si>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</si>
  <si>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</si>
  <si>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</si>
  <si>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</si>
  <si>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</si>
  <si>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</si>
  <si>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</si>
  <si>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</si>
  <si>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</si>
  <si>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</si>
  <si>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</si>
  <si>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</si>
  <si>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</si>
  <si>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</si>
  <si>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</si>
  <si>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</si>
  <si>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</si>
  <si>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</si>
  <si>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</si>
  <si>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</si>
  <si>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</si>
  <si>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</si>
  <si>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</si>
  <si>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</si>
  <si>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</si>
  <si>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</si>
  <si>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</si>
  <si>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</si>
  <si>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</si>
  <si>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</si>
  <si>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</si>
  <si>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</si>
  <si>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</si>
  <si>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</si>
  <si>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</si>
  <si>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</si>
  <si>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</si>
  <si>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</si>
  <si>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</si>
  <si>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</si>
  <si>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</si>
  <si>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</si>
  <si>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</si>
  <si>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</si>
  <si>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</si>
  <si>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</si>
  <si>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</si>
  <si>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</si>
  <si>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</si>
  <si>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</si>
  <si>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</si>
  <si>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</si>
  <si>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</si>
  <si>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</si>
  <si>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</si>
  <si>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</si>
  <si>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</si>
  <si>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</si>
  <si>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</si>
  <si>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</si>
  <si>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</si>
  <si>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</si>
  <si>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</si>
  <si>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</si>
  <si>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</si>
  <si>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</si>
  <si>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</si>
  <si>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</si>
  <si>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</si>
  <si>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</si>
  <si>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</si>
  <si>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</si>
  <si>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</si>
  <si>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</si>
  <si>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</si>
  <si>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</si>
  <si>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</si>
  <si>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</si>
  <si>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</si>
  <si>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</si>
  <si>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</si>
  <si>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</si>
  <si>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</si>
  <si>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</si>
  <si>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</si>
  <si>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</si>
  <si>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</si>
  <si>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</si>
  <si>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</si>
  <si>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</si>
  <si>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</si>
  <si>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</si>
  <si>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</si>
  <si>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</si>
  <si>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</si>
  <si>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</si>
  <si>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</si>
  <si>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</si>
  <si>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</si>
  <si>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</si>
  <si>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</si>
  <si>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</si>
  <si>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</si>
  <si>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</si>
  <si>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</si>
  <si>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</si>
  <si>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</si>
  <si>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</si>
  <si>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</si>
  <si>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</si>
  <si>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</si>
  <si>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</si>
  <si>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</si>
  <si>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</si>
  <si>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</si>
  <si>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</si>
  <si>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</si>
  <si>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</si>
  <si>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</si>
  <si>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</si>
  <si>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</si>
  <si>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</si>
  <si>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</si>
  <si>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</si>
  <si>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</si>
  <si>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</si>
  <si>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</si>
  <si>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</si>
  <si>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</si>
  <si>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</si>
  <si>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</si>
  <si>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</si>
  <si>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</si>
  <si>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</si>
  <si>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</si>
  <si>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</si>
  <si>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</si>
  <si>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</si>
  <si>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</si>
  <si>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</si>
  <si>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</si>
  <si>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</si>
  <si>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</si>
  <si>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</si>
  <si>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</si>
  <si>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</si>
  <si>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</si>
  <si>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</si>
  <si>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</si>
  <si>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</si>
  <si>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</si>
  <si>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</si>
  <si>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</si>
  <si>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</si>
  <si>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</si>
  <si>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</si>
  <si>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</si>
  <si>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</si>
  <si>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</si>
  <si>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</si>
  <si>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</si>
  <si>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</si>
  <si>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</si>
  <si>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</si>
  <si>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</si>
  <si>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</si>
  <si>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</si>
  <si>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</si>
  <si>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</si>
  <si>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</si>
  <si>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</si>
  <si>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</si>
  <si>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</si>
  <si>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</si>
  <si>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</si>
  <si>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</si>
  <si>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</si>
  <si>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</si>
  <si>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</si>
  <si>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</si>
  <si>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</si>
  <si>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</si>
  <si>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</si>
  <si>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</si>
  <si>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</si>
  <si>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</si>
  <si>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</si>
  <si>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</si>
  <si>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</si>
  <si>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</si>
  <si>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</si>
  <si>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</si>
  <si>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</si>
  <si>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</si>
  <si>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</si>
  <si>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</si>
  <si>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</si>
  <si>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</si>
  <si>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</si>
  <si>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</si>
  <si>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</si>
  <si>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</si>
  <si>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</si>
  <si>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</si>
  <si>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</si>
  <si>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</si>
  <si>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</si>
  <si>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</si>
  <si>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</si>
  <si>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</si>
  <si>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</si>
  <si>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</si>
  <si>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</si>
  <si>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</si>
  <si>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</si>
  <si>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</si>
  <si>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</si>
  <si>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</si>
  <si>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</si>
  <si>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</si>
  <si>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</si>
  <si>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</si>
  <si>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</si>
  <si>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</si>
  <si>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</si>
  <si>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</si>
  <si>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</si>
  <si>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</si>
  <si>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</si>
  <si>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</si>
  <si>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</si>
  <si>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</si>
  <si>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</si>
  <si>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</si>
  <si>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</si>
  <si>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</si>
  <si>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</si>
  <si>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</si>
  <si>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</si>
  <si>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</si>
  <si>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</si>
  <si>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</si>
  <si>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</si>
  <si>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</si>
  <si>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</si>
  <si>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</si>
  <si>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</si>
  <si>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</si>
  <si>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</si>
  <si>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</si>
  <si>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</si>
  <si>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</si>
  <si>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</si>
  <si>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</si>
  <si>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</si>
  <si>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</si>
  <si>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</si>
  <si>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</si>
  <si>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</si>
  <si>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</si>
  <si>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</si>
  <si>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</si>
  <si>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</si>
  <si>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</si>
  <si>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</si>
  <si>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</si>
  <si>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</si>
  <si>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</si>
  <si>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</si>
  <si>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</si>
  <si>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</si>
  <si>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</si>
  <si>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</si>
  <si>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</si>
  <si>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</si>
  <si>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</si>
  <si>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</si>
  <si>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</si>
  <si>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</si>
  <si>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</si>
  <si>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</si>
  <si>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</si>
  <si>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</si>
  <si>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</si>
  <si>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</si>
  <si>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</si>
  <si>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</si>
  <si>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</si>
  <si>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</si>
  <si>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</si>
  <si>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</si>
  <si>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</si>
  <si>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</si>
  <si>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</si>
  <si>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</si>
  <si>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</si>
  <si>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</si>
  <si>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</si>
  <si>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</si>
  <si>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</si>
  <si>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</si>
  <si>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</si>
  <si>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</si>
  <si>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</si>
  <si>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</si>
  <si>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</si>
  <si>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</si>
  <si>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</si>
  <si>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</si>
  <si>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</si>
  <si>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</si>
  <si>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</si>
  <si>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</si>
  <si>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</si>
  <si>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</si>
  <si>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</si>
  <si>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</si>
  <si>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</si>
  <si>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</si>
  <si>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</si>
  <si>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</si>
  <si>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</si>
  <si>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</si>
  <si>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</si>
  <si>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</si>
  <si>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</si>
  <si>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</si>
  <si>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</si>
  <si>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</si>
  <si>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</si>
  <si>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</si>
  <si>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</si>
  <si>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</si>
  <si>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</si>
  <si>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</si>
  <si>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</si>
  <si>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</si>
  <si>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</si>
  <si>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</si>
  <si>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</si>
  <si>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</si>
  <si>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</si>
  <si>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</si>
  <si>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</si>
  <si>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</si>
  <si>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</si>
  <si>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</si>
  <si>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</si>
  <si>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</si>
  <si>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</si>
  <si>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</si>
  <si>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</si>
  <si>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</si>
  <si>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</si>
  <si>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</si>
  <si>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</si>
  <si>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</si>
  <si>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</si>
  <si>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</si>
  <si>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</si>
  <si>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</si>
  <si>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</si>
  <si>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</si>
  <si>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</si>
  <si>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</si>
  <si>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</si>
  <si>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</si>
  <si>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</si>
  <si>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</si>
  <si>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</si>
  <si>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</si>
  <si>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</si>
  <si>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</si>
  <si>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</si>
  <si>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</si>
  <si>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</si>
  <si>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</si>
  <si>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</si>
  <si>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</si>
  <si>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</si>
  <si>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</si>
  <si>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</si>
  <si>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</si>
  <si>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</si>
  <si>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</si>
  <si>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</si>
  <si>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</si>
  <si>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</si>
  <si>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</si>
  <si>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</si>
  <si>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</si>
  <si>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</si>
  <si>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</si>
  <si>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</si>
  <si>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</si>
  <si>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</si>
  <si>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</si>
  <si>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</si>
  <si>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</si>
  <si>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</si>
  <si>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</si>
  <si>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</si>
  <si>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</si>
  <si>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</si>
  <si>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</si>
  <si>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</si>
  <si>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</si>
  <si>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</si>
  <si>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</si>
  <si>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</si>
  <si>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</si>
  <si>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</si>
  <si>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</si>
  <si>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</si>
  <si>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</si>
  <si>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</si>
  <si>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</si>
  <si>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</si>
  <si>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</si>
  <si>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</si>
  <si>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</si>
  <si>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</si>
  <si>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</si>
  <si>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</si>
  <si>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</si>
  <si>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</si>
  <si>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</si>
  <si>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</si>
  <si>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</si>
  <si>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</si>
  <si>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</si>
  <si>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</si>
  <si>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</si>
  <si>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</si>
  <si>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</si>
  <si>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</si>
  <si>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</si>
  <si>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</si>
  <si>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</si>
  <si>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</si>
  <si>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</si>
  <si>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</si>
  <si>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</si>
  <si>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</si>
  <si>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</si>
  <si>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</si>
  <si>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</si>
  <si>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</si>
  <si>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</si>
  <si>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</si>
  <si>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</si>
  <si>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</si>
  <si>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</si>
  <si>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</si>
  <si>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</si>
  <si>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</si>
  <si>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</si>
  <si>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</si>
  <si>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</si>
  <si>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</si>
  <si>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</si>
  <si>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</si>
  <si>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</si>
  <si>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</si>
  <si>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</si>
  <si>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</si>
  <si>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</si>
  <si>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</si>
  <si>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</si>
  <si>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</si>
  <si>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</si>
  <si>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</si>
  <si>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</si>
  <si>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</si>
  <si>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</si>
  <si>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</si>
  <si>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</si>
  <si>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</si>
  <si>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</si>
  <si>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</si>
  <si>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</si>
  <si>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</si>
  <si>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</si>
  <si>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</si>
  <si>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</si>
  <si>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</si>
  <si>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</si>
  <si>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</si>
  <si>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</si>
  <si>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</si>
  <si>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</si>
  <si>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</si>
  <si>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</si>
  <si>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</si>
  <si>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</si>
  <si>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</si>
  <si>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</si>
  <si>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</si>
  <si>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</si>
  <si>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</si>
  <si>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</si>
  <si>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</si>
  <si>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</si>
  <si>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</si>
  <si>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</si>
  <si>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</si>
  <si>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</si>
  <si>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</si>
  <si>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</si>
  <si>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</si>
  <si>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</si>
  <si>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</si>
  <si>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</si>
  <si>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</si>
  <si>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</si>
  <si>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</si>
  <si>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</si>
  <si>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</si>
  <si>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</si>
  <si>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</si>
  <si>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</si>
  <si>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</si>
  <si>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</si>
  <si>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</si>
  <si>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</si>
  <si>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</si>
  <si>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</si>
  <si>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</si>
  <si>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</si>
  <si>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</si>
  <si>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</si>
  <si>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</si>
  <si>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</si>
  <si>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</si>
  <si>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</si>
  <si>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</si>
  <si>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</si>
  <si>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</si>
  <si>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</si>
  <si>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</si>
  <si>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</si>
  <si>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</si>
  <si>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</si>
  <si>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</si>
  <si>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</si>
  <si>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</si>
  <si>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</si>
  <si>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</si>
  <si>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</si>
  <si>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</si>
  <si>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</si>
  <si>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</si>
  <si>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</si>
  <si>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</si>
  <si>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</si>
  <si>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</si>
  <si>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</si>
  <si>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</si>
  <si>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</si>
  <si>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</si>
  <si>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</si>
  <si>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</si>
  <si>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</si>
  <si>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</si>
  <si>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</si>
  <si>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</si>
  <si>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</si>
  <si>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</si>
  <si>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</si>
  <si>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</si>
  <si>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</si>
  <si>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</si>
  <si>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</si>
  <si>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</si>
  <si>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</si>
  <si>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</si>
  <si>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</si>
  <si>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</si>
  <si>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</si>
  <si>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</si>
  <si>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</si>
  <si>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</si>
  <si>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</si>
  <si>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</si>
  <si>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</si>
  <si>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</si>
  <si>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</si>
  <si>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</si>
  <si>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</si>
  <si>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</si>
  <si>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</si>
  <si>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</si>
  <si>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</si>
  <si>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</si>
  <si>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</si>
  <si>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</si>
  <si>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</si>
  <si>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</si>
  <si>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</si>
  <si>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</si>
  <si>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</si>
  <si>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</si>
  <si>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</si>
  <si>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</si>
  <si>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</si>
  <si>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</si>
  <si>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</si>
  <si>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</si>
  <si>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</si>
  <si>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</si>
  <si>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</si>
  <si>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</si>
  <si>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</si>
  <si>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</si>
  <si>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</si>
  <si>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</si>
  <si>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</si>
  <si>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</si>
  <si>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</si>
  <si>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</si>
  <si>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</si>
  <si>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</si>
  <si>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</si>
  <si>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</si>
  <si>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</si>
  <si>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</si>
  <si>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</si>
  <si>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</si>
  <si>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</si>
  <si>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</si>
  <si>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</si>
  <si>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</si>
  <si>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</si>
  <si>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</si>
  <si>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</si>
  <si>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</si>
  <si>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</si>
  <si>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</si>
  <si>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</si>
  <si>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</si>
  <si>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</si>
  <si>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</si>
  <si>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</si>
  <si>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</si>
  <si>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</si>
  <si>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</si>
  <si>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</si>
  <si>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</si>
  <si>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</si>
  <si>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</si>
  <si>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</si>
  <si>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</si>
  <si>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</si>
  <si>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</si>
  <si>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</si>
  <si>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</si>
  <si>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</si>
  <si>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</si>
  <si>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</si>
  <si>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</si>
  <si>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</si>
  <si>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</si>
  <si>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</si>
  <si>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</si>
  <si>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</si>
  <si>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</si>
  <si>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</si>
  <si>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</si>
  <si>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</si>
  <si>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</si>
  <si>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</si>
  <si>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</si>
  <si>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</si>
  <si>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</si>
  <si>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</si>
  <si>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</si>
  <si>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</si>
  <si>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</si>
  <si>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</si>
  <si>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</si>
  <si>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</si>
  <si>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</si>
  <si>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</si>
  <si>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</si>
  <si>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</si>
  <si>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</si>
  <si>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</si>
  <si>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</si>
  <si>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</si>
  <si>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</si>
  <si>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</si>
  <si>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</si>
  <si>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</si>
  <si>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</si>
  <si>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</si>
  <si>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</si>
  <si>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</si>
  <si>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</si>
  <si>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</si>
  <si>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</si>
  <si>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</si>
  <si>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</si>
  <si>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</si>
  <si>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</si>
  <si>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</si>
  <si>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</si>
  <si>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</si>
  <si>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</si>
  <si>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</si>
  <si>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</si>
  <si>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</si>
  <si>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</si>
  <si>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</si>
  <si>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</si>
  <si>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</si>
  <si>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</si>
  <si>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</si>
  <si>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</si>
  <si>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</si>
  <si>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</si>
  <si>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</si>
  <si>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</si>
  <si>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</si>
  <si>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</si>
  <si>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</si>
  <si>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</si>
  <si>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</si>
  <si>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</si>
  <si>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</si>
  <si>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</si>
  <si>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</si>
  <si>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</si>
  <si>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</si>
  <si>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</si>
  <si>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</si>
  <si>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</si>
  <si>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</si>
  <si>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</si>
  <si>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</si>
  <si>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</si>
  <si>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</si>
  <si>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</si>
  <si>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</si>
  <si>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</si>
  <si>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</si>
  <si>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</si>
  <si>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</si>
  <si>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</si>
  <si>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</si>
  <si>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</si>
  <si>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</si>
  <si>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</si>
  <si>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</si>
  <si>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</si>
  <si>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</si>
  <si>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</si>
  <si>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</si>
  <si>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</si>
  <si>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</si>
  <si>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</si>
  <si>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</si>
  <si>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</si>
  <si>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</si>
  <si>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</si>
  <si>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</si>
  <si>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</si>
  <si>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</si>
  <si>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</si>
  <si>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</si>
  <si>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</si>
  <si>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</si>
  <si>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</si>
  <si>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</si>
  <si>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</si>
  <si>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</si>
  <si>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</si>
  <si>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</si>
  <si>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</si>
  <si>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</si>
  <si>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</si>
  <si>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</si>
  <si>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</si>
  <si>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</si>
  <si>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</si>
  <si>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</si>
  <si>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</si>
  <si>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</si>
  <si>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</si>
  <si>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</si>
  <si>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</si>
  <si>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</si>
  <si>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</si>
  <si>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</si>
  <si>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</si>
  <si>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</si>
  <si>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</si>
  <si>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</si>
  <si>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</si>
  <si>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</si>
  <si>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</si>
  <si>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</si>
  <si>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</si>
  <si>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</si>
  <si>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</si>
  <si>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</si>
  <si>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</si>
  <si>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</si>
  <si>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</si>
  <si>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</si>
  <si>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</si>
  <si>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</si>
  <si>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</si>
  <si>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</si>
  <si>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</si>
  <si>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</si>
  <si>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</si>
  <si>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</si>
  <si>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</si>
  <si>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</si>
  <si>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</si>
  <si>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</si>
  <si>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</si>
  <si>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</si>
  <si>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</si>
  <si>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</si>
  <si>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</si>
  <si>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</si>
  <si>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</si>
  <si>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</si>
  <si>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</si>
  <si>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</si>
  <si>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</si>
  <si>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</si>
  <si>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</si>
  <si>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</si>
  <si>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</si>
  <si>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</si>
  <si>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</si>
  <si>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</si>
  <si>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</si>
  <si>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</si>
  <si>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</si>
  <si>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</si>
  <si>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</si>
  <si>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</si>
  <si>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</si>
  <si>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</si>
  <si>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</si>
  <si>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</si>
  <si>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</si>
  <si>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</si>
  <si>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</si>
  <si>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</si>
  <si>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</si>
  <si>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</si>
  <si>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</si>
  <si>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</si>
  <si>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</si>
  <si>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</si>
  <si>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</si>
  <si>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</si>
  <si>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</si>
  <si>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</si>
  <si>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</si>
  <si>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</si>
  <si>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</si>
  <si>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</si>
  <si>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</si>
  <si>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</si>
  <si>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</si>
  <si>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</si>
  <si>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</si>
  <si>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</si>
  <si>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</si>
  <si>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</si>
  <si>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</si>
  <si>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</si>
  <si>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</si>
  <si>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</si>
  <si>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</si>
  <si>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</si>
  <si>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</si>
  <si>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</si>
  <si>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</si>
  <si>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</si>
  <si>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</si>
  <si>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</si>
  <si>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</si>
  <si>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</si>
  <si>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</si>
  <si>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</si>
  <si>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</si>
  <si>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</si>
  <si>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</si>
  <si>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</si>
  <si>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</si>
  <si>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</si>
  <si>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</si>
  <si>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</si>
  <si>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</si>
  <si>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</si>
  <si>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</si>
  <si>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</si>
  <si>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</si>
  <si>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</si>
  <si>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</si>
  <si>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</si>
  <si>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</si>
  <si>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</si>
  <si>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</si>
  <si>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</si>
  <si>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</si>
  <si>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</si>
  <si>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</si>
  <si>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</si>
  <si>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</si>
  <si>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</si>
  <si>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</si>
  <si>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</si>
  <si>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</si>
  <si>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</si>
  <si>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</si>
  <si>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</si>
  <si>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</si>
  <si>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</si>
  <si>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</si>
  <si>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</si>
  <si>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</si>
  <si>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</si>
  <si>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</si>
  <si>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</si>
  <si>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</si>
  <si>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</si>
  <si>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</si>
  <si>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</si>
  <si>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</si>
  <si>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</si>
  <si>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</si>
  <si>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</si>
  <si>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</si>
  <si>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</si>
  <si>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</si>
  <si>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</si>
  <si>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</si>
  <si>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</si>
  <si>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</si>
  <si>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</si>
  <si>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</si>
  <si>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</si>
  <si>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</si>
  <si>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</si>
  <si>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</si>
  <si>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</si>
  <si>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</si>
  <si>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</si>
  <si>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</si>
  <si>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</si>
  <si>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</si>
  <si>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</si>
  <si>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</si>
  <si>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</si>
  <si>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</si>
  <si>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</si>
  <si>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</si>
  <si>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</si>
  <si>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</si>
  <si>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</si>
  <si>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</si>
  <si>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</si>
  <si>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</si>
  <si>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</si>
  <si>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</si>
  <si>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</si>
  <si>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</si>
  <si>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</si>
  <si>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</si>
  <si>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</si>
  <si>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</si>
  <si>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</si>
  <si>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</si>
  <si>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</si>
  <si>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</si>
  <si>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</si>
  <si>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</si>
  <si>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</si>
  <si>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</si>
  <si>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</si>
  <si>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</si>
  <si>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</si>
  <si>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</si>
  <si>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</si>
  <si>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</si>
  <si>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</si>
  <si>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</si>
  <si>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</si>
  <si>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</si>
  <si>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</si>
  <si>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</si>
  <si>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</si>
  <si>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</si>
  <si>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</si>
  <si>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</si>
  <si>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</si>
  <si>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</si>
  <si>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</si>
  <si>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</si>
  <si>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</si>
  <si>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</si>
  <si>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</si>
  <si>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</si>
  <si>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</si>
  <si>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</si>
  <si>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</si>
  <si>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</si>
  <si>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</si>
  <si>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</si>
  <si>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</si>
  <si>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</si>
  <si>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</si>
  <si>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</si>
  <si>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</si>
  <si>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</si>
  <si>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</si>
  <si>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</si>
  <si>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</si>
  <si>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</si>
  <si>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</si>
  <si>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</si>
  <si>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</si>
  <si>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</si>
  <si>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</si>
  <si>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</si>
  <si>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</si>
  <si>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</si>
  <si>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</si>
  <si>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</si>
  <si>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</si>
  <si>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</si>
  <si>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</si>
  <si>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</si>
  <si>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</si>
  <si>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</si>
  <si>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</si>
  <si>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</si>
  <si>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</si>
  <si>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</si>
  <si>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</si>
  <si>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</si>
  <si>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</si>
  <si>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</si>
  <si>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</si>
  <si>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</si>
  <si>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</si>
  <si>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</si>
  <si>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</si>
  <si>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</si>
  <si>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</si>
  <si>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</si>
  <si>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</si>
  <si>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</si>
  <si>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</si>
  <si>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</si>
  <si>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</si>
  <si>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</si>
  <si>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</si>
  <si>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</si>
  <si>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</si>
  <si>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</si>
  <si>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</si>
  <si>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</si>
  <si>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</si>
  <si>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</si>
  <si>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</si>
  <si>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</si>
  <si>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</si>
  <si>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</si>
  <si>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</si>
  <si>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</si>
  <si>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</si>
  <si>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</si>
  <si>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</si>
  <si>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</si>
  <si>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</si>
  <si>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</si>
  <si>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</si>
  <si>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</si>
  <si>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</si>
  <si>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</si>
  <si>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</si>
  <si>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</si>
  <si>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</si>
  <si>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</si>
  <si>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</si>
  <si>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</si>
  <si>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</si>
  <si>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</si>
  <si>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</si>
  <si>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</si>
  <si>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</si>
  <si>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</si>
  <si>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</si>
  <si>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</si>
  <si>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</si>
  <si>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</si>
  <si>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</si>
  <si>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</si>
  <si>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</si>
  <si>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</si>
  <si>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</si>
  <si>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</si>
  <si>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</si>
  <si>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</si>
  <si>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</si>
  <si>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</si>
  <si>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</si>
  <si>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</si>
  <si>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</si>
  <si>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</si>
  <si>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</si>
  <si>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</si>
  <si>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</si>
  <si>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</si>
  <si>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</si>
  <si>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</si>
  <si>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</si>
  <si>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</si>
  <si>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</si>
  <si>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</si>
  <si>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</si>
  <si>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</si>
  <si>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</si>
  <si>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</si>
  <si>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</si>
  <si>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</si>
  <si>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</si>
  <si>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</si>
  <si>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</si>
  <si>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</si>
  <si>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</si>
  <si>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</si>
  <si>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</si>
  <si>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</si>
  <si>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</si>
  <si>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</si>
  <si>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</si>
  <si>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</si>
  <si>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</si>
  <si>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</si>
  <si>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</si>
  <si>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</si>
  <si>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</si>
  <si>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</si>
  <si>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</si>
  <si>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</si>
  <si>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</si>
  <si>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</si>
  <si>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</si>
  <si>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</si>
  <si>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</si>
  <si>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</si>
  <si>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</si>
  <si>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</si>
  <si>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</si>
  <si>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</si>
  <si>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</si>
  <si>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</si>
  <si>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</si>
  <si>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</si>
  <si>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</si>
  <si>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</si>
  <si>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</si>
  <si>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</si>
  <si>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</si>
  <si>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</si>
  <si>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</si>
  <si>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</si>
  <si>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</si>
  <si>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</si>
  <si>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</si>
  <si>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</si>
  <si>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</si>
  <si>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</si>
  <si>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</si>
  <si>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</si>
  <si>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</si>
  <si>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</si>
  <si>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</si>
  <si>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</si>
  <si>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</si>
  <si>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</si>
  <si>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</si>
  <si>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</si>
  <si>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</si>
  <si>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</si>
  <si>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</si>
  <si>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</si>
  <si>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</si>
  <si>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</si>
  <si>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</si>
  <si>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</si>
  <si>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</si>
  <si>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</si>
  <si>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</si>
  <si>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</si>
  <si>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</si>
  <si>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</si>
  <si>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</si>
  <si>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</si>
  <si>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</si>
  <si>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</si>
  <si>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</si>
  <si>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</si>
  <si>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</si>
  <si>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</si>
  <si>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</si>
  <si>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</si>
  <si>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</si>
  <si>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</si>
  <si>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</si>
  <si>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</si>
  <si>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</si>
  <si>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</si>
  <si>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</si>
  <si>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</si>
  <si>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</si>
  <si>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</si>
  <si>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</si>
  <si>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</si>
  <si>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</si>
  <si>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</si>
  <si>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</si>
  <si>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</si>
  <si>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</si>
  <si>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</si>
  <si>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</si>
  <si>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</si>
  <si>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</si>
  <si>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</si>
  <si>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</si>
  <si>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</si>
  <si>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</si>
  <si>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</si>
  <si>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</si>
  <si>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</si>
  <si>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</si>
  <si>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</si>
  <si>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</si>
  <si>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</si>
  <si>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</si>
  <si>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</si>
  <si>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</si>
  <si>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</si>
  <si>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</si>
  <si>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</si>
  <si>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</si>
  <si>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</si>
  <si>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</si>
  <si>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</si>
  <si>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</si>
  <si>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</si>
  <si>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</si>
  <si>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</si>
  <si>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</si>
  <si>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</si>
  <si>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</si>
  <si>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</si>
  <si>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</si>
  <si>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</si>
  <si>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</si>
  <si>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</si>
  <si>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</si>
  <si>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</si>
  <si>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</si>
  <si>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</si>
  <si>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</si>
  <si>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</si>
  <si>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</si>
  <si>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</si>
  <si>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</si>
  <si>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</si>
  <si>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</si>
  <si>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</si>
  <si>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</si>
  <si>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</si>
  <si>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</si>
  <si>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</si>
  <si>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</si>
  <si>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</si>
  <si>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</si>
  <si>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</si>
  <si>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</si>
  <si>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</si>
  <si>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</si>
  <si>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</si>
  <si>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</si>
  <si>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</si>
  <si>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</si>
  <si>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</si>
  <si>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</si>
  <si>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</si>
  <si>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</si>
  <si>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</si>
  <si>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</si>
  <si>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</si>
  <si>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</si>
  <si>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</si>
  <si>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</si>
  <si>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</si>
  <si>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</si>
  <si>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</si>
  <si>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</si>
  <si>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</si>
  <si>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</si>
  <si>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</si>
  <si>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</si>
  <si>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</si>
  <si>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</si>
  <si>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</si>
  <si>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</si>
  <si>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</si>
  <si>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</si>
  <si>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</si>
  <si>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</si>
  <si>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</si>
  <si>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</si>
  <si>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</si>
  <si>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</si>
  <si>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</si>
  <si>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</si>
  <si>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</si>
  <si>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</si>
  <si>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</si>
  <si>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</si>
  <si>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</si>
  <si>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</si>
  <si>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</si>
  <si>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</si>
  <si>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</si>
  <si>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</si>
  <si>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</si>
  <si>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</si>
  <si>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</si>
  <si>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</si>
  <si>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</si>
  <si>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</si>
  <si>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</si>
  <si>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</si>
  <si>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</si>
  <si>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</si>
  <si>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</si>
  <si>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</si>
  <si>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</si>
  <si>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</si>
  <si>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</si>
  <si>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</si>
  <si>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</si>
  <si>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</si>
  <si>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</si>
  <si>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</si>
  <si>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</si>
  <si>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</si>
  <si>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</si>
  <si>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</si>
  <si>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</si>
  <si>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</si>
  <si>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</si>
  <si>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</si>
  <si>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</si>
  <si>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</si>
  <si>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</si>
  <si>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</si>
  <si>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</si>
  <si>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</si>
  <si>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</si>
  <si>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</si>
  <si>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</si>
  <si>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</si>
  <si>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</si>
  <si>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</si>
  <si>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</si>
  <si>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</si>
  <si>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</si>
  <si>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</si>
  <si>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</si>
  <si>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</si>
  <si>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</si>
  <si>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</si>
  <si>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</si>
  <si>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</si>
  <si>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</si>
  <si>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</si>
  <si>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</si>
  <si>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</si>
  <si>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</si>
  <si>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</si>
  <si>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</si>
  <si>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</si>
  <si>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</si>
  <si>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</si>
  <si>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</si>
  <si>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</si>
  <si>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</si>
  <si>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</si>
  <si>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</si>
  <si>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</si>
  <si>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</si>
  <si>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</si>
  <si>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</si>
  <si>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</si>
  <si>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</si>
  <si>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</si>
  <si>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</si>
  <si>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</si>
  <si>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</si>
  <si>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</si>
  <si>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</si>
  <si>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</si>
  <si>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</si>
  <si>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</si>
  <si>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</si>
  <si>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</si>
  <si>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</si>
  <si>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</si>
  <si>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</si>
  <si>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</si>
  <si>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</si>
  <si>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</si>
  <si>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</si>
  <si>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</si>
  <si>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</si>
  <si>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</si>
  <si>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</si>
  <si>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</si>
  <si>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</si>
  <si>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</si>
  <si>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</si>
  <si>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</si>
  <si>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</si>
  <si>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</si>
  <si>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</si>
  <si>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</si>
  <si>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</si>
  <si>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</si>
  <si>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</si>
  <si>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</si>
  <si>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</si>
  <si>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</si>
  <si>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</si>
  <si>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</si>
  <si>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</si>
  <si>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</si>
  <si>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</si>
  <si>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</si>
  <si>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</si>
  <si>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</si>
  <si>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</si>
  <si>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</si>
  <si>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</si>
  <si>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</si>
  <si>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</si>
  <si>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</si>
  <si>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</si>
  <si>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</si>
  <si>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</si>
  <si>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</si>
  <si>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</si>
  <si>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</si>
  <si>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</si>
  <si>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</si>
  <si>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</si>
  <si>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</si>
  <si>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</si>
  <si>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</si>
  <si>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</si>
  <si>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</si>
  <si>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</si>
  <si>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</si>
  <si>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</si>
  <si>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</si>
  <si>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</si>
  <si>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</si>
  <si>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</si>
  <si>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</si>
  <si>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</si>
  <si>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</si>
  <si>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</si>
  <si>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</si>
  <si>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</si>
  <si>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</si>
  <si>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</si>
  <si>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</si>
  <si>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</si>
  <si>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</si>
  <si>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</si>
  <si>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</si>
  <si>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</si>
  <si>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</si>
  <si>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</si>
  <si>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</si>
  <si>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</si>
  <si>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</si>
  <si>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</si>
  <si>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</si>
  <si>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</si>
  <si>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</si>
  <si>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</si>
  <si>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</si>
  <si>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</si>
  <si>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</si>
  <si>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</si>
  <si>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</si>
  <si>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</si>
  <si>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</si>
  <si>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</si>
  <si>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</si>
  <si>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</si>
  <si>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</si>
  <si>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</si>
  <si>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</si>
  <si>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</si>
  <si>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</si>
  <si>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</si>
  <si>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</si>
  <si>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</si>
  <si>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</si>
  <si>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</si>
  <si>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</si>
  <si>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</si>
  <si>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</si>
  <si>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</si>
  <si>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</si>
  <si>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</si>
  <si>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</si>
  <si>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</si>
  <si>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</si>
  <si>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</si>
  <si>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</si>
  <si>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</si>
  <si>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</si>
  <si>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</si>
  <si>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</si>
  <si>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</si>
  <si>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</si>
  <si>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</si>
  <si>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</si>
  <si>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</si>
  <si>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</si>
  <si>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</si>
  <si>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</si>
  <si>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</si>
  <si>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</si>
  <si>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</si>
  <si>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</si>
  <si>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</si>
  <si>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</si>
  <si>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</si>
  <si>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</si>
  <si>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</si>
  <si>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</si>
  <si>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</si>
  <si>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</si>
  <si>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</si>
  <si>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</si>
  <si>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</si>
  <si>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</si>
  <si>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</si>
  <si>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</si>
  <si>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</si>
  <si>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</si>
  <si>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</si>
  <si>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</si>
  <si>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</si>
  <si>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</si>
  <si>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</si>
  <si>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</si>
  <si>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</si>
  <si>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</si>
  <si>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</si>
  <si>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</si>
  <si>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</si>
  <si>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</si>
  <si>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</si>
  <si>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</si>
  <si>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</si>
  <si>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</si>
  <si>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</si>
  <si>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</si>
  <si>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</si>
  <si>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</si>
  <si>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</si>
  <si>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</si>
  <si>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</si>
  <si>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</si>
  <si>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</si>
  <si>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</si>
  <si>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</si>
  <si>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</si>
  <si>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</si>
  <si>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</si>
  <si>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</si>
  <si>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</si>
  <si>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</si>
  <si>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</si>
  <si>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</si>
  <si>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</si>
  <si>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</si>
  <si>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</si>
  <si>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</si>
  <si>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</si>
  <si>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</si>
  <si>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</si>
  <si>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</si>
  <si>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</si>
  <si>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</si>
  <si>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</si>
  <si>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</si>
  <si>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</si>
  <si>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</si>
  <si>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</si>
  <si>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</si>
  <si>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</si>
  <si>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</si>
  <si>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</si>
  <si>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</si>
  <si>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</si>
  <si>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</si>
  <si>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</si>
  <si>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</si>
  <si>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</si>
  <si>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</si>
  <si>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</si>
  <si>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</si>
  <si>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</si>
  <si>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</si>
  <si>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</si>
  <si>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</si>
  <si>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</si>
  <si>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</si>
  <si>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</si>
  <si>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</si>
  <si>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</si>
  <si>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</si>
  <si>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</si>
  <si>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</si>
  <si>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</si>
  <si>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</si>
  <si>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</si>
  <si>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</si>
  <si>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</si>
  <si>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</si>
  <si>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</si>
  <si>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</si>
  <si>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</si>
  <si>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</si>
  <si>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</si>
  <si>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</si>
  <si>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</si>
  <si>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</si>
  <si>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</si>
  <si>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</si>
  <si>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</si>
  <si>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</si>
  <si>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</si>
  <si>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</si>
  <si>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</si>
  <si>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</si>
  <si>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</si>
  <si>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</si>
  <si>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</si>
  <si>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</si>
  <si>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</si>
  <si>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</si>
  <si>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</si>
  <si>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</si>
  <si>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</si>
  <si>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</si>
  <si>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</si>
  <si>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</si>
  <si>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</si>
  <si>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</si>
  <si>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</si>
  <si>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</si>
  <si>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</si>
  <si>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</si>
  <si>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</si>
  <si>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</si>
  <si>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</si>
  <si>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</si>
  <si>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</si>
  <si>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</si>
  <si>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</si>
  <si>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</si>
  <si>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</si>
  <si>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</si>
  <si>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</si>
  <si>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</si>
  <si>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</si>
  <si>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</si>
  <si>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</si>
  <si>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</si>
  <si>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</si>
  <si>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</si>
  <si>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</si>
  <si>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</si>
  <si>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</si>
  <si>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</si>
  <si>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</si>
  <si>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</si>
  <si>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</si>
  <si>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</si>
  <si>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</si>
  <si>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</si>
  <si>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</si>
  <si>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</si>
  <si>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</si>
  <si>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</si>
  <si>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</si>
  <si>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</si>
  <si>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</si>
  <si>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</si>
  <si>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</si>
  <si>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</si>
  <si>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</si>
  <si>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</si>
  <si>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</si>
  <si>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</si>
  <si>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</si>
  <si>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</si>
  <si>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</si>
  <si>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</si>
  <si>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</si>
  <si>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</si>
  <si>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</si>
  <si>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</si>
  <si>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</si>
  <si>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</si>
  <si>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</si>
  <si>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</si>
  <si>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</si>
  <si>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</si>
  <si>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</si>
  <si>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</si>
  <si>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</si>
  <si>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</si>
  <si>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</si>
  <si>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</si>
  <si>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</si>
  <si>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</si>
  <si>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</si>
  <si>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</si>
  <si>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</si>
  <si>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</si>
  <si>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</si>
  <si>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</si>
  <si>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</si>
  <si>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</si>
  <si>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</si>
  <si>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</si>
  <si>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</si>
  <si>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</si>
  <si>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</si>
  <si>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</si>
  <si>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</si>
  <si>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</si>
  <si>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</si>
  <si>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</si>
  <si>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</si>
  <si>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</si>
  <si>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</si>
  <si>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</si>
  <si>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</si>
  <si>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</si>
  <si>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</si>
  <si>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</si>
  <si>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</si>
  <si>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</si>
  <si>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</si>
  <si>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</si>
  <si>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</si>
  <si>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</si>
  <si>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</si>
  <si>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</si>
  <si>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</si>
  <si>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</si>
  <si>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</si>
  <si>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</si>
  <si>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</si>
  <si>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</si>
  <si>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</si>
  <si>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</si>
  <si>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</si>
  <si>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</si>
  <si>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</si>
  <si>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</si>
  <si>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</si>
  <si>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</si>
  <si>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</si>
  <si>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</si>
  <si>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</si>
  <si>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</si>
  <si>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</si>
  <si>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</si>
  <si>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</si>
  <si>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</si>
  <si>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</si>
  <si>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</si>
  <si>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</si>
  <si>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</si>
  <si>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</si>
  <si>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</si>
  <si>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</si>
  <si>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</si>
  <si>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</si>
  <si>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</si>
  <si>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</si>
  <si>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</si>
  <si>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</si>
  <si>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</si>
  <si>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</si>
  <si>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</si>
  <si>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</si>
  <si>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</si>
  <si>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</si>
  <si>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</si>
  <si>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</si>
  <si>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</si>
  <si>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</si>
  <si>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</si>
  <si>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</si>
  <si>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</si>
  <si>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</si>
  <si>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</si>
  <si>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</si>
  <si>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</si>
  <si>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</si>
  <si>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</si>
  <si>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</si>
  <si>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</si>
  <si>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</si>
  <si>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</si>
  <si>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</si>
  <si>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</si>
  <si>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</si>
  <si>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</si>
  <si>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</si>
  <si>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</si>
  <si>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</si>
  <si>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</si>
  <si>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</si>
  <si>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</si>
  <si>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</si>
  <si>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</si>
  <si>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</si>
  <si>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</si>
  <si>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</si>
  <si>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</si>
  <si>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</si>
  <si>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</si>
  <si>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</si>
  <si>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</si>
  <si>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</si>
  <si>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</si>
  <si>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</si>
  <si>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</si>
  <si>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</si>
  <si>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</si>
  <si>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</si>
  <si>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</si>
  <si>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</si>
  <si>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</si>
  <si>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</si>
  <si>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</si>
  <si>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</si>
  <si>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</si>
  <si>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</si>
  <si>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</si>
  <si>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</si>
  <si>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</si>
  <si>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</si>
  <si>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</si>
  <si>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</si>
  <si>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</si>
  <si>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</si>
  <si>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</si>
  <si>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</si>
  <si>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</si>
  <si>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</si>
  <si>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</si>
  <si>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</si>
  <si>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</si>
  <si>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</si>
  <si>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</si>
  <si>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</si>
  <si>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</si>
  <si>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</si>
  <si>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</si>
  <si>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</si>
  <si>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</si>
  <si>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</si>
  <si>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</si>
  <si>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</si>
  <si>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</si>
  <si>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</si>
  <si>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</si>
  <si>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</si>
  <si>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</si>
  <si>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</si>
  <si>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</si>
  <si>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</si>
  <si>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</si>
  <si>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</si>
  <si>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</si>
  <si>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</si>
  <si>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</si>
  <si>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</si>
  <si>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</si>
  <si>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</si>
  <si>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</si>
  <si>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</si>
  <si>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</si>
  <si>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</si>
  <si>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</si>
  <si>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</si>
  <si>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</si>
  <si>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</si>
  <si>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</si>
  <si>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</si>
  <si>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</si>
  <si>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</si>
  <si>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</si>
  <si>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</si>
  <si>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</si>
  <si>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</si>
  <si>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</si>
  <si>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</si>
  <si>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</si>
  <si>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</si>
  <si>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</si>
  <si>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</si>
  <si>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</si>
  <si>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</si>
  <si>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</si>
  <si>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</si>
  <si>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</si>
  <si>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</si>
  <si>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</si>
  <si>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</si>
  <si>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</si>
  <si>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</si>
  <si>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</si>
  <si>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</si>
  <si>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</si>
  <si>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</si>
  <si>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</si>
  <si>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</si>
  <si>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</si>
  <si>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</si>
  <si>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</si>
  <si>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</si>
  <si>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</si>
  <si>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</si>
  <si>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</si>
  <si>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</si>
  <si>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</si>
  <si>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</si>
  <si>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</si>
  <si>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</si>
  <si>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</si>
  <si>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</si>
  <si>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</si>
  <si>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</si>
  <si>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</si>
  <si>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</si>
  <si>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</si>
  <si>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</si>
  <si>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</si>
  <si>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</si>
  <si>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</si>
  <si>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</si>
  <si>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</si>
  <si>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</si>
  <si>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</si>
  <si>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</si>
  <si>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</si>
  <si>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</si>
  <si>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</si>
  <si>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</si>
  <si>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</si>
  <si>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</si>
  <si>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</si>
  <si>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</si>
  <si>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</si>
  <si>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</si>
  <si>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</si>
  <si>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</si>
  <si>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</si>
  <si>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</si>
  <si>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</si>
  <si>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</si>
  <si>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</si>
  <si>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</si>
  <si>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</si>
  <si>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</si>
  <si>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</si>
  <si>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</si>
  <si>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</si>
  <si>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</si>
  <si>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</si>
  <si>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</si>
  <si>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</si>
  <si>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</si>
  <si>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</si>
  <si>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</si>
  <si>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</si>
  <si>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</si>
  <si>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</si>
  <si>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</si>
  <si>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</si>
  <si>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</si>
  <si>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</si>
  <si>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</si>
  <si>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</si>
  <si>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</si>
  <si>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</si>
  <si>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</si>
  <si>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</si>
  <si>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</si>
  <si>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</si>
  <si>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</si>
  <si>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</si>
  <si>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</si>
  <si>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</si>
  <si>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</si>
  <si>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</si>
  <si>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</si>
  <si>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</si>
  <si>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</si>
  <si>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</si>
  <si>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</si>
  <si>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</si>
  <si>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</si>
  <si>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</si>
  <si>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</si>
  <si>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</si>
  <si>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</si>
  <si>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</si>
  <si>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</si>
  <si>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</si>
  <si>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</si>
  <si>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</si>
  <si>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</si>
  <si>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</si>
  <si>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</si>
  <si>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</si>
  <si>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</si>
  <si>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</si>
  <si>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</si>
  <si>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</si>
  <si>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</si>
  <si>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</si>
  <si>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</si>
  <si>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</si>
  <si>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</si>
  <si>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</si>
  <si>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</si>
  <si>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</si>
  <si>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</si>
  <si>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</si>
  <si>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</si>
  <si>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</si>
  <si>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</si>
  <si>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</si>
  <si>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</si>
  <si>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</si>
  <si>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</si>
  <si>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</si>
  <si>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</si>
  <si>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</si>
  <si>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</si>
  <si>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</si>
  <si>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</si>
  <si>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</si>
  <si>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</si>
  <si>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</si>
  <si>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</si>
  <si>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</si>
  <si>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</si>
  <si>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</si>
  <si>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</si>
  <si>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</si>
  <si>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</si>
  <si>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</si>
  <si>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</si>
  <si>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</si>
  <si>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</si>
  <si>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</si>
  <si>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</si>
  <si>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</si>
  <si>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</si>
  <si>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</si>
  <si>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</si>
  <si>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</si>
  <si>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</si>
  <si>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</si>
  <si>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</si>
  <si>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</si>
  <si>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</si>
  <si>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</si>
  <si>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</si>
  <si>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</si>
  <si>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</si>
  <si>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</si>
  <si>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</si>
  <si>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</si>
  <si>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</si>
  <si>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</si>
  <si>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</si>
  <si>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</si>
  <si>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</si>
  <si>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</si>
  <si>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</si>
  <si>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</si>
  <si>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</si>
  <si>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</si>
  <si>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</si>
  <si>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</si>
  <si>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</si>
  <si>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</si>
  <si>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</si>
  <si>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</si>
  <si>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</si>
  <si>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</si>
  <si>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</si>
  <si>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</si>
  <si>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</si>
  <si>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</si>
  <si>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</si>
  <si>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</si>
  <si>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</si>
  <si>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</si>
  <si>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</si>
  <si>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</si>
  <si>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</si>
  <si>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</si>
  <si>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</si>
  <si>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</si>
  <si>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</si>
  <si>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</si>
  <si>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</si>
  <si>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</si>
  <si>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</si>
  <si>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</si>
  <si>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</si>
  <si>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</si>
  <si>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</si>
  <si>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</si>
  <si>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</si>
  <si>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</si>
  <si>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</si>
  <si>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</si>
  <si>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</si>
  <si>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</si>
  <si>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</si>
  <si>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</si>
  <si>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</si>
  <si>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</si>
  <si>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</si>
  <si>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</si>
  <si>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</si>
  <si>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</si>
  <si>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</si>
  <si>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</si>
  <si>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</si>
  <si>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</si>
  <si>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</si>
  <si>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</si>
  <si>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</si>
  <si>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</si>
  <si>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</si>
  <si>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</si>
  <si>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</si>
  <si>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</si>
  <si>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</si>
  <si>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</si>
  <si>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</si>
  <si>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</si>
  <si>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</si>
  <si>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</si>
  <si>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</si>
  <si>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</si>
  <si>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</si>
  <si>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</si>
  <si>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</si>
  <si>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</si>
  <si>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</si>
  <si>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</si>
  <si>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</si>
  <si>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</si>
  <si>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</si>
  <si>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</si>
  <si>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</si>
  <si>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</si>
  <si>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</si>
  <si>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</si>
  <si>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</si>
  <si>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</si>
  <si>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</si>
  <si>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</si>
  <si>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</si>
  <si>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</si>
  <si>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</si>
  <si>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</si>
  <si>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</si>
  <si>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</si>
  <si>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</si>
  <si>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</si>
  <si>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</si>
  <si>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</si>
  <si>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</si>
  <si>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</si>
  <si>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</si>
  <si>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</si>
  <si>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</si>
  <si>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</si>
  <si>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</si>
  <si>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</si>
  <si>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</si>
  <si>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</si>
  <si>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</si>
  <si>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</si>
  <si>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</si>
  <si>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</si>
  <si>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</si>
  <si>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</si>
  <si>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</si>
  <si>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</si>
  <si>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</si>
  <si>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</si>
  <si>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</si>
  <si>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</si>
  <si>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</si>
  <si>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</si>
  <si>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</si>
  <si>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</si>
  <si>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</si>
  <si>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</si>
  <si>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</si>
  <si>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</si>
  <si>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</si>
  <si>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</si>
  <si>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</si>
  <si>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</si>
  <si>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</si>
  <si>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</si>
  <si>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</si>
  <si>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</si>
  <si>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</si>
  <si>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</si>
  <si>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</si>
  <si>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</si>
  <si>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</si>
  <si>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</si>
  <si>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</si>
  <si>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</si>
  <si>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</si>
  <si>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</si>
  <si>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</si>
  <si>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</si>
  <si>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</si>
  <si>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</si>
  <si>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</si>
  <si>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</si>
  <si>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</si>
  <si>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</si>
  <si>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</si>
  <si>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</si>
  <si>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</si>
  <si>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</si>
  <si>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</si>
  <si>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</si>
  <si>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</si>
  <si>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</si>
  <si>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</si>
  <si>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</si>
  <si>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</si>
  <si>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</si>
  <si>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</si>
  <si>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</si>
  <si>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</si>
  <si>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</si>
  <si>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</si>
  <si>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</si>
  <si>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</si>
  <si>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</si>
  <si>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</si>
  <si>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</si>
  <si>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</si>
  <si>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</si>
  <si>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</si>
  <si>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</si>
  <si>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</si>
  <si>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</si>
  <si>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</si>
  <si>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</si>
  <si>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</si>
  <si>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</si>
  <si>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</si>
  <si>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</si>
  <si>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</si>
  <si>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</si>
  <si>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</si>
  <si>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</si>
  <si>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</si>
  <si>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</si>
  <si>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</si>
  <si>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</si>
  <si>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</si>
  <si>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</si>
  <si>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</si>
  <si>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</si>
  <si>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</si>
  <si>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</si>
  <si>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</si>
  <si>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</si>
  <si>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</si>
  <si>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</si>
  <si>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</si>
  <si>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</si>
  <si>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</si>
  <si>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</si>
  <si>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</si>
  <si>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</si>
  <si>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</si>
  <si>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</si>
  <si>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</si>
  <si>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</si>
  <si>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</si>
  <si>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</si>
  <si>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</si>
  <si>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</si>
  <si>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</si>
  <si>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</si>
  <si>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</si>
  <si>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</si>
  <si>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</si>
  <si>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</si>
  <si>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</si>
  <si>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</si>
  <si>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</si>
  <si>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</si>
  <si>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</si>
  <si>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</si>
  <si>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</si>
  <si>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</si>
  <si>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</si>
  <si>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</si>
  <si>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</si>
  <si>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</si>
  <si>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</si>
  <si>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</si>
  <si>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</si>
  <si>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</si>
  <si>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</si>
  <si>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</si>
  <si>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</si>
  <si>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</si>
  <si>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</si>
  <si>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</si>
  <si>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</si>
  <si>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</si>
  <si>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</si>
  <si>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</si>
  <si>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</si>
  <si>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</si>
  <si>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</si>
  <si>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</si>
  <si>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</si>
  <si>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</si>
  <si>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</si>
  <si>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</si>
  <si>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</si>
  <si>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</si>
  <si>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</si>
  <si>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</si>
  <si>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</si>
  <si>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</si>
  <si>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</si>
  <si>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</si>
  <si>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</si>
  <si>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</si>
  <si>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</si>
  <si>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</si>
  <si>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</si>
  <si>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</si>
  <si>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</si>
  <si>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</si>
  <si>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</si>
  <si>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</si>
  <si>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</si>
  <si>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</si>
  <si>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</si>
  <si>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</si>
  <si>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</si>
  <si>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</si>
  <si>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</si>
  <si>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</si>
  <si>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</si>
  <si>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</si>
  <si>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</si>
  <si>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</si>
  <si>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</si>
  <si>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</si>
  <si>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</si>
  <si>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</si>
  <si>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</si>
  <si>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</si>
  <si>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</si>
  <si>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</si>
  <si>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</si>
  <si>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</si>
  <si>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</si>
  <si>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</si>
  <si>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</si>
  <si>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</si>
  <si>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</si>
  <si>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</si>
  <si>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</si>
  <si>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</si>
  <si>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</si>
  <si>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</si>
  <si>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</si>
  <si>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</si>
  <si>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</si>
  <si>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</si>
  <si>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</si>
  <si>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</si>
  <si>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</si>
  <si>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</si>
  <si>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</si>
  <si>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</si>
  <si>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</si>
  <si>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</si>
  <si>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</si>
  <si>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</si>
  <si>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</si>
  <si>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</si>
  <si>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</si>
  <si>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</si>
  <si>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</si>
  <si>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</si>
  <si>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</si>
  <si>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</si>
  <si>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</si>
  <si>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</si>
  <si>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</si>
  <si>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</si>
  <si>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</si>
  <si>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</si>
  <si>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</si>
  <si>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</si>
  <si>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</si>
  <si>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</si>
  <si>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</si>
  <si>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</si>
  <si>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</si>
  <si>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</si>
  <si>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</si>
  <si>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</si>
  <si>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</si>
  <si>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</si>
  <si>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</si>
  <si>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</si>
  <si>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</si>
  <si>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</si>
  <si>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</si>
  <si>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</si>
  <si>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</si>
  <si>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</si>
  <si>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</si>
  <si>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</si>
  <si>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</si>
  <si>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</si>
  <si>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</si>
  <si>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</si>
  <si>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</si>
  <si>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</si>
  <si>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</si>
  <si>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</si>
  <si>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</si>
  <si>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</si>
  <si>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</si>
  <si>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</si>
  <si>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</si>
  <si>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</si>
  <si>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</si>
  <si>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</si>
  <si>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</si>
  <si>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</si>
  <si>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</si>
  <si>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</si>
  <si>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</si>
  <si>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</si>
  <si>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</si>
  <si>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</si>
  <si>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</si>
  <si>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</si>
  <si>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</si>
  <si>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</si>
  <si>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</si>
  <si>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</si>
  <si>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</si>
  <si>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</si>
  <si>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</si>
  <si>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</si>
  <si>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</si>
  <si>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</si>
  <si>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</si>
  <si>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</si>
  <si>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</si>
  <si>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</si>
  <si>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</si>
  <si>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</si>
  <si>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</si>
  <si>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</si>
  <si>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</si>
  <si>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</si>
  <si>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</si>
  <si>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</si>
  <si>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</si>
  <si>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</si>
  <si>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</si>
  <si>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</si>
  <si>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</si>
  <si>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</si>
  <si>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</si>
  <si>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</si>
  <si>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</si>
  <si>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</si>
  <si>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</si>
  <si>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</si>
  <si>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</si>
  <si>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</si>
  <si>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</si>
  <si>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</si>
  <si>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</si>
  <si>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</si>
  <si>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</si>
  <si>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</si>
  <si>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</si>
  <si>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</si>
  <si>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</si>
  <si>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</si>
  <si>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</si>
  <si>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</si>
  <si>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</si>
  <si>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</si>
  <si>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</si>
  <si>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</si>
  <si>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</si>
  <si>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</si>
  <si>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</si>
  <si>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</si>
  <si>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</si>
  <si>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</si>
  <si>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</si>
  <si>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</si>
  <si>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</si>
  <si>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</si>
  <si>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</si>
  <si>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</si>
  <si>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</si>
  <si>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</si>
  <si>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</si>
  <si>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</si>
  <si>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</si>
  <si>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</si>
  <si>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</si>
  <si>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</si>
  <si>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</si>
  <si>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</si>
  <si>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</si>
  <si>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</si>
  <si>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</si>
  <si>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</si>
  <si>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</si>
  <si>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</si>
  <si>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</si>
  <si>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</si>
  <si>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</si>
  <si>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</si>
  <si>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</si>
  <si>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</si>
  <si>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</si>
  <si>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</si>
  <si>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</si>
  <si>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</si>
  <si>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</si>
  <si>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</si>
  <si>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</si>
  <si>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</si>
  <si>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</si>
  <si>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</si>
  <si>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</si>
  <si>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</si>
  <si>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</si>
  <si>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</si>
  <si>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</si>
  <si>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</si>
  <si>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</si>
  <si>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</si>
  <si>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</si>
  <si>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</si>
  <si>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</si>
  <si>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</si>
  <si>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</si>
  <si>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</si>
  <si>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</si>
  <si>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</si>
  <si>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</si>
  <si>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</si>
  <si>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</si>
  <si>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</si>
  <si>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</si>
  <si>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</si>
  <si>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</si>
  <si>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</si>
  <si>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</si>
  <si>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</si>
  <si>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</si>
  <si>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</si>
  <si>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</si>
  <si>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</si>
  <si>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</si>
  <si>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</si>
  <si>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</si>
  <si>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</si>
  <si>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</si>
  <si>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</si>
  <si>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</si>
  <si>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</si>
  <si>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</si>
  <si>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</si>
  <si>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</si>
  <si>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</si>
  <si>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</si>
  <si>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</si>
  <si>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</si>
  <si>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</si>
  <si>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</si>
  <si>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</si>
  <si>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</si>
  <si>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</si>
  <si>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</si>
  <si>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</si>
  <si>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</si>
  <si>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</si>
  <si>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</si>
  <si>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</si>
  <si>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</si>
  <si>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</si>
  <si>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</si>
  <si>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</si>
  <si>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</si>
  <si>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</si>
  <si>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</si>
  <si>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</si>
  <si>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</si>
  <si>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</si>
  <si>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</si>
  <si>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</si>
  <si>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</si>
  <si>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</si>
  <si>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</si>
  <si>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</si>
  <si>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</si>
  <si>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</si>
  <si>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</si>
  <si>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</si>
  <si>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</si>
  <si>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</si>
  <si>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</si>
  <si>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</si>
  <si>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</si>
  <si>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</si>
  <si>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</si>
  <si>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</si>
  <si>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</si>
  <si>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</si>
  <si>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</si>
  <si>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</si>
  <si>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</si>
  <si>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</si>
  <si>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</si>
  <si>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</si>
  <si>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</si>
  <si>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</si>
  <si>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</si>
  <si>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</si>
  <si>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</si>
  <si>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</si>
  <si>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</si>
  <si>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</si>
  <si>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</si>
  <si>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</si>
  <si>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</si>
  <si>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</si>
  <si>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</si>
  <si>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</si>
  <si>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</si>
  <si>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</si>
  <si>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</si>
  <si>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</si>
  <si>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</si>
  <si>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</si>
  <si>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</si>
  <si>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</si>
  <si>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</si>
  <si>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</si>
  <si>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</si>
  <si>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</si>
  <si>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</si>
  <si>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</si>
  <si>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</si>
  <si>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</si>
  <si>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</si>
  <si>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</si>
  <si>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</si>
  <si>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</si>
  <si>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</si>
  <si>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</si>
  <si>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</si>
  <si>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</si>
  <si>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</si>
  <si>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</si>
  <si>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</si>
  <si>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</si>
  <si>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</si>
  <si>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</si>
  <si>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</si>
  <si>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</si>
  <si>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</si>
  <si>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</si>
  <si>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</si>
  <si>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</si>
  <si>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</si>
  <si>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</si>
  <si>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</si>
  <si>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</si>
  <si>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</si>
  <si>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</si>
  <si>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</si>
  <si>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</si>
  <si>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</si>
  <si>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</si>
  <si>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</si>
  <si>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</si>
  <si>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</si>
  <si>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</si>
  <si>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</si>
  <si>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</si>
  <si>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</si>
  <si>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</si>
  <si>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</si>
  <si>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</si>
  <si>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</si>
  <si>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</si>
  <si>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</si>
  <si>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</si>
  <si>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</si>
  <si>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</si>
  <si>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</si>
  <si>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</si>
  <si>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</si>
  <si>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</si>
  <si>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</si>
  <si>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</si>
  <si>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</si>
  <si>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</si>
  <si>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</si>
  <si>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</si>
  <si>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</si>
  <si>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</si>
  <si>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</si>
  <si>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</si>
  <si>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</si>
  <si>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</si>
  <si>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</si>
  <si>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</si>
  <si>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</si>
  <si>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</si>
  <si>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</si>
  <si>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</si>
  <si>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</si>
  <si>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</si>
  <si>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</si>
  <si>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</si>
  <si>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</si>
  <si>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</si>
  <si>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</si>
  <si>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</si>
  <si>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</si>
  <si>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</si>
  <si>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</si>
  <si>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</si>
  <si>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</si>
  <si>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</si>
  <si>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</si>
  <si>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</si>
  <si>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</si>
  <si>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</si>
  <si>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</si>
  <si>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</si>
  <si>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</si>
  <si>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</si>
  <si>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</si>
  <si>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</si>
  <si>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</si>
  <si>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</si>
  <si>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</si>
  <si>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</si>
  <si>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</si>
  <si>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</si>
  <si>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</si>
  <si>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</si>
  <si>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</si>
  <si>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</si>
  <si>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</si>
  <si>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</si>
  <si>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</si>
  <si>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</si>
  <si>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</si>
  <si>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</si>
  <si>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</si>
  <si>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</si>
  <si>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</si>
  <si>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</si>
  <si>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</si>
  <si>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</si>
  <si>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</si>
  <si>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</si>
  <si>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</si>
  <si>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</si>
  <si>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</si>
  <si>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</si>
  <si>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</si>
  <si>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</si>
  <si>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</si>
  <si>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</si>
  <si>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</si>
  <si>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</si>
  <si>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</si>
  <si>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</si>
  <si>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</si>
  <si>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</si>
  <si>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</si>
  <si>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</si>
  <si>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</si>
  <si>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</si>
  <si>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</si>
  <si>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</si>
  <si>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</si>
  <si>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</si>
  <si>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</si>
  <si>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</si>
  <si>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</si>
  <si>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</si>
  <si>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</si>
  <si>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</si>
  <si>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</si>
  <si>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</si>
  <si>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</si>
  <si>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</si>
  <si>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</si>
  <si>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</si>
  <si>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</si>
  <si>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</si>
  <si>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</si>
  <si>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</si>
  <si>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</si>
  <si>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</si>
  <si>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</si>
  <si>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</si>
  <si>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</si>
  <si>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</si>
  <si>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</si>
  <si>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</si>
  <si>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</si>
  <si>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</si>
  <si>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</si>
  <si>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</si>
  <si>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</si>
  <si>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</si>
  <si>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</si>
  <si>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</si>
  <si>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</si>
  <si>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</si>
  <si>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</si>
  <si>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</si>
  <si>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</si>
  <si>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</si>
  <si>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</si>
  <si>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</si>
  <si>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</si>
  <si>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</si>
  <si>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</si>
  <si>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</si>
  <si>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</si>
  <si>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</si>
  <si>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</si>
  <si>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</si>
  <si>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</si>
  <si>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</si>
  <si>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</si>
  <si>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</si>
  <si>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</si>
  <si>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</si>
  <si>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</si>
  <si>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</si>
  <si>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</si>
  <si>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</si>
  <si>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</si>
  <si>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</si>
  <si>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</si>
  <si>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</si>
  <si>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</si>
  <si>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</si>
  <si>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</si>
  <si>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</si>
  <si>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</si>
  <si>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</si>
  <si>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</si>
  <si>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</si>
  <si>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</si>
  <si>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</si>
  <si>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</si>
  <si>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</si>
  <si>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</si>
  <si>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</si>
  <si>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</si>
  <si>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</si>
  <si>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</si>
  <si>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</si>
  <si>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</si>
  <si>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</si>
  <si>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</si>
  <si>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</si>
  <si>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</si>
  <si>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</si>
  <si>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</si>
  <si>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</si>
  <si>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</si>
  <si>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</si>
  <si>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</si>
  <si>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</si>
  <si>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</si>
  <si>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</si>
  <si>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</si>
  <si>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</si>
  <si>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</si>
  <si>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</si>
  <si>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</si>
  <si>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</si>
  <si>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</si>
  <si>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</si>
  <si>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</si>
  <si>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</si>
  <si>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</si>
  <si>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</si>
  <si>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</si>
  <si>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</si>
  <si>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</si>
  <si>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</si>
  <si>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</si>
  <si>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</si>
  <si>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</si>
  <si>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</si>
  <si>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</si>
  <si>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</si>
  <si>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</si>
  <si>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</si>
  <si>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</si>
  <si>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</si>
  <si>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</si>
  <si>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</si>
  <si>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</si>
  <si>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</si>
  <si>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</si>
  <si>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</si>
  <si>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</si>
  <si>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</si>
  <si>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</si>
  <si>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</si>
  <si>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</si>
  <si>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</si>
  <si>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</si>
  <si>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</si>
  <si>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</si>
  <si>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</si>
  <si>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</si>
  <si>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</si>
  <si>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</si>
  <si>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</si>
  <si>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</si>
  <si>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</si>
  <si>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</si>
  <si>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</si>
  <si>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</si>
  <si>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</si>
  <si>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</si>
  <si>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</si>
  <si>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</si>
  <si>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</si>
  <si>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</si>
  <si>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</si>
  <si>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</si>
  <si>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</si>
  <si>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</si>
  <si>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</si>
  <si>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</si>
  <si>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</si>
  <si>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</si>
  <si>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</si>
  <si>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</si>
  <si>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</si>
  <si>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</si>
  <si>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</si>
  <si>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</si>
  <si>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</si>
  <si>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</si>
  <si>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</si>
  <si>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</si>
  <si>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</si>
  <si>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</si>
  <si>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</si>
  <si>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</si>
  <si>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</si>
  <si>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</si>
  <si>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</si>
  <si>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</si>
  <si>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</si>
  <si>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</si>
  <si>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</si>
  <si>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</si>
  <si>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</si>
  <si>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</si>
  <si>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</si>
  <si>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</si>
  <si>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</si>
  <si>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</si>
  <si>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</si>
  <si>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</si>
  <si>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</si>
  <si>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</si>
  <si>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</si>
  <si>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</si>
  <si>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</si>
  <si>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</si>
  <si>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</si>
  <si>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</si>
  <si>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</si>
  <si>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</si>
  <si>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</si>
  <si>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</si>
  <si>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</si>
  <si>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</si>
  <si>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</si>
  <si>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</si>
  <si>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</si>
  <si>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</si>
  <si>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</si>
  <si>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</si>
  <si>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</si>
  <si>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</si>
  <si>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</si>
  <si>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</si>
  <si>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</si>
  <si>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</si>
  <si>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</si>
  <si>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</si>
  <si>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</si>
  <si>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</si>
  <si>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</si>
  <si>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</si>
  <si>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</si>
  <si>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</si>
  <si>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</si>
  <si>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</si>
  <si>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</si>
  <si>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</si>
  <si>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</si>
  <si>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</si>
  <si>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</si>
  <si>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</si>
  <si>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</si>
  <si>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</si>
  <si>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</si>
  <si>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</si>
  <si>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</si>
  <si>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</si>
  <si>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</si>
  <si>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</si>
  <si>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</si>
  <si>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</si>
  <si>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</si>
  <si>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</si>
  <si>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</si>
  <si>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</si>
  <si>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</si>
  <si>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</si>
  <si>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</si>
  <si>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</si>
  <si>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</si>
  <si>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</si>
  <si>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</si>
  <si>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</si>
  <si>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</si>
  <si>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</si>
  <si>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</si>
  <si>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</si>
  <si>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</si>
  <si>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</si>
  <si>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</si>
  <si>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</si>
  <si>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</si>
  <si>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</si>
  <si>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</si>
  <si>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</si>
  <si>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</si>
  <si>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</si>
  <si>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</si>
  <si>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</si>
  <si>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</si>
  <si>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</si>
  <si>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</si>
  <si>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</si>
  <si>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</si>
  <si>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</si>
  <si>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</si>
  <si>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</si>
  <si>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</si>
  <si>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</si>
  <si>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</si>
  <si>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</si>
  <si>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</si>
  <si>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</si>
  <si>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</si>
  <si>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</si>
  <si>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</si>
  <si>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</si>
  <si>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</si>
  <si>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</si>
  <si>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</si>
  <si>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</si>
  <si>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</si>
  <si>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</si>
  <si>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</si>
  <si>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</si>
  <si>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</si>
  <si>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</si>
  <si>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</si>
  <si>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</si>
  <si>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</si>
  <si>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</si>
  <si>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</si>
  <si>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</si>
  <si>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</si>
  <si>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</si>
  <si>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</si>
  <si>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</si>
  <si>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</si>
  <si>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</si>
  <si>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</si>
  <si>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</si>
  <si>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</si>
  <si>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</si>
  <si>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</si>
  <si>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</si>
  <si>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</si>
  <si>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</si>
  <si>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</si>
  <si>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</si>
  <si>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</si>
  <si>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</si>
  <si>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</si>
  <si>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</si>
  <si>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</si>
  <si>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</si>
  <si>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</si>
  <si>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</si>
  <si>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</si>
  <si>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</si>
  <si>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</si>
  <si>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</si>
  <si>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</si>
  <si>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</si>
  <si>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</si>
  <si>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</si>
  <si>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</si>
  <si>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</si>
  <si>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</si>
  <si>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</si>
  <si>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</si>
  <si>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</si>
  <si>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</si>
  <si>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</si>
  <si>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</si>
  <si>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</si>
  <si>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</si>
  <si>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</si>
  <si>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</si>
  <si>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</si>
  <si>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</si>
  <si>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</si>
  <si>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</si>
  <si>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</si>
  <si>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</si>
  <si>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</si>
  <si>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</si>
  <si>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</si>
  <si>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</si>
  <si>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</si>
  <si>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</si>
  <si>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</si>
  <si>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</si>
  <si>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</si>
  <si>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</si>
  <si>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</si>
  <si>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</si>
  <si>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</si>
  <si>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</si>
  <si>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</si>
  <si>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</si>
  <si>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</si>
  <si>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</si>
  <si>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</si>
  <si>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</si>
  <si>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</si>
  <si>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</si>
  <si>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</si>
  <si>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</si>
  <si>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</si>
  <si>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</si>
  <si>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</si>
  <si>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</si>
  <si>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</si>
  <si>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</si>
  <si>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</si>
  <si>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</si>
  <si>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</si>
  <si>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</si>
  <si>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</si>
  <si>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</si>
  <si>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</si>
  <si>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</si>
  <si>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</si>
  <si>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</si>
  <si>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</si>
  <si>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</si>
  <si>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</si>
  <si>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</si>
  <si>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</si>
  <si>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</si>
  <si>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</si>
  <si>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</si>
  <si>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</si>
  <si>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</si>
  <si>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</si>
  <si>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</si>
  <si>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</si>
  <si>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</si>
  <si>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</si>
  <si>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</si>
  <si>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</si>
  <si>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</si>
  <si>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</si>
  <si>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</si>
  <si>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</si>
  <si>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</si>
  <si>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</si>
  <si>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</si>
  <si>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</si>
  <si>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</si>
  <si>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</si>
  <si>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</si>
  <si>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</si>
  <si>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</si>
  <si>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</si>
  <si>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</si>
  <si>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</si>
  <si>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</si>
  <si>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</si>
  <si>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</si>
  <si>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</si>
  <si>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</si>
  <si>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</si>
  <si>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</si>
  <si>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</si>
  <si>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</si>
  <si>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</si>
  <si>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</si>
  <si>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</si>
  <si>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</si>
  <si>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</si>
  <si>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</si>
  <si>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</si>
  <si>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</si>
  <si>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</si>
  <si>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</si>
  <si>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</si>
  <si>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</si>
  <si>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</si>
  <si>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</si>
  <si>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</si>
  <si>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</si>
  <si>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</si>
  <si>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</si>
  <si>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</si>
  <si>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</si>
  <si>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</si>
  <si>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</si>
  <si>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</si>
  <si>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</si>
  <si>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</si>
  <si>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</si>
  <si>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</si>
  <si>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</si>
  <si>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</si>
  <si>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</si>
  <si>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</si>
  <si>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</si>
  <si>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</si>
  <si>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</si>
  <si>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</si>
  <si>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</si>
  <si>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</si>
  <si>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</si>
  <si>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</si>
  <si>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</si>
  <si>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</si>
  <si>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</si>
  <si>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</si>
  <si>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</si>
  <si>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</si>
  <si>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</si>
  <si>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</si>
  <si>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</si>
  <si>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</si>
  <si>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</si>
  <si>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</si>
  <si>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</si>
  <si>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</si>
  <si>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</si>
  <si>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</si>
  <si>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</si>
  <si>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</si>
  <si>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</si>
  <si>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</si>
  <si>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</si>
  <si>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</si>
  <si>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</si>
  <si>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</si>
  <si>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</si>
  <si>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</si>
  <si>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</si>
  <si>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</si>
  <si>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</si>
  <si>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</si>
  <si>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</si>
  <si>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</si>
  <si>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</si>
  <si>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</si>
  <si>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</si>
  <si>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</si>
  <si>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</si>
  <si>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</si>
  <si>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</si>
  <si>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</si>
  <si>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</si>
  <si>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</si>
  <si>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</si>
  <si>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</si>
  <si>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</si>
  <si>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</si>
  <si>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</si>
  <si>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</si>
  <si>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</si>
  <si>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</si>
  <si>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</si>
  <si>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</si>
  <si>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</si>
  <si>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</si>
  <si>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</si>
  <si>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</si>
  <si>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</si>
  <si>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</si>
  <si>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</si>
  <si>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</si>
  <si>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</si>
  <si>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</si>
  <si>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</si>
  <si>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</si>
  <si>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</si>
  <si>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</si>
  <si>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</si>
  <si>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</si>
  <si>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</si>
  <si>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</si>
  <si>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</si>
  <si>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</si>
  <si>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</si>
  <si>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</si>
  <si>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</si>
  <si>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</si>
  <si>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</si>
  <si>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</si>
  <si>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</si>
  <si>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</si>
  <si>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</si>
  <si>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</si>
  <si>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</si>
  <si>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</si>
  <si>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</si>
  <si>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</si>
  <si>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</si>
  <si>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</si>
  <si>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</si>
  <si>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</si>
  <si>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</si>
  <si>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</si>
  <si>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</si>
  <si>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</si>
  <si>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</si>
  <si>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</si>
  <si>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</si>
  <si>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</si>
  <si>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</si>
  <si>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</si>
  <si>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</si>
  <si>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</si>
  <si>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</si>
  <si>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</si>
  <si>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</si>
  <si>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</si>
  <si>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</si>
  <si>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</si>
  <si>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</si>
  <si>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</si>
  <si>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</si>
  <si>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</si>
  <si>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</si>
  <si>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</si>
  <si>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</si>
  <si>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</si>
  <si>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</si>
  <si>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</si>
  <si>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</si>
  <si>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</si>
  <si>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</si>
  <si>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</si>
  <si>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</si>
  <si>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</si>
  <si>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</si>
  <si>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</si>
  <si>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</si>
  <si>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</si>
  <si>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</si>
  <si>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</si>
  <si>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</si>
  <si>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</si>
  <si>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</si>
  <si>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</si>
  <si>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</si>
  <si>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</si>
  <si>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</si>
  <si>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</si>
  <si>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</si>
  <si>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</si>
  <si>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</si>
  <si>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</si>
  <si>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</si>
  <si>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</si>
  <si>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</si>
  <si>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</si>
  <si>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</si>
  <si>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</si>
  <si>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</si>
  <si>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</si>
  <si>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</si>
  <si>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</si>
  <si>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</si>
  <si>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</si>
  <si>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</si>
  <si>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</si>
  <si>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</si>
  <si>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</si>
  <si>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</si>
  <si>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</si>
  <si>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</si>
  <si>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</si>
  <si>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</si>
  <si>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</si>
  <si>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</si>
  <si>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</si>
  <si>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</si>
  <si>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</si>
  <si>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</si>
  <si>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</si>
  <si>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</si>
  <si>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</si>
  <si>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</si>
  <si>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</si>
  <si>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</si>
  <si>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</si>
  <si>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</si>
  <si>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</si>
  <si>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</si>
  <si>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</si>
  <si>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</si>
  <si>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</si>
  <si>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</si>
  <si>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</si>
  <si>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</si>
  <si>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</si>
  <si>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</si>
  <si>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</si>
  <si>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</si>
  <si>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</si>
  <si>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</si>
  <si>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</si>
  <si>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</si>
  <si>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</si>
  <si>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</si>
  <si>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</si>
  <si>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</si>
  <si>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</si>
  <si>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</si>
  <si>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</si>
  <si>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</si>
  <si>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</si>
  <si>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</si>
  <si>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</si>
  <si>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</si>
  <si>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</si>
  <si>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</si>
  <si>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</si>
  <si>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</si>
  <si>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</si>
  <si>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</si>
  <si>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</si>
  <si>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</si>
  <si>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</si>
  <si>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</si>
  <si>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</si>
  <si>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</si>
  <si>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</si>
  <si>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</si>
  <si>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</si>
  <si>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</si>
  <si>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</si>
  <si>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</si>
  <si>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</si>
  <si>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</si>
  <si>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</si>
  <si>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</si>
  <si>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</si>
  <si>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</si>
  <si>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</si>
  <si>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</si>
  <si>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</si>
  <si>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</si>
  <si>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</si>
  <si>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</si>
  <si>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</si>
  <si>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</si>
  <si>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</si>
  <si>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</si>
  <si>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</si>
  <si>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</si>
  <si>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</si>
  <si>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</si>
  <si>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</si>
  <si>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</si>
  <si>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</si>
  <si>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</si>
  <si>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</si>
  <si>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</si>
  <si>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</si>
  <si>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</si>
  <si>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</si>
  <si>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</si>
  <si>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</si>
  <si>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</si>
  <si>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</si>
  <si>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</si>
  <si>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</si>
  <si>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</si>
  <si>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</si>
  <si>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</si>
  <si>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</si>
  <si>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</si>
  <si>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</si>
  <si>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</si>
  <si>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</si>
  <si>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</si>
  <si>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</si>
  <si>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</si>
  <si>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</si>
  <si>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</si>
  <si>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</si>
  <si>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</si>
  <si>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</si>
  <si>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</si>
  <si>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</si>
  <si>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</si>
  <si>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</si>
  <si>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</si>
  <si>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</si>
  <si>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</si>
  <si>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</si>
  <si>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</si>
  <si>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</si>
  <si>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</si>
  <si>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</si>
  <si>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</si>
  <si>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</si>
  <si>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</si>
  <si>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</si>
  <si>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</si>
  <si>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</si>
  <si>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</si>
  <si>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</si>
  <si>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</si>
  <si>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</si>
  <si>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</si>
  <si>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</si>
  <si>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</si>
  <si>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</si>
  <si>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</si>
  <si>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</si>
  <si>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</si>
  <si>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</si>
  <si>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</si>
  <si>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</si>
  <si>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</si>
  <si>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</si>
  <si>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</si>
  <si>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</si>
  <si>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</si>
  <si>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</si>
  <si>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</si>
  <si>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</si>
  <si>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</si>
  <si>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</si>
  <si>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</si>
  <si>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</si>
  <si>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</si>
  <si>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</si>
  <si>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</si>
  <si>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</si>
  <si>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</si>
  <si>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</si>
  <si>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</si>
  <si>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</si>
  <si>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</si>
  <si>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</si>
  <si>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</si>
  <si>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</si>
  <si>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</si>
  <si>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</si>
  <si>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</si>
  <si>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</si>
  <si>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</si>
  <si>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</si>
  <si>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</si>
  <si>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</si>
  <si>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</si>
  <si>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</si>
  <si>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</si>
  <si>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</si>
  <si>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</si>
  <si>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</si>
  <si>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</si>
  <si>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</si>
  <si>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</si>
  <si>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</si>
  <si>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</si>
  <si>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</si>
  <si>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</si>
  <si>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</si>
  <si>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</si>
  <si>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</si>
  <si>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</si>
  <si>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</si>
  <si>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</si>
  <si>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</si>
  <si>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</si>
  <si>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</si>
  <si>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</si>
  <si>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</si>
  <si>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</si>
  <si>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</si>
  <si>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</si>
  <si>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</si>
  <si>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</si>
  <si>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</si>
  <si>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</si>
  <si>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</si>
  <si>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</si>
  <si>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</si>
  <si>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</si>
  <si>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</si>
  <si>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</si>
  <si>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</si>
  <si>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</si>
  <si>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</si>
  <si>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</si>
  <si>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</si>
  <si>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</si>
  <si>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</si>
  <si>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</si>
  <si>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</si>
  <si>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</si>
  <si>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</si>
  <si>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</si>
  <si>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</si>
  <si>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</si>
  <si>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</si>
  <si>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</si>
  <si>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</si>
  <si>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</si>
  <si>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</si>
  <si>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</si>
  <si>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</si>
  <si>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</si>
  <si>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</si>
  <si>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</si>
  <si>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</si>
  <si>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</si>
  <si>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</si>
  <si>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</si>
  <si>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</si>
  <si>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</si>
  <si>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</si>
  <si>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</si>
  <si>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</si>
  <si>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</si>
  <si>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</si>
  <si>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</si>
  <si>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</si>
  <si>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</si>
  <si>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</si>
  <si>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</si>
  <si>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</si>
  <si>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</si>
  <si>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</si>
  <si>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</si>
  <si>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</si>
  <si>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</si>
  <si>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</si>
  <si>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</si>
  <si>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</si>
  <si>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</si>
  <si>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</si>
  <si>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</si>
  <si>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</si>
  <si>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</si>
  <si>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</si>
  <si>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</si>
  <si>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</si>
  <si>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</si>
  <si>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</si>
  <si>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</si>
  <si>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</si>
  <si>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</si>
  <si>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</si>
  <si>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</si>
  <si>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</si>
  <si>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</si>
  <si>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</si>
  <si>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</si>
  <si>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</si>
  <si>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</si>
  <si>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</si>
  <si>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</si>
  <si>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</si>
  <si>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</si>
  <si>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</si>
  <si>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</si>
  <si>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</si>
  <si>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</si>
  <si>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</si>
  <si>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</si>
  <si>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</si>
  <si>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</si>
  <si>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</si>
  <si>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</si>
  <si>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</si>
  <si>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</si>
  <si>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</si>
  <si>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</si>
  <si>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</si>
  <si>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</si>
  <si>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</si>
  <si>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</si>
  <si>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</si>
  <si>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</si>
  <si>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</si>
  <si>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</si>
  <si>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</si>
  <si>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</si>
  <si>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</si>
  <si>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</si>
  <si>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</si>
  <si>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</si>
  <si>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</si>
  <si>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</si>
  <si>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</si>
  <si>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</si>
  <si>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</si>
  <si>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</si>
  <si>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</si>
  <si>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</si>
  <si>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</si>
  <si>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</si>
  <si>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</si>
  <si>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</si>
  <si>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</si>
  <si>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</si>
  <si>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</si>
  <si>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</si>
  <si>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</si>
  <si>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</si>
  <si>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</si>
  <si>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</si>
  <si>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</si>
  <si>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</si>
  <si>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</si>
  <si>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</si>
  <si>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</si>
  <si>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</si>
  <si>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</si>
  <si>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</si>
  <si>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</si>
  <si>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</si>
  <si>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</si>
  <si>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</si>
  <si>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</si>
  <si>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</si>
  <si>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</si>
  <si>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</si>
  <si>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</si>
  <si>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</si>
  <si>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</si>
  <si>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</si>
  <si>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</si>
  <si>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</si>
  <si>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</si>
  <si>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</si>
  <si>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</si>
  <si>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</si>
  <si>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</si>
  <si>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</si>
  <si>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</si>
  <si>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</si>
  <si>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</si>
  <si>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</si>
  <si>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</si>
  <si>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</si>
  <si>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</si>
  <si>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</si>
  <si>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</si>
  <si>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</si>
  <si>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</si>
  <si>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</si>
  <si>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</si>
  <si>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</si>
  <si>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</si>
  <si>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</si>
  <si>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</si>
  <si>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</si>
  <si>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</si>
  <si>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</si>
  <si>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</si>
  <si>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</si>
  <si>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</si>
  <si>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</si>
  <si>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</si>
  <si>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</si>
  <si>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</si>
  <si>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</si>
  <si>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</si>
  <si>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</si>
  <si>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</si>
  <si>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</si>
  <si>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</si>
  <si>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</si>
  <si>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</si>
  <si>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</si>
  <si>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</si>
  <si>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</si>
  <si>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</si>
  <si>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</si>
  <si>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</si>
  <si>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</si>
  <si>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</si>
  <si>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</si>
  <si>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</si>
  <si>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</si>
  <si>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</si>
  <si>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</si>
  <si>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</si>
  <si>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</si>
  <si>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</si>
  <si>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</si>
  <si>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</si>
  <si>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</si>
  <si>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</si>
  <si>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</si>
  <si>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</si>
  <si>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</si>
  <si>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</si>
  <si>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</si>
  <si>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</si>
  <si>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</si>
  <si>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</si>
  <si>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</si>
  <si>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</si>
  <si>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</si>
  <si>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</si>
  <si>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</si>
  <si>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</si>
  <si>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</si>
  <si>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</si>
  <si>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</si>
  <si>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</si>
  <si>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</si>
  <si>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</si>
  <si>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</si>
  <si>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</si>
  <si>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</si>
  <si>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</si>
  <si>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</si>
  <si>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</si>
  <si>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</si>
  <si>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</si>
  <si>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</si>
  <si>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</si>
  <si>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</si>
  <si>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</si>
  <si>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</si>
  <si>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</si>
  <si>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</si>
  <si>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</si>
  <si>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</si>
  <si>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</si>
  <si>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</si>
  <si>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</si>
  <si>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</si>
  <si>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</si>
  <si>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</si>
  <si>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</si>
  <si>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</si>
  <si>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</si>
  <si>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</si>
  <si>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</si>
  <si>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</si>
  <si>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</si>
  <si>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</si>
  <si>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</si>
  <si>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</si>
  <si>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</si>
  <si>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</si>
  <si>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</si>
  <si>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</si>
  <si>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</si>
  <si>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</si>
  <si>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</si>
  <si>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</si>
  <si>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</si>
  <si>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</si>
  <si>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</si>
  <si>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</si>
  <si>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</si>
  <si>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</si>
  <si>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</si>
  <si>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</si>
  <si>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</si>
  <si>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</si>
  <si>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</si>
  <si>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</si>
  <si>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</si>
  <si>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</si>
  <si>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</si>
  <si>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</si>
  <si>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</si>
  <si>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</si>
  <si>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</si>
  <si>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</si>
  <si>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</si>
  <si>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</si>
  <si>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</si>
  <si>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</si>
  <si>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</si>
  <si>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</si>
  <si>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</si>
  <si>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</si>
  <si>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</si>
  <si>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</si>
  <si>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</si>
  <si>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</si>
  <si>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</si>
  <si>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</si>
  <si>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</si>
  <si>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</si>
  <si>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</si>
  <si>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</si>
  <si>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</si>
  <si>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</si>
  <si>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</si>
  <si>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</si>
  <si>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</si>
  <si>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</si>
  <si>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</si>
  <si>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</si>
  <si>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</si>
  <si>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</si>
  <si>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</si>
  <si>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</si>
  <si>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</si>
  <si>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</si>
  <si>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</si>
  <si>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</si>
  <si>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</si>
  <si>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</si>
  <si>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</si>
  <si>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</si>
  <si>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</si>
  <si>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</si>
  <si>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</si>
  <si>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</si>
  <si>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</si>
  <si>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</si>
  <si>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</si>
  <si>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</si>
  <si>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</si>
  <si>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</si>
  <si>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</si>
  <si>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</si>
  <si>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</si>
  <si>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</si>
  <si>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</si>
  <si>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</si>
  <si>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</si>
  <si>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</si>
  <si>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</si>
  <si>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</si>
  <si>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</si>
  <si>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</si>
  <si>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</si>
  <si>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</si>
  <si>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</si>
  <si>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</si>
  <si>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</si>
  <si>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</si>
  <si>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</si>
  <si>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</si>
  <si>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</si>
  <si>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</si>
  <si>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</si>
  <si>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</si>
  <si>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</si>
  <si>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</si>
  <si>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</si>
  <si>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</si>
  <si>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</si>
  <si>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</si>
  <si>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</si>
  <si>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</si>
  <si>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</si>
  <si>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</si>
  <si>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</si>
  <si>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</si>
  <si>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</si>
  <si>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</si>
  <si>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</si>
  <si>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</si>
  <si>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</si>
  <si>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</si>
  <si>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</si>
  <si>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</si>
  <si>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</si>
  <si>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</si>
  <si>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</si>
  <si>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</si>
  <si>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</si>
  <si>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</si>
  <si>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</si>
  <si>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</si>
  <si>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</si>
  <si>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</si>
  <si>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</si>
  <si>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</si>
  <si>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</si>
  <si>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</si>
  <si>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</si>
  <si>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</si>
  <si>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</si>
  <si>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</si>
  <si>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</si>
  <si>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</si>
  <si>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</si>
  <si>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</si>
  <si>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</si>
  <si>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</si>
  <si>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</si>
  <si>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</si>
  <si>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</si>
  <si>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</si>
  <si>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</si>
  <si>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</si>
  <si>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</si>
  <si>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</si>
  <si>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</si>
  <si>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</si>
  <si>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</si>
  <si>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</si>
  <si>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</si>
  <si>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</si>
  <si>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</si>
  <si>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</si>
  <si>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</si>
  <si>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</si>
  <si>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</si>
  <si>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</si>
  <si>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</si>
  <si>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</si>
  <si>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</si>
  <si>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</si>
  <si>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</si>
  <si>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</si>
  <si>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</si>
  <si>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</si>
  <si>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</si>
  <si>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</si>
  <si>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</si>
  <si>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</si>
  <si>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</si>
  <si>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</si>
  <si>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</si>
  <si>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</si>
  <si>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</si>
  <si>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</si>
  <si>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</si>
  <si>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</si>
  <si>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</si>
  <si>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</si>
  <si>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</si>
  <si>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</si>
  <si>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</si>
  <si>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</si>
  <si>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</si>
  <si>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</si>
  <si>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</si>
  <si>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</si>
  <si>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</si>
  <si>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</si>
  <si>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</si>
  <si>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</si>
  <si>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</si>
  <si>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</si>
  <si>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</si>
  <si>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</si>
  <si>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</si>
  <si>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</si>
  <si>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</si>
  <si>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</si>
  <si>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</si>
  <si>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</si>
  <si>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</si>
  <si>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</si>
  <si>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</si>
  <si>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</si>
  <si>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</si>
  <si>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</si>
  <si>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</si>
  <si>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</si>
  <si>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</si>
  <si>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</si>
  <si>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</si>
  <si>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</si>
  <si>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</si>
  <si>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</si>
  <si>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</si>
  <si>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</si>
  <si>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</si>
  <si>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</si>
  <si>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</si>
  <si>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</si>
  <si>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</si>
  <si>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</si>
  <si>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</si>
  <si>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</si>
  <si>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</si>
  <si>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</si>
  <si>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</si>
  <si>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</si>
  <si>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</si>
  <si>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</si>
  <si>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</si>
  <si>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</si>
  <si>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</si>
  <si>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</si>
  <si>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</si>
  <si>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</si>
  <si>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</si>
  <si>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</si>
  <si>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</si>
  <si>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</si>
  <si>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</si>
  <si>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</si>
  <si>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</si>
  <si>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</si>
  <si>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</si>
  <si>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</si>
  <si>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</si>
  <si>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</si>
  <si>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</si>
  <si>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</si>
  <si>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</si>
  <si>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</si>
  <si>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</si>
  <si>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</si>
  <si>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</si>
  <si>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</si>
  <si>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</si>
  <si>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</si>
  <si>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</si>
  <si>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</si>
  <si>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</si>
  <si>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</si>
  <si>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</si>
  <si>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</si>
  <si>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</si>
  <si>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</si>
  <si>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</si>
  <si>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</si>
  <si>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</si>
  <si>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</si>
  <si>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</si>
  <si>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</si>
  <si>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</si>
  <si>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</si>
  <si>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</si>
  <si>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</si>
  <si>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</si>
  <si>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</si>
  <si>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</si>
  <si>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</si>
  <si>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</si>
  <si>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</si>
  <si>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</si>
  <si>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</si>
  <si>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</si>
  <si>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</si>
  <si>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</si>
  <si>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</si>
  <si>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</si>
  <si>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</si>
  <si>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</si>
  <si>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</si>
  <si>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</si>
  <si>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</si>
  <si>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</si>
  <si>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</si>
  <si>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</si>
  <si>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</si>
  <si>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</si>
  <si>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</si>
  <si>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</si>
  <si>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</si>
  <si>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</si>
  <si>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</si>
  <si>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</si>
  <si>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</si>
  <si>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</si>
  <si>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</si>
  <si>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</si>
  <si>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</si>
  <si>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</si>
  <si>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</si>
  <si>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</si>
  <si>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</si>
  <si>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</si>
  <si>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</si>
  <si>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</si>
  <si>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</si>
  <si>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</si>
  <si>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</si>
  <si>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</si>
  <si>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</si>
  <si>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</si>
  <si>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</si>
  <si>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</si>
  <si>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</si>
  <si>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</si>
  <si>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</si>
  <si>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</si>
  <si>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</si>
  <si>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</si>
  <si>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</si>
  <si>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</si>
  <si>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</si>
  <si>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</si>
  <si>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</si>
  <si>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</si>
  <si>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</si>
  <si>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</si>
  <si>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</si>
  <si>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</si>
  <si>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</si>
  <si>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</si>
  <si>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</si>
  <si>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</si>
  <si>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</si>
  <si>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</si>
  <si>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</si>
  <si>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</si>
  <si>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</si>
  <si>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</si>
  <si>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</si>
  <si>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</si>
  <si>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</si>
  <si>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</si>
  <si>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</si>
  <si>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</si>
  <si>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</si>
  <si>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</si>
  <si>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</si>
  <si>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</si>
  <si>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</si>
  <si>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</si>
  <si>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</si>
  <si>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</si>
  <si>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</si>
  <si>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</si>
  <si>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</si>
  <si>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</si>
  <si>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</si>
  <si>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</si>
  <si>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</si>
  <si>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</si>
  <si>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</si>
  <si>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</si>
  <si>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</si>
  <si>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</si>
  <si>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</si>
  <si>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</si>
  <si>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</si>
  <si>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</si>
  <si>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</si>
  <si>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</si>
  <si>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</si>
  <si>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</si>
  <si>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</si>
  <si>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</si>
  <si>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</si>
  <si>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</si>
  <si>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</si>
  <si>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</si>
  <si>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</si>
  <si>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</si>
  <si>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</si>
  <si>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</si>
  <si>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</si>
  <si>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</si>
  <si>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</si>
  <si>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</si>
  <si>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</si>
  <si>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</si>
  <si>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</si>
  <si>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</si>
  <si>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</si>
  <si>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</si>
  <si>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</si>
  <si>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</si>
  <si>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</si>
  <si>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</si>
  <si>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</si>
  <si>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</si>
  <si>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</si>
  <si>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</si>
  <si>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</si>
  <si>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</si>
  <si>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</si>
  <si>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</si>
  <si>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</si>
  <si>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</si>
  <si>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</si>
  <si>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</si>
  <si>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</si>
  <si>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</si>
  <si>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</si>
  <si>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</si>
  <si>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</si>
  <si>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</si>
  <si>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</si>
  <si>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</si>
  <si>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</si>
  <si>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</si>
  <si>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</si>
  <si>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</si>
  <si>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</si>
  <si>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</si>
  <si>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</si>
  <si>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</si>
  <si>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</si>
  <si>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</si>
  <si>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</si>
  <si>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</si>
  <si>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</si>
  <si>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</si>
  <si>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</si>
  <si>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</si>
  <si>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</si>
  <si>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</si>
  <si>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</si>
  <si>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</si>
  <si>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</si>
  <si>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</si>
  <si>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</si>
  <si>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</si>
  <si>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</si>
  <si>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</si>
  <si>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</si>
  <si>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</si>
  <si>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</si>
  <si>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</si>
  <si>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</si>
  <si>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</si>
  <si>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</si>
  <si>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</si>
  <si>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</si>
  <si>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</si>
  <si>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</si>
  <si>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</si>
  <si>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</si>
  <si>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</si>
  <si>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</si>
  <si>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</si>
  <si>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</si>
  <si>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</si>
  <si>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</si>
  <si>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</si>
  <si>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</si>
  <si>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</si>
  <si>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</si>
  <si>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</si>
  <si>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</si>
  <si>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</si>
  <si>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</si>
  <si>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</si>
  <si>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</si>
  <si>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</si>
  <si>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</si>
  <si>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</si>
  <si>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</si>
  <si>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</si>
  <si>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</si>
  <si>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</si>
  <si>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</si>
  <si>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</si>
  <si>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</si>
  <si>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</si>
  <si>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</si>
  <si>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</si>
  <si>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</si>
  <si>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</si>
  <si>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</si>
  <si>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</si>
  <si>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</si>
  <si>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</si>
  <si>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</si>
  <si>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</si>
  <si>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</si>
  <si>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</si>
  <si>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</si>
  <si>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</si>
  <si>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</si>
  <si>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</si>
  <si>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</si>
  <si>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</si>
  <si>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</si>
  <si>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</si>
  <si>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</si>
  <si>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</si>
  <si>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</si>
  <si>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</si>
  <si>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</si>
  <si>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</si>
  <si>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</si>
  <si>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</si>
  <si>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</si>
  <si>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</si>
  <si>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</si>
  <si>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</si>
  <si>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</si>
  <si>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</si>
  <si>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</si>
  <si>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</si>
  <si>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</si>
  <si>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</si>
  <si>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</si>
  <si>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</si>
  <si>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</si>
  <si>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</si>
  <si>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</si>
  <si>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</si>
  <si>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</si>
  <si>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</si>
  <si>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</si>
  <si>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</si>
  <si>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</si>
  <si>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</si>
  <si>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</si>
  <si>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</si>
  <si>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</si>
  <si>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</si>
  <si>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</si>
  <si>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</si>
  <si>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</si>
  <si>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</si>
  <si>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</si>
  <si>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</si>
  <si>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</si>
  <si>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</si>
  <si>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</si>
  <si>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</si>
  <si>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</si>
  <si>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</si>
  <si>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</si>
  <si>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</si>
  <si>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</si>
  <si>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</si>
  <si>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</si>
  <si>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</si>
  <si>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</si>
  <si>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</si>
  <si>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</si>
  <si>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</si>
  <si>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</si>
  <si>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</si>
  <si>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</si>
  <si>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</si>
  <si>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</si>
  <si>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</si>
  <si>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</si>
  <si>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</si>
  <si>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</si>
  <si>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</si>
  <si>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</si>
  <si>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</si>
  <si>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</si>
  <si>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</si>
  <si>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</si>
  <si>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</si>
  <si>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</si>
  <si>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</si>
  <si>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</si>
  <si>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</si>
  <si>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</si>
  <si>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</si>
  <si>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</si>
  <si>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</si>
  <si>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</si>
  <si>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</si>
  <si>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</si>
  <si>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</si>
  <si>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</si>
  <si>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</si>
  <si>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</si>
  <si>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</si>
  <si>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</si>
  <si>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</si>
  <si>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</si>
  <si>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</si>
  <si>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</si>
  <si>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</si>
  <si>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</si>
  <si>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</si>
  <si>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</si>
  <si>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</si>
  <si>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</si>
  <si>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</si>
  <si>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</si>
  <si>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</si>
  <si>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</si>
  <si>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</si>
  <si>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</si>
  <si>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</si>
  <si>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</si>
  <si>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</si>
  <si>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</si>
  <si>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</si>
  <si>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</si>
  <si>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</si>
  <si>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</si>
  <si>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</si>
  <si>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</si>
  <si>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</si>
  <si>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</si>
  <si>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</si>
  <si>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</si>
  <si>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</si>
  <si>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</si>
  <si>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</si>
  <si>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</si>
  <si>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</si>
  <si>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</si>
  <si>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</si>
  <si>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</si>
  <si>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</si>
  <si>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</si>
  <si>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</si>
  <si>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</si>
  <si>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</si>
  <si>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</si>
  <si>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</si>
  <si>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</si>
  <si>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</si>
  <si>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</si>
  <si>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</si>
  <si>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</si>
  <si>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</si>
  <si>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</si>
  <si>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</si>
  <si>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</si>
  <si>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</si>
  <si>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</si>
  <si>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</si>
  <si>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</si>
  <si>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</si>
  <si>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</si>
  <si>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</si>
  <si>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</si>
  <si>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</si>
  <si>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</si>
  <si>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</si>
  <si>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</si>
  <si>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</si>
  <si>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</si>
  <si>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</si>
  <si>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</si>
  <si>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</si>
  <si>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</si>
  <si>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</si>
  <si>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</si>
  <si>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</si>
  <si>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</si>
  <si>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</si>
  <si>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</si>
  <si>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</si>
  <si>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</si>
  <si>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</si>
  <si>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</si>
  <si>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</si>
  <si>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</si>
  <si>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</si>
  <si>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</si>
  <si>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</si>
  <si>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</si>
  <si>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</si>
  <si>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</si>
  <si>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</si>
  <si>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</si>
  <si>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</si>
  <si>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</si>
  <si>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</si>
  <si>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</si>
  <si>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</si>
  <si>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</si>
  <si>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</si>
  <si>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</si>
  <si>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</si>
  <si>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</si>
  <si>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</si>
  <si>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</si>
  <si>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</si>
  <si>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</si>
  <si>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</si>
  <si>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</si>
  <si>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</si>
  <si>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</si>
  <si>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</si>
  <si>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</si>
  <si>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</si>
  <si>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</si>
  <si>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</si>
  <si>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</si>
  <si>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</si>
  <si>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</si>
  <si>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</si>
  <si>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</si>
  <si>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</si>
  <si>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</si>
  <si>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</si>
  <si>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</si>
  <si>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</si>
  <si>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</si>
  <si>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</si>
  <si>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</si>
  <si>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</si>
  <si>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</si>
  <si>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</si>
  <si>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</si>
  <si>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</si>
  <si>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</si>
  <si>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</si>
  <si>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</si>
  <si>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</si>
  <si>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</si>
  <si>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</si>
  <si>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</si>
  <si>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</si>
  <si>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</si>
  <si>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</si>
  <si>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</si>
  <si>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</si>
  <si>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</si>
  <si>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</si>
  <si>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</si>
  <si>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</si>
  <si>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</si>
  <si>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</si>
  <si>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</si>
  <si>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</si>
  <si>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</si>
  <si>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</si>
  <si>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</si>
  <si>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</si>
  <si>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</si>
  <si>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</si>
  <si>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</si>
  <si>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</si>
  <si>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</si>
  <si>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</si>
  <si>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</si>
  <si>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</si>
  <si>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</si>
  <si>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</si>
  <si>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</si>
  <si>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</si>
  <si>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</si>
  <si>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</si>
  <si>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</si>
  <si>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</si>
  <si>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</si>
  <si>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</si>
  <si>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</si>
  <si>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</si>
  <si>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</si>
  <si>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</si>
  <si>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</si>
  <si>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</si>
  <si>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</si>
  <si>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</si>
  <si>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</si>
  <si>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</si>
  <si>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</si>
  <si>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</si>
  <si>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</si>
  <si>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</si>
  <si>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</si>
  <si>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</si>
  <si>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</si>
  <si>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</si>
  <si>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</si>
  <si>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</si>
  <si>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</si>
  <si>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</si>
  <si>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</si>
  <si>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</si>
  <si>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</si>
  <si>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</si>
  <si>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</si>
  <si>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</si>
  <si>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</si>
  <si>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</si>
  <si>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</si>
  <si>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</si>
  <si>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</si>
  <si>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</si>
  <si>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</si>
  <si>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</si>
  <si>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</si>
  <si>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</si>
  <si>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</si>
  <si>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</si>
  <si>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</si>
  <si>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</si>
  <si>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</si>
  <si>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</si>
  <si>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</si>
  <si>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</si>
  <si>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</si>
  <si>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</si>
  <si>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</si>
  <si>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</si>
  <si>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</si>
  <si>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</si>
  <si>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</si>
  <si>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</si>
  <si>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</si>
  <si>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</si>
  <si>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</si>
  <si>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</si>
  <si>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</si>
  <si>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</si>
  <si>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</si>
  <si>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</si>
  <si>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</si>
  <si>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</si>
  <si>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</si>
  <si>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</si>
  <si>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</si>
  <si>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</si>
  <si>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</si>
  <si>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</si>
  <si>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</si>
  <si>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</si>
  <si>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</si>
  <si>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</si>
  <si>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</si>
  <si>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</si>
  <si>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</si>
  <si>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</si>
  <si>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</si>
  <si>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</si>
  <si>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</si>
  <si>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</si>
  <si>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</si>
  <si>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</si>
  <si>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</si>
  <si>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</si>
  <si>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</si>
  <si>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</si>
  <si>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</si>
  <si>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</si>
  <si>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</si>
  <si>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</si>
  <si>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</si>
  <si>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</si>
  <si>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</si>
  <si>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</si>
  <si>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</si>
  <si>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</si>
  <si>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</si>
  <si>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</si>
  <si>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</si>
  <si>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</si>
  <si>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</si>
  <si>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</si>
  <si>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</si>
  <si>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</si>
  <si>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</si>
  <si>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</si>
  <si>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</si>
  <si>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</si>
  <si>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</si>
  <si>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</si>
  <si>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</si>
  <si>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</si>
  <si>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</si>
  <si>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</si>
  <si>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</si>
  <si>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</si>
  <si>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</si>
  <si>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</si>
  <si>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</si>
  <si>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</si>
  <si>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</si>
  <si>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</si>
  <si>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</si>
  <si>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</si>
  <si>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</si>
  <si>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</si>
  <si>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</si>
  <si>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</si>
  <si>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</si>
  <si>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</si>
  <si>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</si>
  <si>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</si>
  <si>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</si>
  <si>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</si>
  <si>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</si>
  <si>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</si>
  <si>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</si>
  <si>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</si>
  <si>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</si>
  <si>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</si>
  <si>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</si>
  <si>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</si>
  <si>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</si>
  <si>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</si>
  <si>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</si>
  <si>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</si>
  <si>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</si>
  <si>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</si>
  <si>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</si>
  <si>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</si>
  <si>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</si>
  <si>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</si>
  <si>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</si>
  <si>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</si>
  <si>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</si>
  <si>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</si>
  <si>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</si>
  <si>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</si>
  <si>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</si>
  <si>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</si>
  <si>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</si>
  <si>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</si>
  <si>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</si>
  <si>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</si>
  <si>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</si>
  <si>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</si>
  <si>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</si>
  <si>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</si>
  <si>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</si>
  <si>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</si>
  <si>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</si>
  <si>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</si>
  <si>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</si>
  <si>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</si>
  <si>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</si>
  <si>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</si>
  <si>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</si>
  <si>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</si>
  <si>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</si>
  <si>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</si>
  <si>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</si>
  <si>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</si>
  <si>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</si>
  <si>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</si>
  <si>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</si>
  <si>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</si>
  <si>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</si>
  <si>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</si>
  <si>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</si>
  <si>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</si>
  <si>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</si>
  <si>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</si>
  <si>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</si>
  <si>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</si>
  <si>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</si>
  <si>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</si>
  <si>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</si>
  <si>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</si>
  <si>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</si>
  <si>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</si>
  <si>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</si>
  <si>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</si>
  <si>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</si>
  <si>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</si>
  <si>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</si>
  <si>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</si>
  <si>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</si>
  <si>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</si>
  <si>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</si>
  <si>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</si>
  <si>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</si>
  <si>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</si>
  <si>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</si>
  <si>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</si>
  <si>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</si>
  <si>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</si>
  <si>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</si>
  <si>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</si>
  <si>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</si>
  <si>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</si>
  <si>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</si>
  <si>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</si>
  <si>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</si>
  <si>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</si>
  <si>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</si>
  <si>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</si>
  <si>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</si>
  <si>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</si>
  <si>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</si>
  <si>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</si>
  <si>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</si>
  <si>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</si>
  <si>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</si>
  <si>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</si>
  <si>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</si>
  <si>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</si>
  <si>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</si>
  <si>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</si>
  <si>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</si>
  <si>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</si>
  <si>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</si>
  <si>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</si>
  <si>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</si>
  <si>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</si>
  <si>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</si>
  <si>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</si>
  <si>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</si>
  <si>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</si>
  <si>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</si>
  <si>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</si>
  <si>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</si>
  <si>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</si>
  <si>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</si>
  <si>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</si>
  <si>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</si>
  <si>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</si>
  <si>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</si>
  <si>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</si>
  <si>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</si>
  <si>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</si>
  <si>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</si>
  <si>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</si>
  <si>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</si>
  <si>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</si>
  <si>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</si>
  <si>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</si>
  <si>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</si>
  <si>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</si>
  <si>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</si>
  <si>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</si>
  <si>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</si>
  <si>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</si>
  <si>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</si>
  <si>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</si>
  <si>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</si>
  <si>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</si>
  <si>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</si>
  <si>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</si>
  <si>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</si>
  <si>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</si>
  <si>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</si>
  <si>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</si>
  <si>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</si>
  <si>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</si>
  <si>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</si>
  <si>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</si>
  <si>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</si>
  <si>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</si>
  <si>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</si>
  <si>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</si>
  <si>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</si>
  <si>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</si>
  <si>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</si>
  <si>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</si>
  <si>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</si>
  <si>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</si>
  <si>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</si>
  <si>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</si>
  <si>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</si>
  <si>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</si>
  <si>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</si>
  <si>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</si>
  <si>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</si>
  <si>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</si>
  <si>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</si>
  <si>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</si>
  <si>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</si>
  <si>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</si>
  <si>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</si>
  <si>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</si>
  <si>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</si>
  <si>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</si>
  <si>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</si>
  <si>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</si>
  <si>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</si>
  <si>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</si>
  <si>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</si>
  <si>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</si>
  <si>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</si>
  <si>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</si>
  <si>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</si>
  <si>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</si>
  <si>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</si>
  <si>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</si>
  <si>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</si>
  <si>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</si>
  <si>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</si>
  <si>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</si>
  <si>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</si>
  <si>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</si>
  <si>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</si>
  <si>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</si>
  <si>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</si>
  <si>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</si>
  <si>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</si>
  <si>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</si>
  <si>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</si>
  <si>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</si>
  <si>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</si>
  <si>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</si>
  <si>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</si>
  <si>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</si>
  <si>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</si>
  <si>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</si>
  <si>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</si>
  <si>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</si>
  <si>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</si>
  <si>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</si>
  <si>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</si>
  <si>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</si>
  <si>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</si>
  <si>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</si>
  <si>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</si>
  <si>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</si>
  <si>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</si>
  <si>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</si>
  <si>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</si>
  <si>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</si>
  <si>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</si>
  <si>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</si>
  <si>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</si>
  <si>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</si>
  <si>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</si>
  <si>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</si>
  <si>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</si>
  <si>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</si>
  <si>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</si>
  <si>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</si>
  <si>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</si>
  <si>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</si>
  <si>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</si>
  <si>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</si>
  <si>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</si>
  <si>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</si>
  <si>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</si>
  <si>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</si>
  <si>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</si>
  <si>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</si>
  <si>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</si>
  <si>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</si>
  <si>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</si>
  <si>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</si>
  <si>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</si>
  <si>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</si>
  <si>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</si>
  <si>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</si>
  <si>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</si>
  <si>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</si>
  <si>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</si>
  <si>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</si>
  <si>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</si>
  <si>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</si>
  <si>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</si>
  <si>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</si>
  <si>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</si>
  <si>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</si>
  <si>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</si>
  <si>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</si>
  <si>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</si>
  <si>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</si>
  <si>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</si>
  <si>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</si>
  <si>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</si>
  <si>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</si>
  <si>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</si>
  <si>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</si>
  <si>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</si>
  <si>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</si>
  <si>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</si>
  <si>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</si>
  <si>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</si>
  <si>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</si>
  <si>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</si>
  <si>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</si>
  <si>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</si>
  <si>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</si>
  <si>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</si>
  <si>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</si>
  <si>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</si>
  <si>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</si>
  <si>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</si>
  <si>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</si>
  <si>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</si>
  <si>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</si>
  <si>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</si>
  <si>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</si>
  <si>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</si>
  <si>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</si>
  <si>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</si>
  <si>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</si>
  <si>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</si>
  <si>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</si>
  <si>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</si>
  <si>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</si>
  <si>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</si>
  <si>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</si>
  <si>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</si>
  <si>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</si>
  <si>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</si>
  <si>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</si>
  <si>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</si>
  <si>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</si>
  <si>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</si>
  <si>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</si>
  <si>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</si>
  <si>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</si>
  <si>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</si>
  <si>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</si>
  <si>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</si>
  <si>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</si>
  <si>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</si>
  <si>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</si>
  <si>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</si>
  <si>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</si>
  <si>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</si>
  <si>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</si>
  <si>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</si>
  <si>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</si>
  <si>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</si>
  <si>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</si>
  <si>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</si>
  <si>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</si>
  <si>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</si>
  <si>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</si>
  <si>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</si>
  <si>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</si>
  <si>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</si>
  <si>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</si>
  <si>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</si>
  <si>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</si>
  <si>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</si>
  <si>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</si>
  <si>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</si>
  <si>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</si>
  <si>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</si>
  <si>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</si>
  <si>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</si>
  <si>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</si>
  <si>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</si>
  <si>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</si>
  <si>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</si>
  <si>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</si>
  <si>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</si>
  <si>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</si>
  <si>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</si>
  <si>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</si>
  <si>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</si>
  <si>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</si>
  <si>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</si>
  <si>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</si>
  <si>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</si>
  <si>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</si>
  <si>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</si>
  <si>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</si>
  <si>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</si>
  <si>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</si>
  <si>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</si>
  <si>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</si>
  <si>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</si>
  <si>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</si>
  <si>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</si>
  <si>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</si>
  <si>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</si>
  <si>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</si>
  <si>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</si>
  <si>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</si>
  <si>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</si>
  <si>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</si>
  <si>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</si>
  <si>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</si>
  <si>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</si>
  <si>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</si>
  <si>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</si>
  <si>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</si>
  <si>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</si>
  <si>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</si>
  <si>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</si>
  <si>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</si>
  <si>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</si>
  <si>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</si>
  <si>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</si>
  <si>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</si>
  <si>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</si>
  <si>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</si>
  <si>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</si>
  <si>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</si>
  <si>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</si>
  <si>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</si>
  <si>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</si>
  <si>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</si>
  <si>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</si>
  <si>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</si>
  <si>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</si>
  <si>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</si>
  <si>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</si>
  <si>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</si>
  <si>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</si>
  <si>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</si>
  <si>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</si>
  <si>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</si>
  <si>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</si>
  <si>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</si>
  <si>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</si>
  <si>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</si>
  <si>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</si>
  <si>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</si>
  <si>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</si>
  <si>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</si>
  <si>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</si>
  <si>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</si>
  <si>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</si>
  <si>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</si>
  <si>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</si>
  <si>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</si>
  <si>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</si>
  <si>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</si>
  <si>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</si>
  <si>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</si>
  <si>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</si>
  <si>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</si>
  <si>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</si>
  <si>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</si>
  <si>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</si>
  <si>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</si>
  <si>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</si>
  <si>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</si>
  <si>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</si>
  <si>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</si>
  <si>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</si>
  <si>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</si>
  <si>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</si>
  <si>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</si>
  <si>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</si>
  <si>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</si>
  <si>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</si>
  <si>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</si>
  <si>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</si>
  <si>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</si>
  <si>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</si>
  <si>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</si>
  <si>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</si>
  <si>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</si>
  <si>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</si>
  <si>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</si>
  <si>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</si>
  <si>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</si>
  <si>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</si>
  <si>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</si>
  <si>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</si>
  <si>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</si>
  <si>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</si>
  <si>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</si>
  <si>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</si>
  <si>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</si>
  <si>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</si>
  <si>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</si>
  <si>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</si>
  <si>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</si>
  <si>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</si>
  <si>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</si>
  <si>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</si>
  <si>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</si>
  <si>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</si>
  <si>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</si>
  <si>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</si>
  <si>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</si>
  <si>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</si>
  <si>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</si>
  <si>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</si>
  <si>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</si>
  <si>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</si>
  <si>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</si>
  <si>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</si>
  <si>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</si>
  <si>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</si>
  <si>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</si>
  <si>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</si>
  <si>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</si>
  <si>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</si>
  <si>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</si>
  <si>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</si>
  <si>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</si>
  <si>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</si>
  <si>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</si>
  <si>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</si>
  <si>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</si>
  <si>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</si>
  <si>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</si>
  <si>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</si>
  <si>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</si>
  <si>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</si>
  <si>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</si>
  <si>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</si>
  <si>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</si>
  <si>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</si>
  <si>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</si>
  <si>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</si>
  <si>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</si>
  <si>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</si>
  <si>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</si>
  <si>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</si>
  <si>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</si>
  <si>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</si>
  <si>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</si>
  <si>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</si>
  <si>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</si>
  <si>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</si>
  <si>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</si>
  <si>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</si>
  <si>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</si>
  <si>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</si>
  <si>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</si>
  <si>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</si>
  <si>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</si>
  <si>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</si>
  <si>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</si>
  <si>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</si>
  <si>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</si>
  <si>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</si>
  <si>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</si>
  <si>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</si>
  <si>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</si>
  <si>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</si>
  <si>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</si>
  <si>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</si>
  <si>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</si>
  <si>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</si>
  <si>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</si>
  <si>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</si>
  <si>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</si>
  <si>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</si>
  <si>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</si>
  <si>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</si>
  <si>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</si>
  <si>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</si>
  <si>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</si>
  <si>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</si>
  <si>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</si>
  <si>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</si>
  <si>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</si>
  <si>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</si>
  <si>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</si>
  <si>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</si>
  <si>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</si>
  <si>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</si>
  <si>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</si>
  <si>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</si>
  <si>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</si>
  <si>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</si>
  <si>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</si>
  <si>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</si>
  <si>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</si>
  <si>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</si>
  <si>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</si>
  <si>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</si>
  <si>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</si>
  <si>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</si>
  <si>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</si>
  <si>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</si>
  <si>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</si>
  <si>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</si>
  <si>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</si>
  <si>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</si>
  <si>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</si>
  <si>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</si>
  <si>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</si>
  <si>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</si>
  <si>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</si>
  <si>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</si>
  <si>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</si>
  <si>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</si>
  <si>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</si>
  <si>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</si>
  <si>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</si>
  <si>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</si>
  <si>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</si>
  <si>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</si>
  <si>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</si>
  <si>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</si>
  <si>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</si>
  <si>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</si>
  <si>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</si>
  <si>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</si>
  <si>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</si>
  <si>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</si>
  <si>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</si>
  <si>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</si>
  <si>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</si>
  <si>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</si>
  <si>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</si>
  <si>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</si>
  <si>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</si>
  <si>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</si>
  <si>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</si>
  <si>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</si>
  <si>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</si>
  <si>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</si>
  <si>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</si>
  <si>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</si>
  <si>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</si>
  <si>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</si>
  <si>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</si>
  <si>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</si>
  <si>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</si>
  <si>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</si>
  <si>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</si>
  <si>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</si>
  <si>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</si>
  <si>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</si>
  <si>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</si>
  <si>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</si>
  <si>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</si>
  <si>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</si>
  <si>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</si>
  <si>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</si>
  <si>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</si>
  <si>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</si>
  <si>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</si>
  <si>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</si>
  <si>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</si>
  <si>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</si>
  <si>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</si>
  <si>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</si>
  <si>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</si>
  <si>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</si>
  <si>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</si>
  <si>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</si>
  <si>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</si>
  <si>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</si>
  <si>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</si>
  <si>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</si>
  <si>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</si>
  <si>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</si>
  <si>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</si>
  <si>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</si>
  <si>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</si>
  <si>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</si>
  <si>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</si>
  <si>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</si>
  <si>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</si>
  <si>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</si>
  <si>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</si>
  <si>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</si>
  <si>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</si>
  <si>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</si>
  <si>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</si>
  <si>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</si>
  <si>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</si>
  <si>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</si>
  <si>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</si>
  <si>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</si>
  <si>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</si>
  <si>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</si>
  <si>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</si>
  <si>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</si>
  <si>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</si>
  <si>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</si>
  <si>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</si>
  <si>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</si>
  <si>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</si>
  <si>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</si>
  <si>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</si>
  <si>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</si>
  <si>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</si>
  <si>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</si>
  <si>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</si>
  <si>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</si>
  <si>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</si>
  <si>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</si>
  <si>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</si>
  <si>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</si>
  <si>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</si>
  <si>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</si>
  <si>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</si>
  <si>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</si>
  <si>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</si>
  <si>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</si>
  <si>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</si>
  <si>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</si>
  <si>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</si>
  <si>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</si>
  <si>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</si>
  <si>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</si>
  <si>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</si>
  <si>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</si>
  <si>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</si>
  <si>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</si>
  <si>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</si>
  <si>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</si>
  <si>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</si>
  <si>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</si>
  <si>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</si>
  <si>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</si>
  <si>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</si>
  <si>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</si>
  <si>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</si>
  <si>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</si>
  <si>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</si>
  <si>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</si>
  <si>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</si>
  <si>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</si>
  <si>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</si>
  <si>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</si>
  <si>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</si>
  <si>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</si>
  <si>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</si>
  <si>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</si>
  <si>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</si>
  <si>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</si>
  <si>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</si>
  <si>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</si>
  <si>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</si>
  <si>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</si>
  <si>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</si>
  <si>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</si>
  <si>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</si>
  <si>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</si>
  <si>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</si>
  <si>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</si>
  <si>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</si>
  <si>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</si>
  <si>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</si>
  <si>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</si>
  <si>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</si>
  <si>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</si>
  <si>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</si>
  <si>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</si>
  <si>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</si>
  <si>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</si>
  <si>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</si>
  <si>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</si>
  <si>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</si>
  <si>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</si>
  <si>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</si>
  <si>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</si>
  <si>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</si>
  <si>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</si>
  <si>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</si>
  <si>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</si>
  <si>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</si>
  <si>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</si>
  <si>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</si>
  <si>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</si>
  <si>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</si>
  <si>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</si>
  <si>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</si>
  <si>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</si>
  <si>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</si>
  <si>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</si>
  <si>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</si>
  <si>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</si>
  <si>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</si>
  <si>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</si>
  <si>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</si>
  <si>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</si>
  <si>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</si>
  <si>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</si>
  <si>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</si>
  <si>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</si>
  <si>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</si>
  <si>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</si>
  <si>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</si>
  <si>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</si>
  <si>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</si>
  <si>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</si>
  <si>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</si>
  <si>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</si>
  <si>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</si>
  <si>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</si>
  <si>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</si>
  <si>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</si>
  <si>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</si>
  <si>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</si>
  <si>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</si>
  <si>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</si>
  <si>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</si>
  <si>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</si>
  <si>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</si>
  <si>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</si>
  <si>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</si>
  <si>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</si>
  <si>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</si>
  <si>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</si>
  <si>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</si>
  <si>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</si>
  <si>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</si>
  <si>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</si>
  <si>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</si>
  <si>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</si>
  <si>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</si>
  <si>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</si>
  <si>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</si>
  <si>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</si>
  <si>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</si>
  <si>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</si>
  <si>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</si>
  <si>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</si>
  <si>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</si>
  <si>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</si>
  <si>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</si>
  <si>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</si>
  <si>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</si>
  <si>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</si>
  <si>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</si>
  <si>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</si>
  <si>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</si>
  <si>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</si>
  <si>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</si>
  <si>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</si>
  <si>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</si>
  <si>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</si>
  <si>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</si>
  <si>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</si>
  <si>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</si>
  <si>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</si>
  <si>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</si>
  <si>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</si>
  <si>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</si>
  <si>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</si>
  <si>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</si>
  <si>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</si>
  <si>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</si>
  <si>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</si>
  <si>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</si>
  <si>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</si>
  <si>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</si>
  <si>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</si>
  <si>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</si>
  <si>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</si>
  <si>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</si>
  <si>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</si>
  <si>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</si>
  <si>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</si>
  <si>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</si>
  <si>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</si>
  <si>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</si>
  <si>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</si>
  <si>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</si>
  <si>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</si>
  <si>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</si>
  <si>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</si>
  <si>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</si>
  <si>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</si>
  <si>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</si>
  <si>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</si>
  <si>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</si>
  <si>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</si>
  <si>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</si>
  <si>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</si>
  <si>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</si>
  <si>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</si>
  <si>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</si>
  <si>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</si>
  <si>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</si>
  <si>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</si>
  <si>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</si>
  <si>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</si>
  <si>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</si>
  <si>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</si>
  <si>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</si>
  <si>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</si>
  <si>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</si>
  <si>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</si>
  <si>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</si>
  <si>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</si>
  <si>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</si>
  <si>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</si>
  <si>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</si>
  <si>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</si>
  <si>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</si>
  <si>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</si>
  <si>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</si>
  <si>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</si>
  <si>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</si>
  <si>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</si>
  <si>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</si>
  <si>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</si>
  <si>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</si>
  <si>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</si>
  <si>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</si>
  <si>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</si>
  <si>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</si>
  <si>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</si>
  <si>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</si>
  <si>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</si>
  <si>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</si>
  <si>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</si>
  <si>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</si>
  <si>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</si>
  <si>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</si>
  <si>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</si>
  <si>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</si>
  <si>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</si>
  <si>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</si>
  <si>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</si>
  <si>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</si>
  <si>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</si>
  <si>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</si>
  <si>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</si>
  <si>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</si>
  <si>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</si>
  <si>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</si>
  <si>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</si>
  <si>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</si>
  <si>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</si>
  <si>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</si>
  <si>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</si>
  <si>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</si>
  <si>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</si>
  <si>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</si>
  <si>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</si>
  <si>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</si>
  <si>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</si>
  <si>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</si>
  <si>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</si>
  <si>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</si>
  <si>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</si>
  <si>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</si>
  <si>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</si>
  <si>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</si>
  <si>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</si>
  <si>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</si>
  <si>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</si>
  <si>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</si>
  <si>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</si>
  <si>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</si>
  <si>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</si>
  <si>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</si>
  <si>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</si>
  <si>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</si>
  <si>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</si>
  <si>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</si>
  <si>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</si>
  <si>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</si>
  <si>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</si>
  <si>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</si>
  <si>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</si>
  <si>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</si>
  <si>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</si>
  <si>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</si>
  <si>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</si>
  <si>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</si>
  <si>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</si>
  <si>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</si>
  <si>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</si>
  <si>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</si>
  <si>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</si>
  <si>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</si>
  <si>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</si>
  <si>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</si>
  <si>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</si>
  <si>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</si>
  <si>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</si>
  <si>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</si>
  <si>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</si>
  <si>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</si>
  <si>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</si>
  <si>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</si>
  <si>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</si>
  <si>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</si>
  <si>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</si>
  <si>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</si>
  <si>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</si>
  <si>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</si>
  <si>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</si>
  <si>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</si>
  <si>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</si>
  <si>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</si>
  <si>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</si>
  <si>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</si>
  <si>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</si>
  <si>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</si>
  <si>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</si>
  <si>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</si>
  <si>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</si>
  <si>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</si>
  <si>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</si>
  <si>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</si>
  <si>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</si>
  <si>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</si>
  <si>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</si>
  <si>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</si>
  <si>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</si>
  <si>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</si>
  <si>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</si>
  <si>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</si>
  <si>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</si>
  <si>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</si>
  <si>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</si>
  <si>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</si>
  <si>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</si>
  <si>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</si>
  <si>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</si>
  <si>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</si>
  <si>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</si>
  <si>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</si>
  <si>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</si>
  <si>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</si>
  <si>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</si>
  <si>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</si>
  <si>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</si>
  <si>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</si>
  <si>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</si>
  <si>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</si>
  <si>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</si>
  <si>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</si>
  <si>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</si>
  <si>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</si>
  <si>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</si>
  <si>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</si>
  <si>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</si>
  <si>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</si>
  <si>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</si>
  <si>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</si>
  <si>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</si>
  <si>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</si>
  <si>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</si>
  <si>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</si>
  <si>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</si>
  <si>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</si>
  <si>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</si>
  <si>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</si>
  <si>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</si>
  <si>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</si>
  <si>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</si>
  <si>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</si>
  <si>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</si>
  <si>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</si>
  <si>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</si>
  <si>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</si>
  <si>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</si>
  <si>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</si>
  <si>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</si>
  <si>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</si>
  <si>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</si>
  <si>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</si>
  <si>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</si>
  <si>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</si>
  <si>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</si>
  <si>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</si>
  <si>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</si>
  <si>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</si>
  <si>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</si>
  <si>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</si>
  <si>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</si>
  <si>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</si>
  <si>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</si>
  <si>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</si>
  <si>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</si>
  <si>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</si>
  <si>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</si>
  <si>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</si>
  <si>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</si>
  <si>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</si>
  <si>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</si>
  <si>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</si>
  <si>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</si>
  <si>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</si>
  <si>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</si>
  <si>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</si>
  <si>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</si>
  <si>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</si>
  <si>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</si>
  <si>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</si>
  <si>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</si>
  <si>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</si>
  <si>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</si>
  <si>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</si>
  <si>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</si>
  <si>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</si>
  <si>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</si>
  <si>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</si>
  <si>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</si>
  <si>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</si>
  <si>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</si>
  <si>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</si>
  <si>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</si>
  <si>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</si>
  <si>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</si>
  <si>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</si>
  <si>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</si>
  <si>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</si>
  <si>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</si>
  <si>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</si>
  <si>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</si>
  <si>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</si>
  <si>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</si>
  <si>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</si>
  <si>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</si>
  <si>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</si>
  <si>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</si>
  <si>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</si>
  <si>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</si>
  <si>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</si>
  <si>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</si>
  <si>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</si>
  <si>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</si>
  <si>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</si>
  <si>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</si>
  <si>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</si>
  <si>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</si>
  <si>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</si>
  <si>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</si>
  <si>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</si>
  <si>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</si>
  <si>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</si>
  <si>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</si>
  <si>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</si>
  <si>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</si>
  <si>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</si>
  <si>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</si>
  <si>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</si>
  <si>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</si>
  <si>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</si>
  <si>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</si>
  <si>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</si>
  <si>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</si>
  <si>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</si>
  <si>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</si>
  <si>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</si>
  <si>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</si>
  <si>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</si>
  <si>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</si>
  <si>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</si>
  <si>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</si>
  <si>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</si>
  <si>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</si>
  <si>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</si>
  <si>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</si>
  <si>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</si>
  <si>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</si>
  <si>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</si>
  <si>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</si>
  <si>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</si>
  <si>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</si>
  <si>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</si>
  <si>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</si>
  <si>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</si>
  <si>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</si>
  <si>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</si>
  <si>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</si>
  <si>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</si>
  <si>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</si>
  <si>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</si>
  <si>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</si>
  <si>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</si>
  <si>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</si>
  <si>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</si>
  <si>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</si>
  <si>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</si>
  <si>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</si>
  <si>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</si>
  <si>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</si>
  <si>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</si>
  <si>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</si>
  <si>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</si>
  <si>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</si>
  <si>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</si>
  <si>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</si>
  <si>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</si>
  <si>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</si>
  <si>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</si>
  <si>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</si>
  <si>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</si>
  <si>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</si>
  <si>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</si>
  <si>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</si>
  <si>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</si>
  <si>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</si>
  <si>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</si>
  <si>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</si>
  <si>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</si>
  <si>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</si>
  <si>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</si>
  <si>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</si>
  <si>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</si>
  <si>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</si>
  <si>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</si>
  <si>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</si>
  <si>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</si>
  <si>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</si>
  <si>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</si>
  <si>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</si>
  <si>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</si>
  <si>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</si>
  <si>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</si>
  <si>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</si>
  <si>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</si>
  <si>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</si>
  <si>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</si>
  <si>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</si>
  <si>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</si>
  <si>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</si>
  <si>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</si>
  <si>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</si>
  <si>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</si>
  <si>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</si>
  <si>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</si>
  <si>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</si>
  <si>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</si>
  <si>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</si>
  <si>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</si>
  <si>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</si>
  <si>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</si>
  <si>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</si>
  <si>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</si>
  <si>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</si>
  <si>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</si>
  <si>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</si>
  <si>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</si>
  <si>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</si>
  <si>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</si>
  <si>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</si>
  <si>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</si>
  <si>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</si>
  <si>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</si>
  <si>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</si>
  <si>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</si>
  <si>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</si>
  <si>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</si>
  <si>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</si>
  <si>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</si>
  <si>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</si>
  <si>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</si>
  <si>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</si>
  <si>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</si>
  <si>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</si>
  <si>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</si>
  <si>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</si>
  <si>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</si>
  <si>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</si>
  <si>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</si>
  <si>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</si>
  <si>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</si>
  <si>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</si>
  <si>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</si>
  <si>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</si>
  <si>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</si>
  <si>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</si>
  <si>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</si>
  <si>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</si>
  <si>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</si>
  <si>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</si>
  <si>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</si>
  <si>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</si>
  <si>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</si>
  <si>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</si>
  <si>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</si>
  <si>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</si>
  <si>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</si>
  <si>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</si>
  <si>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</si>
  <si>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</si>
  <si>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</si>
  <si>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</si>
  <si>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</si>
  <si>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</si>
  <si>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</si>
  <si>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</si>
  <si>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</si>
  <si>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</si>
  <si>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</si>
  <si>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</si>
  <si>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</si>
  <si>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</si>
  <si>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</si>
  <si>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</si>
  <si>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</si>
  <si>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</si>
  <si>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</si>
  <si>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</si>
  <si>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</si>
  <si>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</si>
  <si>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</si>
  <si>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</si>
  <si>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</si>
  <si>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</si>
  <si>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</si>
  <si>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</si>
  <si>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</si>
  <si>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</si>
  <si>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</si>
  <si>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</si>
  <si>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</si>
  <si>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</si>
  <si>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</si>
  <si>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</si>
  <si>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</si>
  <si>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</si>
  <si>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</si>
  <si>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</si>
  <si>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</si>
  <si>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</si>
  <si>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</si>
  <si>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</si>
  <si>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</si>
  <si>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</si>
  <si>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</si>
  <si>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</si>
  <si>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</si>
  <si>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</si>
  <si>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</si>
  <si>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</si>
  <si>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</si>
  <si>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</si>
  <si>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</si>
  <si>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</si>
  <si>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</si>
  <si>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</si>
  <si>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</si>
  <si>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</si>
  <si>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</si>
  <si>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</si>
  <si>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</si>
  <si>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</si>
  <si>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</si>
  <si>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</si>
  <si>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</si>
  <si>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</si>
  <si>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</si>
  <si>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</si>
  <si>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</si>
  <si>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</si>
  <si>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</si>
  <si>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</si>
  <si>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</si>
  <si>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</si>
  <si>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</si>
  <si>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</si>
  <si>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</si>
  <si>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</si>
  <si>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</si>
  <si>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</si>
  <si>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</si>
  <si>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</si>
  <si>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</si>
  <si>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</si>
  <si>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</si>
  <si>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</si>
  <si>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</si>
  <si>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</si>
  <si>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</si>
  <si>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</si>
  <si>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</si>
  <si>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</si>
  <si>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</si>
  <si>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</si>
  <si>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</si>
  <si>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</si>
  <si>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</si>
  <si>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</si>
  <si>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</si>
  <si>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</si>
  <si>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</si>
  <si>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</si>
  <si>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</si>
  <si>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</si>
  <si>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</si>
  <si>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</si>
  <si>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</si>
  <si>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</si>
  <si>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</si>
  <si>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</si>
  <si>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</si>
  <si>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</si>
  <si>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</si>
  <si>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</si>
  <si>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</si>
  <si>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</si>
  <si>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</si>
  <si>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</si>
  <si>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</si>
  <si>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</si>
  <si>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</si>
  <si>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</si>
  <si>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</si>
  <si>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</si>
  <si>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</si>
  <si>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</si>
  <si>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</si>
  <si>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</si>
  <si>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</si>
  <si>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</si>
  <si>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</si>
  <si>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</si>
  <si>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</si>
  <si>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</si>
  <si>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</si>
  <si>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</si>
  <si>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</si>
  <si>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</si>
  <si>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</si>
  <si>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</si>
  <si>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</si>
  <si>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</si>
  <si>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</si>
  <si>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</si>
  <si>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</si>
  <si>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</si>
  <si>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</si>
  <si>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</si>
  <si>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</si>
  <si>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</si>
  <si>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</si>
  <si>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</si>
  <si>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</si>
  <si>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</si>
  <si>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</si>
  <si>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</si>
  <si>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</si>
  <si>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</si>
  <si>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</si>
  <si>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</si>
  <si>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</si>
  <si>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</si>
  <si>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</si>
  <si>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</si>
  <si>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</si>
  <si>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</si>
  <si>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</si>
  <si>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</si>
  <si>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</si>
  <si>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</si>
  <si>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</si>
  <si>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</si>
  <si>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</si>
  <si>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</si>
  <si>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</si>
  <si>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</si>
  <si>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</si>
  <si>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</si>
  <si>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</si>
  <si>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</si>
  <si>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</si>
  <si>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</si>
  <si>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</si>
  <si>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</si>
  <si>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</si>
  <si>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</si>
  <si>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</si>
  <si>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</si>
  <si>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</si>
  <si>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</si>
  <si>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</si>
  <si>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</si>
  <si>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</si>
  <si>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</si>
  <si>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</si>
  <si>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</si>
  <si>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</si>
  <si>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</si>
  <si>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</si>
  <si>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</si>
  <si>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</si>
  <si>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</si>
  <si>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</si>
  <si>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</si>
  <si>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</si>
  <si>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</si>
  <si>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</si>
  <si>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</si>
  <si>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</si>
  <si>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</si>
  <si>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</si>
  <si>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</si>
  <si>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</si>
  <si>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</si>
  <si>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</si>
  <si>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</si>
  <si>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</si>
  <si>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</si>
  <si>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</si>
  <si>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</si>
  <si>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</si>
  <si>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</si>
  <si>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</si>
  <si>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</si>
  <si>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</si>
  <si>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</si>
  <si>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</si>
  <si>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</si>
  <si>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</si>
  <si>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</si>
  <si>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</si>
  <si>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</si>
  <si>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</si>
  <si>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</si>
  <si>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</si>
  <si>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</si>
  <si>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</si>
  <si>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</si>
  <si>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</si>
  <si>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</si>
  <si>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</si>
  <si>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</si>
  <si>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</si>
  <si>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</si>
  <si>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</si>
  <si>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</si>
  <si>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</si>
  <si>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</si>
  <si>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</si>
  <si>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</si>
  <si>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</si>
  <si>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</si>
  <si>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</si>
  <si>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</si>
  <si>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</si>
  <si>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</si>
  <si>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</si>
  <si>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</si>
  <si>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</si>
  <si>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</si>
  <si>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</si>
  <si>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</si>
  <si>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</si>
  <si>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</si>
  <si>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</si>
  <si>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</si>
  <si>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</si>
  <si>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</si>
  <si>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</si>
  <si>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</si>
  <si>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</si>
  <si>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</si>
  <si>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</si>
  <si>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</si>
  <si>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</si>
  <si>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</si>
  <si>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</si>
  <si>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</si>
  <si>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</si>
  <si>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</si>
  <si>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</si>
  <si>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</si>
  <si>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</si>
  <si>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</si>
  <si>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</si>
  <si>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</si>
  <si>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</si>
  <si>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</si>
  <si>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</si>
  <si>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</si>
  <si>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</si>
  <si>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</si>
  <si>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</si>
  <si>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</si>
  <si>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</si>
  <si>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</si>
  <si>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</si>
  <si>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</si>
  <si>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</si>
  <si>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</si>
  <si>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</si>
  <si>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</si>
  <si>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</si>
  <si>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</si>
  <si>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</si>
  <si>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</si>
  <si>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</si>
  <si>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</si>
  <si>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</si>
  <si>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</si>
  <si>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</si>
  <si>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</si>
  <si>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</si>
  <si>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</si>
  <si>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</si>
  <si>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</si>
  <si>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</si>
  <si>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</si>
  <si>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</si>
  <si>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</si>
  <si>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</si>
  <si>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</si>
  <si>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</si>
  <si>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</si>
  <si>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</si>
  <si>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</si>
  <si>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</si>
  <si>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</si>
  <si>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</si>
  <si>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</si>
  <si>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</si>
  <si>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</si>
  <si>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</si>
  <si>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</si>
  <si>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</si>
  <si>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</si>
  <si>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</si>
  <si>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</si>
  <si>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</si>
  <si>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</si>
  <si>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</si>
  <si>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</si>
  <si>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</si>
  <si>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</si>
  <si>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</si>
  <si>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</si>
  <si>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</si>
  <si>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</si>
  <si>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</si>
  <si>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</si>
  <si>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</si>
  <si>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</si>
  <si>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</si>
  <si>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</si>
  <si>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</si>
  <si>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</si>
  <si>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</si>
  <si>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</si>
  <si>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</si>
  <si>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</si>
  <si>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</si>
  <si>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</si>
  <si>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</si>
  <si>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</si>
  <si>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</si>
  <si>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</si>
  <si>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</si>
  <si>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</si>
  <si>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</si>
  <si>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</si>
  <si>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</si>
  <si>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</si>
  <si>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</si>
  <si>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</si>
  <si>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</si>
  <si>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</si>
  <si>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</si>
  <si>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</si>
  <si>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</si>
  <si>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</si>
  <si>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</si>
  <si>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</si>
  <si>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</si>
  <si>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</si>
  <si>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</si>
  <si>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</si>
  <si>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</si>
  <si>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</si>
  <si>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</si>
  <si>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</si>
  <si>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</si>
  <si>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</si>
  <si>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</si>
  <si>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</si>
  <si>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</si>
  <si>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</si>
  <si>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</si>
  <si>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</si>
  <si>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</si>
  <si>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</si>
  <si>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</si>
  <si>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</si>
  <si>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</si>
  <si>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</si>
  <si>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</si>
  <si>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</si>
  <si>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</si>
  <si>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</si>
  <si>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</si>
  <si>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</si>
  <si>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</si>
  <si>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</si>
  <si>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</si>
  <si>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</si>
  <si>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</si>
  <si>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</si>
  <si>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</si>
  <si>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</si>
  <si>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</si>
  <si>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</si>
  <si>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</si>
  <si>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</si>
  <si>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</si>
  <si>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</si>
  <si>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</si>
  <si>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</si>
  <si>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</si>
  <si>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</si>
  <si>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</si>
  <si>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</si>
  <si>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</si>
  <si>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</si>
  <si>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</si>
  <si>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</si>
  <si>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</si>
  <si>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</si>
  <si>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</si>
  <si>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</si>
  <si>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</si>
  <si>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</si>
  <si>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</si>
  <si>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</si>
  <si>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</si>
  <si>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</si>
  <si>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</si>
  <si>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</si>
  <si>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</si>
  <si>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</si>
  <si>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</si>
  <si>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</si>
  <si>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</si>
  <si>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</si>
  <si>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</si>
  <si>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</si>
  <si>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</si>
  <si>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</si>
  <si>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</si>
  <si>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</si>
  <si>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</si>
  <si>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</si>
  <si>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</si>
  <si>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</si>
  <si>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</si>
  <si>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</si>
  <si>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</si>
  <si>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</si>
  <si>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</si>
  <si>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</si>
  <si>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</si>
  <si>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</si>
  <si>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</si>
  <si>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</si>
  <si>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</si>
  <si>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</si>
  <si>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</si>
  <si>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</si>
  <si>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</si>
  <si>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</si>
  <si>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</si>
  <si>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</si>
  <si>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</si>
  <si>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</si>
  <si>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</si>
  <si>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</si>
  <si>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</si>
  <si>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</si>
  <si>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</si>
  <si>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</si>
  <si>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</si>
  <si>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</si>
  <si>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</si>
  <si>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</si>
  <si>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</si>
  <si>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</si>
  <si>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</si>
  <si>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</si>
  <si>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</si>
  <si>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</si>
  <si>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</si>
  <si>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</si>
  <si>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</si>
  <si>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</si>
  <si>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</si>
  <si>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</si>
  <si>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</si>
  <si>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</si>
  <si>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</si>
  <si>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</si>
  <si>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</si>
  <si>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</si>
  <si>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</si>
  <si>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</si>
  <si>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</si>
  <si>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</si>
  <si>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</si>
  <si>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</si>
  <si>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</si>
  <si>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</si>
  <si>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</si>
  <si>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</si>
  <si>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</si>
  <si>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</si>
  <si>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</si>
  <si>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</si>
  <si>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</si>
  <si>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</si>
  <si>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</si>
  <si>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</si>
  <si>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</si>
  <si>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</si>
  <si>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</si>
  <si>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</si>
  <si>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</si>
  <si>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</si>
  <si>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</si>
  <si>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</si>
  <si>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</si>
  <si>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</si>
  <si>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</si>
  <si>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</si>
  <si>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</si>
  <si>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</si>
  <si>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</si>
  <si>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</si>
  <si>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</si>
  <si>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</si>
  <si>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</si>
  <si>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</si>
  <si>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</si>
  <si>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</si>
  <si>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</si>
  <si>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</si>
  <si>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</si>
  <si>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</si>
  <si>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</si>
  <si>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</si>
  <si>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</si>
  <si>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</si>
  <si>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</si>
  <si>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</si>
  <si>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</si>
  <si>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</si>
  <si>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</si>
  <si>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</si>
  <si>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</si>
  <si>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</si>
  <si>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</si>
  <si>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</si>
  <si>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</si>
  <si>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</si>
  <si>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</si>
  <si>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</si>
  <si>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</si>
  <si>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</si>
  <si>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</si>
  <si>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</si>
  <si>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</si>
  <si>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</si>
  <si>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</si>
  <si>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</si>
  <si>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</si>
  <si>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</si>
  <si>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</si>
  <si>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</si>
  <si>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</si>
  <si>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</si>
  <si>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</si>
  <si>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</si>
  <si>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</si>
  <si>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</si>
  <si>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</si>
  <si>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</si>
  <si>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</si>
  <si>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</si>
  <si>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</si>
  <si>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</si>
  <si>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</si>
  <si>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</si>
  <si>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</si>
  <si>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</si>
  <si>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</si>
  <si>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</si>
  <si>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</si>
  <si>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</si>
  <si>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</si>
  <si>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</si>
  <si>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</si>
  <si>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</si>
  <si>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</si>
  <si>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</si>
  <si>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</si>
  <si>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</si>
  <si>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</si>
  <si>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</si>
  <si>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</si>
  <si>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</si>
  <si>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</si>
  <si>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</si>
  <si>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</si>
  <si>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</si>
  <si>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</si>
  <si>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</si>
  <si>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</si>
  <si>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</si>
  <si>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</si>
  <si>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</si>
  <si>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</si>
  <si>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</si>
  <si>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</si>
  <si>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</si>
  <si>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</si>
  <si>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</si>
  <si>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</si>
  <si>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</si>
  <si>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</si>
  <si>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</si>
  <si>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</si>
  <si>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</si>
  <si>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</si>
  <si>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</si>
  <si>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</si>
  <si>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</si>
  <si>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</si>
  <si>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</si>
  <si>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</si>
  <si>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</si>
  <si>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</si>
  <si>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</si>
  <si>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</si>
  <si>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</si>
  <si>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</si>
  <si>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</si>
  <si>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</si>
  <si>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</si>
  <si>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</si>
  <si>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</si>
  <si>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</si>
  <si>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</si>
  <si>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</si>
  <si>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</si>
  <si>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</si>
  <si>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</si>
  <si>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</si>
  <si>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</si>
  <si>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</si>
  <si>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</si>
  <si>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</si>
  <si>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</si>
  <si>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</si>
  <si>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</si>
  <si>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</si>
  <si>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</si>
  <si>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</si>
  <si>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</si>
  <si>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</si>
  <si>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</si>
  <si>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</si>
  <si>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</si>
  <si>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</si>
  <si>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</si>
  <si>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</si>
  <si>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</si>
  <si>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</si>
  <si>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</si>
  <si>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</si>
  <si>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</si>
  <si>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</si>
  <si>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</si>
  <si>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</si>
  <si>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</si>
  <si>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</si>
  <si>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</si>
  <si>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</si>
  <si>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</si>
  <si>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</si>
  <si>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</si>
  <si>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</si>
  <si>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</si>
  <si>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</si>
  <si>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</si>
  <si>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</si>
  <si>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</si>
  <si>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</si>
  <si>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</si>
  <si>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</si>
  <si>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</si>
  <si>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</si>
  <si>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</si>
  <si>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</si>
  <si>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</si>
  <si>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</si>
  <si>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</si>
  <si>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</si>
  <si>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</si>
  <si>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</si>
  <si>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</si>
  <si>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</si>
  <si>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</si>
  <si>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</si>
  <si>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</si>
  <si>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</si>
  <si>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</si>
  <si>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</si>
  <si>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</si>
  <si>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</si>
  <si>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</si>
  <si>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</si>
  <si>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</si>
  <si>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</si>
  <si>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</si>
  <si>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</si>
  <si>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</si>
  <si>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</si>
  <si>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</si>
  <si>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</si>
  <si>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</si>
  <si>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</si>
  <si>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</si>
  <si>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</si>
  <si>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</si>
  <si>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</si>
  <si>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</si>
  <si>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</si>
  <si>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</si>
  <si>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</si>
  <si>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</si>
  <si>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</si>
  <si>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</si>
  <si>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</si>
  <si>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</si>
  <si>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</si>
  <si>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</si>
  <si>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</si>
  <si>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</si>
  <si>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</si>
  <si>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</si>
  <si>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</si>
  <si>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</si>
  <si>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</si>
  <si>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</si>
  <si>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</si>
  <si>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</si>
  <si>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</si>
  <si>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</si>
  <si>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</si>
  <si>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</si>
  <si>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</si>
  <si>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</si>
  <si>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</si>
  <si>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</si>
  <si>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</si>
  <si>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</si>
  <si>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</si>
  <si>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</si>
  <si>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</si>
  <si>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</si>
  <si>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</si>
  <si>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</si>
  <si>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</si>
  <si>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</si>
  <si>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</si>
  <si>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</si>
  <si>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</si>
  <si>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</si>
  <si>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</si>
  <si>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</si>
  <si>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</si>
  <si>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</si>
  <si>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</si>
  <si>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</si>
  <si>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</si>
  <si>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</si>
  <si>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</si>
  <si>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</si>
  <si>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</si>
  <si>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</si>
  <si>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</si>
  <si>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</si>
  <si>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</si>
  <si>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</si>
  <si>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</si>
  <si>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</si>
  <si>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</si>
  <si>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</si>
  <si>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</si>
  <si>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</si>
  <si>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</si>
  <si>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</si>
  <si>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</si>
  <si>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</si>
  <si>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</si>
  <si>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</si>
  <si>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</si>
  <si>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</si>
  <si>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</si>
  <si>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</si>
  <si>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</si>
  <si>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</si>
  <si>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</si>
  <si>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</si>
  <si>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</si>
  <si>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</si>
  <si>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</si>
  <si>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</si>
  <si>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</si>
  <si>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</si>
  <si>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</si>
  <si>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</si>
  <si>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</si>
  <si>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</si>
  <si>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</si>
  <si>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</si>
  <si>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</si>
  <si>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</si>
  <si>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</si>
  <si>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</si>
  <si>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</si>
  <si>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</si>
  <si>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</si>
  <si>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</si>
  <si>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</si>
  <si>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</si>
  <si>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</si>
  <si>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</si>
  <si>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</si>
  <si>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</si>
  <si>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</si>
  <si>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</si>
  <si>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</si>
  <si>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</si>
  <si>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</si>
  <si>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</si>
  <si>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</si>
  <si>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</si>
  <si>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</si>
  <si>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</si>
  <si>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</si>
  <si>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</si>
  <si>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</si>
  <si>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</si>
  <si>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</si>
  <si>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</si>
  <si>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</si>
  <si>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</si>
  <si>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</si>
  <si>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</si>
  <si>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</si>
  <si>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</si>
  <si>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</si>
  <si>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</si>
  <si>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</si>
  <si>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</si>
  <si>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</si>
  <si>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</si>
  <si>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</si>
  <si>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</si>
  <si>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</si>
  <si>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</si>
  <si>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</si>
  <si>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</si>
  <si>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</si>
  <si>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</si>
  <si>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</si>
  <si>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</si>
  <si>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</si>
  <si>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</si>
  <si>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</si>
  <si>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</si>
  <si>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</si>
  <si>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</si>
  <si>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</si>
  <si>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</si>
  <si>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</si>
  <si>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</si>
  <si>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</si>
  <si>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</si>
  <si>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</si>
  <si>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</si>
  <si>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</si>
  <si>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</si>
  <si>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</si>
  <si>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</si>
  <si>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</si>
  <si>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</si>
  <si>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</si>
  <si>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</si>
  <si>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</si>
  <si>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</si>
  <si>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</si>
  <si>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</si>
  <si>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</si>
  <si>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</si>
  <si>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</si>
  <si>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</si>
  <si>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</si>
  <si>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</si>
  <si>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</si>
  <si>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</si>
  <si>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</si>
  <si>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</si>
  <si>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</si>
  <si>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</si>
  <si>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</si>
  <si>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</si>
  <si>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</si>
  <si>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</si>
  <si>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</si>
  <si>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</si>
  <si>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</si>
  <si>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</si>
  <si>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</si>
  <si>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</si>
  <si>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</si>
  <si>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</si>
  <si>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</si>
  <si>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</si>
  <si>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</si>
  <si>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</si>
  <si>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</si>
  <si>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</si>
  <si>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</si>
  <si>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</si>
  <si>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</si>
  <si>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</si>
  <si>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</si>
  <si>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</si>
  <si>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</si>
  <si>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</si>
  <si>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</si>
  <si>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</si>
  <si>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</si>
  <si>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</si>
  <si>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</si>
  <si>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</si>
  <si>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</si>
  <si>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</si>
  <si>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</si>
  <si>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</si>
  <si>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</si>
  <si>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</si>
  <si>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</si>
  <si>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</si>
  <si>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</si>
  <si>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</si>
  <si>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</si>
  <si>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</si>
  <si>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</si>
  <si>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</si>
  <si>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</si>
  <si>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</si>
  <si>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</si>
  <si>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</si>
  <si>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</si>
  <si>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</si>
  <si>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</si>
  <si>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</si>
  <si>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</si>
  <si>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</si>
  <si>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</si>
  <si>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</si>
  <si>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</si>
  <si>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</si>
  <si>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</si>
  <si>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</si>
  <si>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</si>
  <si>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</si>
  <si>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</si>
  <si>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</si>
  <si>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</si>
  <si>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</si>
  <si>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</si>
  <si>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</si>
  <si>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</si>
  <si>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</si>
  <si>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</si>
  <si>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</si>
  <si>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</si>
  <si>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</si>
  <si>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</si>
  <si>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</si>
  <si>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</si>
  <si>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</si>
  <si>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</si>
  <si>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</si>
  <si>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</si>
  <si>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</si>
  <si>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</si>
  <si>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</si>
  <si>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</si>
  <si>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</si>
  <si>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</si>
  <si>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</si>
  <si>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</si>
  <si>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</si>
  <si>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</si>
  <si>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</si>
  <si>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</si>
  <si>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</si>
  <si>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</si>
  <si>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</si>
  <si>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</si>
  <si>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</si>
  <si>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</si>
  <si>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</si>
  <si>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</si>
  <si>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</si>
  <si>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</si>
  <si>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</si>
  <si>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</si>
  <si>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</si>
  <si>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</si>
  <si>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</si>
  <si>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</si>
  <si>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</si>
  <si>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</si>
  <si>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</si>
  <si>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</si>
  <si>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</si>
  <si>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</si>
  <si>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</si>
  <si>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</si>
  <si>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</si>
  <si>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</si>
  <si>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</si>
  <si>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</si>
  <si>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</si>
  <si>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</si>
  <si>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</si>
  <si>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</si>
  <si>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</si>
  <si>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</si>
  <si>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</si>
  <si>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</si>
  <si>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</si>
  <si>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</si>
  <si>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</si>
  <si>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</si>
  <si>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</si>
  <si>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</si>
  <si>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</si>
  <si>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</si>
  <si>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</si>
  <si>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</si>
  <si>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</si>
  <si>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</si>
  <si>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</si>
  <si>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</si>
  <si>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</si>
  <si>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</si>
  <si>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</si>
  <si>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</si>
  <si>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</si>
  <si>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</si>
  <si>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</si>
  <si>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</si>
  <si>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</si>
  <si>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</si>
  <si>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</si>
  <si>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</si>
  <si>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</si>
  <si>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</si>
  <si>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</si>
  <si>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</si>
  <si>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</si>
  <si>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</si>
  <si>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</si>
  <si>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</si>
  <si>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</si>
  <si>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</si>
  <si>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</si>
  <si>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</si>
  <si>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</si>
  <si>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</si>
  <si>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</si>
  <si>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</si>
  <si>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</si>
  <si>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</si>
  <si>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</si>
  <si>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</si>
  <si>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</si>
  <si>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</si>
  <si>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</si>
  <si>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</si>
  <si>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</si>
  <si>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</si>
  <si>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</si>
  <si>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</si>
  <si>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</si>
  <si>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</si>
  <si>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</si>
  <si>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</si>
  <si>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</si>
  <si>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</si>
  <si>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</si>
  <si>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</si>
  <si>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</si>
  <si>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</si>
  <si>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</si>
  <si>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</si>
  <si>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</si>
  <si>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</si>
  <si>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</si>
  <si>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</si>
  <si>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</si>
  <si>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</si>
  <si>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</si>
  <si>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</si>
  <si>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</si>
  <si>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</si>
  <si>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</si>
  <si>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</si>
  <si>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</si>
  <si>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</si>
  <si>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</si>
  <si>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</si>
  <si>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</si>
  <si>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</si>
  <si>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</si>
  <si>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</si>
  <si>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</si>
  <si>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</si>
  <si>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</si>
  <si>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</si>
  <si>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</si>
  <si>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</si>
  <si>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</si>
  <si>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</si>
  <si>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</si>
  <si>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</si>
  <si>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</si>
  <si>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</si>
  <si>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</si>
  <si>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</si>
  <si>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</si>
  <si>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</si>
  <si>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</si>
  <si>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</si>
  <si>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</si>
  <si>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</si>
  <si>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</si>
  <si>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</si>
  <si>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</si>
  <si>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</si>
  <si>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</si>
  <si>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</si>
  <si>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</si>
  <si>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</si>
  <si>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</si>
  <si>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</si>
  <si>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</si>
  <si>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</si>
  <si>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</si>
  <si>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</si>
  <si>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</si>
  <si>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</si>
  <si>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</si>
  <si>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</si>
  <si>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</si>
  <si>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</si>
  <si>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</si>
  <si>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</si>
  <si>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</si>
  <si>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</si>
  <si>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</si>
  <si>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</si>
  <si>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</si>
  <si>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</si>
  <si>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</si>
  <si>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</si>
  <si>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</si>
  <si>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</si>
  <si>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</si>
  <si>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</si>
  <si>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</si>
  <si>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</si>
  <si>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</si>
  <si>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</si>
  <si>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</si>
  <si>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</si>
  <si>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</si>
  <si>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</si>
  <si>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</si>
  <si>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</si>
  <si>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</si>
  <si>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</si>
  <si>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</si>
  <si>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</si>
  <si>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</si>
  <si>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</si>
  <si>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</si>
  <si>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</si>
  <si>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</si>
  <si>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</si>
  <si>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</si>
  <si>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</si>
  <si>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</si>
  <si>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</si>
  <si>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</si>
  <si>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</si>
  <si>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</si>
  <si>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</si>
  <si>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</si>
  <si>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</si>
  <si>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</si>
  <si>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</si>
  <si>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</si>
  <si>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</si>
  <si>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</si>
  <si>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</si>
  <si>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</si>
  <si>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</si>
  <si>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</si>
  <si>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</si>
  <si>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</si>
  <si>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</si>
  <si>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</si>
  <si>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</si>
  <si>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</si>
  <si>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</si>
  <si>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</si>
  <si>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</si>
  <si>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</si>
  <si>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</si>
  <si>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</si>
  <si>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</si>
  <si>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</si>
  <si>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</si>
  <si>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</si>
  <si>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</si>
  <si>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</si>
  <si>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</si>
  <si>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</si>
  <si>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</si>
  <si>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</si>
  <si>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</si>
  <si>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</si>
  <si>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</si>
  <si>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</si>
  <si>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</si>
  <si>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</si>
  <si>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</si>
  <si>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</si>
  <si>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</si>
  <si>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</si>
  <si>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</si>
  <si>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</si>
  <si>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</si>
  <si>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</si>
  <si>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</si>
  <si>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</si>
  <si>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</si>
  <si>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</si>
  <si>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</si>
  <si>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</si>
  <si>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</si>
  <si>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</si>
  <si>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</si>
  <si>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</si>
  <si>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</si>
  <si>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</si>
  <si>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</si>
  <si>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</si>
  <si>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</si>
  <si>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</si>
  <si>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</si>
  <si>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</si>
  <si>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</si>
  <si>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</si>
  <si>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</si>
  <si>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</si>
  <si>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</si>
  <si>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</si>
  <si>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</si>
  <si>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</si>
  <si>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</si>
  <si>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</si>
  <si>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</si>
  <si>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</si>
  <si>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</si>
  <si>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</si>
  <si>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</si>
  <si>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</si>
  <si>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</si>
  <si>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</si>
  <si>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</si>
  <si>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</si>
  <si>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</si>
  <si>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</si>
  <si>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</si>
  <si>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</si>
  <si>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</si>
  <si>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</si>
  <si>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</si>
  <si>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</si>
  <si>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</si>
  <si>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</si>
  <si>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</si>
  <si>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</si>
  <si>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</si>
  <si>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</si>
  <si>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</si>
  <si>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</si>
  <si>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</si>
  <si>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</si>
  <si>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</si>
  <si>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</si>
  <si>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</si>
  <si>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</si>
  <si>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</si>
  <si>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</si>
  <si>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</si>
  <si>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</si>
  <si>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</si>
  <si>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</si>
  <si>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</si>
  <si>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</si>
  <si>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</si>
  <si>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</si>
  <si>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</si>
  <si>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</si>
  <si>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</si>
  <si>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</si>
  <si>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</si>
  <si>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</si>
  <si>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</si>
  <si>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</si>
  <si>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</si>
  <si>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</si>
  <si>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</si>
  <si>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</si>
  <si>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</si>
  <si>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</si>
  <si>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</si>
  <si>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</si>
  <si>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</si>
  <si>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</si>
  <si>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</si>
  <si>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</si>
  <si>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</si>
  <si>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</si>
  <si>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</si>
  <si>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</si>
  <si>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</si>
  <si>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</si>
  <si>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</si>
  <si>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</si>
  <si>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</si>
  <si>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</si>
  <si>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</si>
  <si>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</si>
  <si>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</si>
  <si>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</si>
  <si>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</si>
  <si>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</si>
  <si>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</si>
  <si>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</si>
  <si>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</si>
  <si>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</si>
  <si>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</si>
  <si>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</si>
  <si>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</si>
  <si>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</si>
  <si>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</si>
  <si>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</si>
  <si>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</si>
  <si>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</si>
  <si>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</si>
  <si>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</si>
  <si>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</si>
  <si>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</si>
  <si>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</si>
  <si>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</si>
  <si>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</si>
  <si>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</si>
  <si>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</si>
  <si>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</si>
  <si>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</si>
  <si>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</si>
  <si>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</si>
  <si>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</si>
  <si>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</si>
  <si>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</si>
  <si>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</si>
  <si>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</si>
  <si>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</si>
  <si>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</si>
  <si>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</si>
  <si>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</si>
  <si>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</si>
  <si>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</si>
  <si>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</si>
  <si>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</si>
  <si>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</si>
  <si>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</si>
  <si>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</si>
  <si>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</si>
  <si>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</si>
  <si>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</si>
  <si>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</si>
  <si>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</si>
  <si>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</si>
  <si>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</si>
  <si>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</si>
  <si>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</si>
  <si>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</si>
  <si>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</si>
  <si>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</si>
  <si>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</si>
  <si>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</si>
  <si>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</si>
  <si>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</si>
  <si>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</si>
  <si>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</si>
  <si>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</si>
  <si>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</si>
  <si>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</si>
  <si>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</si>
  <si>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</si>
  <si>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</si>
  <si>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</si>
  <si>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</si>
  <si>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</si>
  <si>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</si>
  <si>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</si>
  <si>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</si>
  <si>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</si>
  <si>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</si>
  <si>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</si>
  <si>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</si>
  <si>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</si>
  <si>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</si>
  <si>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</si>
  <si>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</si>
  <si>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</si>
  <si>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</si>
  <si>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</si>
  <si>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</si>
  <si>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</si>
  <si>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</si>
  <si>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</si>
  <si>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</si>
  <si>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</si>
  <si>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</si>
  <si>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</si>
  <si>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</si>
  <si>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</si>
  <si>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</si>
  <si>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</si>
  <si>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</si>
  <si>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</si>
  <si>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</si>
  <si>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</si>
  <si>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</si>
  <si>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</si>
  <si>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</si>
  <si>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</si>
  <si>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</si>
  <si>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</si>
  <si>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</si>
  <si>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</si>
  <si>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</si>
  <si>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</si>
  <si>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</si>
  <si>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</si>
  <si>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</si>
  <si>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</si>
  <si>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</si>
  <si>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</si>
  <si>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</si>
  <si>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</si>
  <si>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</si>
  <si>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</si>
  <si>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</si>
  <si>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</si>
  <si>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</si>
  <si>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</si>
  <si>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</si>
  <si>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</si>
  <si>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</si>
  <si>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</si>
  <si>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</si>
  <si>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</si>
  <si>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</si>
  <si>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</si>
  <si>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</si>
  <si>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</si>
  <si>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</si>
  <si>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</si>
  <si>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</si>
  <si>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</si>
  <si>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</si>
  <si>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</si>
  <si>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</si>
  <si>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</si>
  <si>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</si>
  <si>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</si>
  <si>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</si>
  <si>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</si>
  <si>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</si>
  <si>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</si>
  <si>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</si>
  <si>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</si>
  <si>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</si>
  <si>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</si>
  <si>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</si>
  <si>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</si>
  <si>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</si>
  <si>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</si>
  <si>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</si>
  <si>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</si>
  <si>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</si>
  <si>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</si>
  <si>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</si>
  <si>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</si>
  <si>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</si>
  <si>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</si>
  <si>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</si>
  <si>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</si>
  <si>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</si>
  <si>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</si>
  <si>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</si>
  <si>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</si>
  <si>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</si>
  <si>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</si>
  <si>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</si>
  <si>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</si>
  <si>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</si>
  <si>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</si>
  <si>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</si>
  <si>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</si>
  <si>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</si>
  <si>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</si>
  <si>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</si>
  <si>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</si>
  <si>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</si>
  <si>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</si>
  <si>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</si>
  <si>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</si>
  <si>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</si>
  <si>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</si>
  <si>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</si>
  <si>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</si>
  <si>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</si>
  <si>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</si>
  <si>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</si>
  <si>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</si>
  <si>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</si>
  <si>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</si>
  <si>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</si>
  <si>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</si>
  <si>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</si>
  <si>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</si>
  <si>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</si>
  <si>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</si>
  <si>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</si>
  <si>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</si>
  <si>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</si>
  <si>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</si>
  <si>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</si>
  <si>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</si>
  <si>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</si>
  <si>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</si>
  <si>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</si>
  <si>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</si>
  <si>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</si>
  <si>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</si>
  <si>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</si>
  <si>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</si>
  <si>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</si>
  <si>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</si>
  <si>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</si>
  <si>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</si>
  <si>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</si>
  <si>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</si>
  <si>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</si>
  <si>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</si>
  <si>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</si>
  <si>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</si>
  <si>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</si>
  <si>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</si>
  <si>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</si>
  <si>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</si>
  <si>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</si>
  <si>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</si>
  <si>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</si>
  <si>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</si>
  <si>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</si>
  <si>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</si>
  <si>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</si>
  <si>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</si>
  <si>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</si>
  <si>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</si>
  <si>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</si>
  <si>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</si>
  <si>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</si>
  <si>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</si>
  <si>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</si>
  <si>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</si>
  <si>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</si>
  <si>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</si>
  <si>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</si>
  <si>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</si>
  <si>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</si>
  <si>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</si>
  <si>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</si>
  <si>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</si>
  <si>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</si>
  <si>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</si>
  <si>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</si>
  <si>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</si>
  <si>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</si>
  <si>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</si>
  <si>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</si>
  <si>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</si>
  <si>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</si>
  <si>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</si>
  <si>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</si>
  <si>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</si>
  <si>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</si>
  <si>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</si>
  <si>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</si>
  <si>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</si>
  <si>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</si>
  <si>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</si>
  <si>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</si>
  <si>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</si>
  <si>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</si>
  <si>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</si>
  <si>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</si>
  <si>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</si>
  <si>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</si>
  <si>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</si>
  <si>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</si>
  <si>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</si>
  <si>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</si>
  <si>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</si>
  <si>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</si>
  <si>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</si>
  <si>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</si>
  <si>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</si>
  <si>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</si>
  <si>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</si>
  <si>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</si>
  <si>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</si>
  <si>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</si>
  <si>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</si>
  <si>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</si>
  <si>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</si>
  <si>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</si>
  <si>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</si>
  <si>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</si>
  <si>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</si>
  <si>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</si>
  <si>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</si>
  <si>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</si>
  <si>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</si>
  <si>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</si>
  <si>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</si>
  <si>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</si>
  <si>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</si>
  <si>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</si>
  <si>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</si>
  <si>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</si>
  <si>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</si>
  <si>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</si>
  <si>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</si>
  <si>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</si>
  <si>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</si>
  <si>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</si>
  <si>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</si>
  <si>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</si>
  <si>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</si>
  <si>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</si>
  <si>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</si>
  <si>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</si>
  <si>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</si>
  <si>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</si>
  <si>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</si>
  <si>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</si>
  <si>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</si>
  <si>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</si>
  <si>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</si>
  <si>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</si>
  <si>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</si>
  <si>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</si>
  <si>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</si>
  <si>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</si>
  <si>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</si>
  <si>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</si>
  <si>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</si>
  <si>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</si>
  <si>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</si>
  <si>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</si>
  <si>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</si>
  <si>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</si>
  <si>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</si>
  <si>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</si>
  <si>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</si>
  <si>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</si>
  <si>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</si>
  <si>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</si>
  <si>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</si>
  <si>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</si>
  <si>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</si>
  <si>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</si>
  <si>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</si>
  <si>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</si>
  <si>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</si>
  <si>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</si>
  <si>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</si>
  <si>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</si>
  <si>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</si>
  <si>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</si>
  <si>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</si>
  <si>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</si>
  <si>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</si>
  <si>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</si>
  <si>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</si>
  <si>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</si>
  <si>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</si>
  <si>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</si>
  <si>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</si>
  <si>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</si>
  <si>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</si>
  <si>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</si>
  <si>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</si>
  <si>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</si>
  <si>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</si>
  <si>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</si>
  <si>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</si>
  <si>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</si>
  <si>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</si>
  <si>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</si>
  <si>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</si>
  <si>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</si>
  <si>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</si>
  <si>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</si>
  <si>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</si>
  <si>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</si>
  <si>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</si>
  <si>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</si>
  <si>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</si>
  <si>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</si>
  <si>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</si>
  <si>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</si>
  <si>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</si>
  <si>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</si>
  <si>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</si>
  <si>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</si>
  <si>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</si>
  <si>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</si>
  <si>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</si>
  <si>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</si>
  <si>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</si>
  <si>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</si>
  <si>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</si>
  <si>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</si>
  <si>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</si>
  <si>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</si>
  <si>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</si>
  <si>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</si>
  <si>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</si>
  <si>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</si>
  <si>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</si>
  <si>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</si>
  <si>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</si>
  <si>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</si>
  <si>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</si>
  <si>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</si>
  <si>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</si>
  <si>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</si>
  <si>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</si>
  <si>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</si>
  <si>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</si>
  <si>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</si>
  <si>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</si>
  <si>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</si>
  <si>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</si>
  <si>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</si>
  <si>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</si>
  <si>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</si>
  <si>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</si>
  <si>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</si>
  <si>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</si>
  <si>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</si>
  <si>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</si>
  <si>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</si>
  <si>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</si>
  <si>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</si>
  <si>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</si>
  <si>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</si>
  <si>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</si>
  <si>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</si>
  <si>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</si>
  <si>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</si>
  <si>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</si>
  <si>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</si>
  <si>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</si>
  <si>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</si>
  <si>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</si>
  <si>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</si>
  <si>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</si>
  <si>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</si>
  <si>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</si>
  <si>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</si>
  <si>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</si>
  <si>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</si>
  <si>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</si>
  <si>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</si>
  <si>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</si>
  <si>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</si>
  <si>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</si>
  <si>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</si>
  <si>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</si>
  <si>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</si>
  <si>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</si>
  <si>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</si>
  <si>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</si>
  <si>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</si>
  <si>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</si>
  <si>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</si>
  <si>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</si>
  <si>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</si>
  <si>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</si>
  <si>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</si>
  <si>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</si>
  <si>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</si>
  <si>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</si>
  <si>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</si>
  <si>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</si>
  <si>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</si>
  <si>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</si>
  <si>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</si>
  <si>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</si>
  <si>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</si>
  <si>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</si>
  <si>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</si>
  <si>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</si>
  <si>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</si>
  <si>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</si>
  <si>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</si>
  <si>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</si>
  <si>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</si>
  <si>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</si>
  <si>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</si>
  <si>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</si>
  <si>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</si>
  <si>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</si>
  <si>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</si>
  <si>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</si>
  <si>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</si>
  <si>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</si>
  <si>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</si>
  <si>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</si>
  <si>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</si>
  <si>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</si>
  <si>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</si>
  <si>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</si>
  <si>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</si>
  <si>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</si>
  <si>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</si>
  <si>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</si>
  <si>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</si>
  <si>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</si>
  <si>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</si>
  <si>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</si>
  <si>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</si>
  <si>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</si>
  <si>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</si>
  <si>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</si>
  <si>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</si>
  <si>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</si>
  <si>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</si>
  <si>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</si>
  <si>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</si>
  <si>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</si>
  <si>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</si>
  <si>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</si>
  <si>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</si>
  <si>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</si>
  <si>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</si>
  <si>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</si>
  <si>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</si>
  <si>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</si>
  <si>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</si>
  <si>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</si>
  <si>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</si>
  <si>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</si>
  <si>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</si>
  <si>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</si>
  <si>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</si>
  <si>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</si>
  <si>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</si>
  <si>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</si>
  <si>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</si>
  <si>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</si>
  <si>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</si>
  <si>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</si>
  <si>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</si>
  <si>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</si>
  <si>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</si>
  <si>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</si>
  <si>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</si>
  <si>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</si>
  <si>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</si>
  <si>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</si>
  <si>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</si>
  <si>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</si>
  <si>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</si>
  <si>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</si>
  <si>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</si>
  <si>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</si>
  <si>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</si>
  <si>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</si>
  <si>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</si>
  <si>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</si>
  <si>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</si>
  <si>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</si>
  <si>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</si>
  <si>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</si>
  <si>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</si>
  <si>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</si>
  <si>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</si>
  <si>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</si>
  <si>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</si>
  <si>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</si>
  <si>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</si>
  <si>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</si>
  <si>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</si>
  <si>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</si>
  <si>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</si>
  <si>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</si>
  <si>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</si>
  <si>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</si>
  <si>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</si>
  <si>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</si>
  <si>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</si>
  <si>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</si>
  <si>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</si>
  <si>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</si>
  <si>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</si>
  <si>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</si>
  <si>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</si>
  <si>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</si>
  <si>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</si>
  <si>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</si>
  <si>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</si>
  <si>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</si>
  <si>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</si>
  <si>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</si>
  <si>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</si>
  <si>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</si>
  <si>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</si>
  <si>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</si>
  <si>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</si>
  <si>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</si>
  <si>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</si>
  <si>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</si>
  <si>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</si>
  <si>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</si>
  <si>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</si>
  <si>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</si>
  <si>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</si>
  <si>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</si>
  <si>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</si>
  <si>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</si>
  <si>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</si>
  <si>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</si>
  <si>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</si>
  <si>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</si>
  <si>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</si>
  <si>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</si>
  <si>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</si>
  <si>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</si>
  <si>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</si>
  <si>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</si>
  <si>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</si>
  <si>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</si>
  <si>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</si>
  <si>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</si>
  <si>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</si>
  <si>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</si>
  <si>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</si>
  <si>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</si>
  <si>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</si>
  <si>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</si>
  <si>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</si>
  <si>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</si>
  <si>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</si>
  <si>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</si>
  <si>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</si>
  <si>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</si>
  <si>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</si>
  <si>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</si>
  <si>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</si>
  <si>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</si>
  <si>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</si>
  <si>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</si>
  <si>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</si>
  <si>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</si>
  <si>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</si>
  <si>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</si>
  <si>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</si>
  <si>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</si>
  <si>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</si>
  <si>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</si>
  <si>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</si>
  <si>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</si>
  <si>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</si>
  <si>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</si>
  <si>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</si>
  <si>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</si>
  <si>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</si>
  <si>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</si>
  <si>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</si>
  <si>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</si>
  <si>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</si>
  <si>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</si>
  <si>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</si>
  <si>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</si>
  <si>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</si>
  <si>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</si>
  <si>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</si>
  <si>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</si>
  <si>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</si>
  <si>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</si>
  <si>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</si>
  <si>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</si>
  <si>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</si>
  <si>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</si>
  <si>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</si>
  <si>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</si>
  <si>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</si>
  <si>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</si>
  <si>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</si>
  <si>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</si>
  <si>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</si>
  <si>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</si>
  <si>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</si>
  <si>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</si>
  <si>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</si>
  <si>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</si>
  <si>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</si>
  <si>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</si>
  <si>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</si>
  <si>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</si>
  <si>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</si>
  <si>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</si>
  <si>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</si>
  <si>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</si>
  <si>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</si>
  <si>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</si>
  <si>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</si>
  <si>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</si>
  <si>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</si>
  <si>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</si>
  <si>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</si>
  <si>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</si>
  <si>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</si>
  <si>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</si>
  <si>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</si>
  <si>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</si>
  <si>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</si>
  <si>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</si>
  <si>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</si>
  <si>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</si>
  <si>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</si>
  <si>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</si>
  <si>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</si>
  <si>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</si>
  <si>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</si>
  <si>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</si>
  <si>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</si>
  <si>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</si>
  <si>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</si>
  <si>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</si>
  <si>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</si>
  <si>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</si>
  <si>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</si>
  <si>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</si>
  <si>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</si>
  <si>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</si>
  <si>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</si>
  <si>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</si>
  <si>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</si>
  <si>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</si>
  <si>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</si>
  <si>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</si>
  <si>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</si>
  <si>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</si>
  <si>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</si>
  <si>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</si>
  <si>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</si>
  <si>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</si>
  <si>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</si>
  <si>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</si>
  <si>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</si>
  <si>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</si>
  <si>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</si>
  <si>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</si>
  <si>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</si>
  <si>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</si>
  <si>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</si>
  <si>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</si>
  <si>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</si>
  <si>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</si>
  <si>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</si>
  <si>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</si>
  <si>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</si>
  <si>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</si>
  <si>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</si>
  <si>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</si>
  <si>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</si>
  <si>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</si>
  <si>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</si>
  <si>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</si>
  <si>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</si>
  <si>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</si>
  <si>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</si>
  <si>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</si>
  <si>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</si>
  <si>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</si>
  <si>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</si>
  <si>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</si>
  <si>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</si>
  <si>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</si>
  <si>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</si>
  <si>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</si>
  <si>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</si>
  <si>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</si>
  <si>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</si>
  <si>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</si>
  <si>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</si>
  <si>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</si>
  <si>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</si>
  <si>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</si>
  <si>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</si>
  <si>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</si>
  <si>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</si>
  <si>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</si>
  <si>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</si>
  <si>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</si>
  <si>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</si>
  <si>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</si>
  <si>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</si>
  <si>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</si>
  <si>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</si>
  <si>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</si>
  <si>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</si>
  <si>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</si>
  <si>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</si>
  <si>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</si>
  <si>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</si>
  <si>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</si>
  <si>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</si>
  <si>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</si>
  <si>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</si>
  <si>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</si>
  <si>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</si>
  <si>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</si>
  <si>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</si>
  <si>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</si>
  <si>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</si>
  <si>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</si>
  <si>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</si>
  <si>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</si>
  <si>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</si>
  <si>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</si>
  <si>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</si>
  <si>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</si>
  <si>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</si>
  <si>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</si>
  <si>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</si>
  <si>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</si>
  <si>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</si>
  <si>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</si>
  <si>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</si>
  <si>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</si>
  <si>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</si>
  <si>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</si>
  <si>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</si>
  <si>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</si>
  <si>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</si>
  <si>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</si>
  <si>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</si>
  <si>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</si>
  <si>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</si>
  <si>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</si>
  <si>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</si>
  <si>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</si>
  <si>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</si>
  <si>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</si>
  <si>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</si>
  <si>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</si>
  <si>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</si>
  <si>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</si>
  <si>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</si>
  <si>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</si>
  <si>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</si>
  <si>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</si>
  <si>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</si>
  <si>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</si>
  <si>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</si>
  <si>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</si>
  <si>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</si>
  <si>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</si>
  <si>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</si>
  <si>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</si>
  <si>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</si>
  <si>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</si>
  <si>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</si>
  <si>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</si>
  <si>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</si>
  <si>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</si>
  <si>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</si>
  <si>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</si>
  <si>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</si>
  <si>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</si>
  <si>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</si>
  <si>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</si>
  <si>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</si>
  <si>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</si>
  <si>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</si>
  <si>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</si>
  <si>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</si>
  <si>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</si>
  <si>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</si>
  <si>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</si>
  <si>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</si>
  <si>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</si>
  <si>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</si>
  <si>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</si>
  <si>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</si>
  <si>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</si>
  <si>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</si>
  <si>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</si>
  <si>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</si>
  <si>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</si>
  <si>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</si>
  <si>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</si>
  <si>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</si>
  <si>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</si>
  <si>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</si>
  <si>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</si>
  <si>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</si>
  <si>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</si>
  <si>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</si>
  <si>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</si>
  <si>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</si>
  <si>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</si>
  <si>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</si>
  <si>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</si>
  <si>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</si>
  <si>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</si>
  <si>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</si>
  <si>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</si>
  <si>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</si>
  <si>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</si>
  <si>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</si>
  <si>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</si>
  <si>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</si>
  <si>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</si>
  <si>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</si>
  <si>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</si>
  <si>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</si>
  <si>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</si>
  <si>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</si>
  <si>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</si>
  <si>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</si>
  <si>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</si>
  <si>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</si>
  <si>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</si>
  <si>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</si>
  <si>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</si>
  <si>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</si>
  <si>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</si>
  <si>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</si>
  <si>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</si>
  <si>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</si>
  <si>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</si>
  <si>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</si>
  <si>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</si>
  <si>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</si>
  <si>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</si>
  <si>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</si>
  <si>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</si>
  <si>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</si>
  <si>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</si>
  <si>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</si>
  <si>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</si>
  <si>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</si>
  <si>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</si>
  <si>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</si>
  <si>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</si>
  <si>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</si>
  <si>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</si>
  <si>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</si>
  <si>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</si>
  <si>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</si>
  <si>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</si>
  <si>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</si>
  <si>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</si>
  <si>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</si>
  <si>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</si>
  <si>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</si>
  <si>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</si>
  <si>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</si>
  <si>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</si>
  <si>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</si>
  <si>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</si>
  <si>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</si>
  <si>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</si>
  <si>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</si>
  <si>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</si>
  <si>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</si>
  <si>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</si>
  <si>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</si>
  <si>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</si>
  <si>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</si>
  <si>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</si>
  <si>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</si>
  <si>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</si>
  <si>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</si>
  <si>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</si>
  <si>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</si>
  <si>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</si>
  <si>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</si>
  <si>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</si>
  <si>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</si>
  <si>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</si>
  <si>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</si>
  <si>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</si>
  <si>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</si>
  <si>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</si>
  <si>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</si>
  <si>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</si>
  <si>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</si>
  <si>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</si>
  <si>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</si>
  <si>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</si>
  <si>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</si>
  <si>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</si>
  <si>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</si>
  <si>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</si>
  <si>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</si>
  <si>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</si>
  <si>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</si>
  <si>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</si>
  <si>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</si>
  <si>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</si>
  <si>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</si>
  <si>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</si>
  <si>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</si>
  <si>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</si>
  <si>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</si>
  <si>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</si>
  <si>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</si>
  <si>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</si>
  <si>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</si>
  <si>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</si>
  <si>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</si>
  <si>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</si>
  <si>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</si>
  <si>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</si>
  <si>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</si>
  <si>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</si>
  <si>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</si>
  <si>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</si>
  <si>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</si>
  <si>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</si>
  <si>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</si>
  <si>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</si>
  <si>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</si>
  <si>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</si>
  <si>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</si>
  <si>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</si>
  <si>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</si>
  <si>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</si>
  <si>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</si>
  <si>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</si>
  <si>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</si>
  <si>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</si>
  <si>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</si>
  <si>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</si>
  <si>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</si>
  <si>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</si>
  <si>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</si>
  <si>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</si>
  <si>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</si>
  <si>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</si>
  <si>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</si>
  <si>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</si>
  <si>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</si>
  <si>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</si>
  <si>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</si>
  <si>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</si>
  <si>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</si>
  <si>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</si>
  <si>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</si>
  <si>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</si>
  <si>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</si>
  <si>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</si>
  <si>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</si>
  <si>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</si>
  <si>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</si>
  <si>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</si>
  <si>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</si>
  <si>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</si>
  <si>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</si>
  <si>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</si>
  <si>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</si>
  <si>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</si>
  <si>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</si>
  <si>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</si>
  <si>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</si>
  <si>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</si>
  <si>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</si>
  <si>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</si>
  <si>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</si>
  <si>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</si>
  <si>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</si>
  <si>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</si>
  <si>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</si>
  <si>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</si>
  <si>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</si>
  <si>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</si>
  <si>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</si>
  <si>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</si>
  <si>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</si>
  <si>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</si>
  <si>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</si>
  <si>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</si>
  <si>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</si>
  <si>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</si>
  <si>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</si>
  <si>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</si>
  <si>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</si>
  <si>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</si>
  <si>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</si>
  <si>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</si>
  <si>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</si>
  <si>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</si>
  <si>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</si>
  <si>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</si>
  <si>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</si>
  <si>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</si>
  <si>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</si>
  <si>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</si>
  <si>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</si>
  <si>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</si>
  <si>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</si>
  <si>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</si>
  <si>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</si>
  <si>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</si>
  <si>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</si>
  <si>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</si>
  <si>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</si>
  <si>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</si>
  <si>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</si>
  <si>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</si>
  <si>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</si>
  <si>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</si>
  <si>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</si>
  <si>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</si>
  <si>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</si>
  <si>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</si>
  <si>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</si>
  <si>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</si>
  <si>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</si>
  <si>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</si>
  <si>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</si>
  <si>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</si>
  <si>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</si>
  <si>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</si>
  <si>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</si>
  <si>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</si>
  <si>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</si>
  <si>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</si>
  <si>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</si>
  <si>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</si>
  <si>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</si>
  <si>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</si>
  <si>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</si>
  <si>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</si>
  <si>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</si>
  <si>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</si>
  <si>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</si>
  <si>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</si>
  <si>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</si>
  <si>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</si>
  <si>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</si>
  <si>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</si>
  <si>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</si>
  <si>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</si>
  <si>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</si>
  <si>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</si>
  <si>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</si>
  <si>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</si>
  <si>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</si>
  <si>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</si>
  <si>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</si>
  <si>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</si>
  <si>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</si>
  <si>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</si>
  <si>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</si>
  <si>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</si>
  <si>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</si>
  <si>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</si>
  <si>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</si>
  <si>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</si>
  <si>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</si>
  <si>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</si>
  <si>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</si>
  <si>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</si>
  <si>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</si>
  <si>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</si>
  <si>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</si>
  <si>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</si>
  <si>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</si>
  <si>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</si>
  <si>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</si>
  <si>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</si>
  <si>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</si>
  <si>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</si>
  <si>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</si>
  <si>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</si>
  <si>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</si>
  <si>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</si>
  <si>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</si>
  <si>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</si>
  <si>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</si>
  <si>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</si>
  <si>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</si>
  <si>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</si>
  <si>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</si>
  <si>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</si>
  <si>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</si>
  <si>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</si>
  <si>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</si>
  <si>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</si>
  <si>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</si>
  <si>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</si>
  <si>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</si>
  <si>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</si>
  <si>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</si>
  <si>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</si>
  <si>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</si>
  <si>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</si>
  <si>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</si>
  <si>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</si>
  <si>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</si>
  <si>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</si>
  <si>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</si>
  <si>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</si>
  <si>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</si>
  <si>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</si>
  <si>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</si>
  <si>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</si>
  <si>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</si>
  <si>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</si>
  <si>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</si>
  <si>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</si>
  <si>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</si>
  <si>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</si>
  <si>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</si>
  <si>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</si>
  <si>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</si>
  <si>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</si>
  <si>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</si>
  <si>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</si>
  <si>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</si>
  <si>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</si>
  <si>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</si>
  <si>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</si>
  <si>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</si>
  <si>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</si>
  <si>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</si>
  <si>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</si>
  <si>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</si>
  <si>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</si>
  <si>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</si>
  <si>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</si>
  <si>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</si>
  <si>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</si>
  <si>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</si>
  <si>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</si>
  <si>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</si>
  <si>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</si>
  <si>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</si>
  <si>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</si>
  <si>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</si>
  <si>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</si>
  <si>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</si>
  <si>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</si>
  <si>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</si>
  <si>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</si>
  <si>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</si>
  <si>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</si>
  <si>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</si>
  <si>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</si>
  <si>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</si>
  <si>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</si>
  <si>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</si>
  <si>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</si>
  <si>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</si>
  <si>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</si>
  <si>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</si>
  <si>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</si>
  <si>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</si>
  <si>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</si>
  <si>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</si>
  <si>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</si>
  <si>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</si>
  <si>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</si>
  <si>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</si>
  <si>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</si>
  <si>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</si>
  <si>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</si>
  <si>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</si>
  <si>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</si>
  <si>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</si>
  <si>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</si>
  <si>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</si>
  <si>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</si>
  <si>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</si>
  <si>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</si>
  <si>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</si>
  <si>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</si>
  <si>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</si>
  <si>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</si>
  <si>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</si>
  <si>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</si>
  <si>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</si>
  <si>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</si>
  <si>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</si>
  <si>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</si>
  <si>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</si>
  <si>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</si>
  <si>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</si>
  <si>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</si>
  <si>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</si>
  <si>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</si>
  <si>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</si>
  <si>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</si>
  <si>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</si>
  <si>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</si>
  <si>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</si>
  <si>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</si>
  <si>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</si>
  <si>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</si>
  <si>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</si>
  <si>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</si>
  <si>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</si>
  <si>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</si>
  <si>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</si>
  <si>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</si>
  <si>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</si>
  <si>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</si>
  <si>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</si>
  <si>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</si>
  <si>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</si>
  <si>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</si>
  <si>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</si>
  <si>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</si>
  <si>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</si>
  <si>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</si>
  <si>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</si>
  <si>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</si>
  <si>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</si>
  <si>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</si>
  <si>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</si>
  <si>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</si>
  <si>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</si>
  <si>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</si>
  <si>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</si>
  <si>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</si>
  <si>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</si>
  <si>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</si>
  <si>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</si>
  <si>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</si>
  <si>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</si>
  <si>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</si>
  <si>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</si>
  <si>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</si>
  <si>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</si>
  <si>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</si>
  <si>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</si>
  <si>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</si>
  <si>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</si>
  <si>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</si>
  <si>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</si>
  <si>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</si>
  <si>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</si>
  <si>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</si>
  <si>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</si>
  <si>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</si>
  <si>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</si>
  <si>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</si>
  <si>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</si>
  <si>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</si>
  <si>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</si>
  <si>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</si>
  <si>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</si>
  <si>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</si>
  <si>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</si>
  <si>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</si>
  <si>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</si>
  <si>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</si>
  <si>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</si>
  <si>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</si>
  <si>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</si>
  <si>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</si>
  <si>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</si>
  <si>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</si>
  <si>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</si>
  <si>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</si>
  <si>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</si>
  <si>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</si>
  <si>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</si>
  <si>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</si>
  <si>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</si>
  <si>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</si>
  <si>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</si>
  <si>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</si>
  <si>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</si>
  <si>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</si>
  <si>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</si>
  <si>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</si>
  <si>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</si>
  <si>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</si>
  <si>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</si>
  <si>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</si>
  <si>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</si>
  <si>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</si>
  <si>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</si>
  <si>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</si>
  <si>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</si>
  <si>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</si>
  <si>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</si>
  <si>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</si>
  <si>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</si>
  <si>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</si>
  <si>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</si>
  <si>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</si>
  <si>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</si>
  <si>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</si>
  <si>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</si>
  <si>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</si>
  <si>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</si>
  <si>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</si>
  <si>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</si>
  <si>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</si>
  <si>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</si>
  <si>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</si>
  <si>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</si>
  <si>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</si>
  <si>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</si>
  <si>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</si>
  <si>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</si>
  <si>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</si>
  <si>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</si>
  <si>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</si>
  <si>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</si>
  <si>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</si>
  <si>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</si>
  <si>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</si>
  <si>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</si>
  <si>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</si>
  <si>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</si>
  <si>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</si>
  <si>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</si>
  <si>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</si>
  <si>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</si>
  <si>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</si>
  <si>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</si>
  <si>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</si>
  <si>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</si>
  <si>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</si>
  <si>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</si>
  <si>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</si>
  <si>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</si>
  <si>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</si>
  <si>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</si>
  <si>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</si>
  <si>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</si>
  <si>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</si>
  <si>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</si>
  <si>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</si>
  <si>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</si>
  <si>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</si>
  <si>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</si>
  <si>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</si>
  <si>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</si>
  <si>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</si>
  <si>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</si>
  <si>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</si>
  <si>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</si>
  <si>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</si>
  <si>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</si>
  <si>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</si>
  <si>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</si>
  <si>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</si>
  <si>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</si>
  <si>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</si>
  <si>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</si>
  <si>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</si>
  <si>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</si>
  <si>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</si>
  <si>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</si>
  <si>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</si>
  <si>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</si>
  <si>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</si>
  <si>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</si>
  <si>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</si>
  <si>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</si>
  <si>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</si>
  <si>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</si>
  <si>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</si>
  <si>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</si>
  <si>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</si>
  <si>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</si>
  <si>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</si>
  <si>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</si>
  <si>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</si>
  <si>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</si>
  <si>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</si>
  <si>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</si>
  <si>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</si>
  <si>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</si>
  <si>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</si>
  <si>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</si>
  <si>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</si>
  <si>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</si>
  <si>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</si>
  <si>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</si>
  <si>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</si>
  <si>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</si>
  <si>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</si>
  <si>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</si>
  <si>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</si>
  <si>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</si>
  <si>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</si>
  <si>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</si>
  <si>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</si>
  <si>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</si>
  <si>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</si>
  <si>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</si>
  <si>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</si>
  <si>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</si>
  <si>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</si>
  <si>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</si>
  <si>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</si>
  <si>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</si>
  <si>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</si>
  <si>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</si>
  <si>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</si>
  <si>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</si>
  <si>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</si>
  <si>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</si>
  <si>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</si>
  <si>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</si>
  <si>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</si>
  <si>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</si>
  <si>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</si>
  <si>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</si>
  <si>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</si>
  <si>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</si>
  <si>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</si>
  <si>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</si>
  <si>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</si>
  <si>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</si>
  <si>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</si>
  <si>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</si>
  <si>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</si>
  <si>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</si>
  <si>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</si>
  <si>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</si>
  <si>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</si>
  <si>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</si>
  <si>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</si>
  <si>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</si>
  <si>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</si>
  <si>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</si>
  <si>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</si>
  <si>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</si>
  <si>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</si>
  <si>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</si>
  <si>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</si>
  <si>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</si>
  <si>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</si>
  <si>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</si>
  <si>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</si>
  <si>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</si>
  <si>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</si>
  <si>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</si>
  <si>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</si>
  <si>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</si>
  <si>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</si>
  <si>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</si>
  <si>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</si>
  <si>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</si>
  <si>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</si>
  <si>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</si>
  <si>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</si>
  <si>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</si>
  <si>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</si>
  <si>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</si>
  <si>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</si>
  <si>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</si>
  <si>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</si>
  <si>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</si>
  <si>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</si>
  <si>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</si>
  <si>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</si>
  <si>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</si>
  <si>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</si>
  <si>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</si>
  <si>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</si>
  <si>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</si>
  <si>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</si>
  <si>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</si>
  <si>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</si>
  <si>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</si>
  <si>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</si>
  <si>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</si>
  <si>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</si>
  <si>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</si>
  <si>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</si>
  <si>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</si>
  <si>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</si>
  <si>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</si>
  <si>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</si>
  <si>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</si>
  <si>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</si>
  <si>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</si>
  <si>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</si>
  <si>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</si>
  <si>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</si>
  <si>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</si>
  <si>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</si>
  <si>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</si>
  <si>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</si>
  <si>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</si>
  <si>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</si>
  <si>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</si>
  <si>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</si>
  <si>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</si>
  <si>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</si>
  <si>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</si>
  <si>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</si>
  <si>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</si>
  <si>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</si>
  <si>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</si>
  <si>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</si>
  <si>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</si>
  <si>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</si>
  <si>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</si>
  <si>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</si>
  <si>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</si>
  <si>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</si>
  <si>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</si>
  <si>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</si>
  <si>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</si>
  <si>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</si>
  <si>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</si>
  <si>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</si>
  <si>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</si>
  <si>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</si>
  <si>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</si>
  <si>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</si>
  <si>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</si>
  <si>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</si>
  <si>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</si>
  <si>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</si>
  <si>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</si>
  <si>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</si>
  <si>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</si>
  <si>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</si>
  <si>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</si>
  <si>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</si>
  <si>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</si>
  <si>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</si>
  <si>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</si>
  <si>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</si>
  <si>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</si>
  <si>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</si>
  <si>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</si>
  <si>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</si>
  <si>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</si>
  <si>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</si>
  <si>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</si>
  <si>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</si>
  <si>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</si>
  <si>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</si>
  <si>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</si>
  <si>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</si>
  <si>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</si>
  <si>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</si>
  <si>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</si>
  <si>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</si>
  <si>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</si>
  <si>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</si>
  <si>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</si>
  <si>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</si>
  <si>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</si>
  <si>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</si>
  <si>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</si>
  <si>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</si>
  <si>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</si>
  <si>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</si>
  <si>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</si>
  <si>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</si>
  <si>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</si>
  <si>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</si>
  <si>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</si>
  <si>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</si>
  <si>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</si>
  <si>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</si>
  <si>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</si>
  <si>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</si>
  <si>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</si>
  <si>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</si>
  <si>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</si>
  <si>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</si>
  <si>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</si>
  <si>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</si>
  <si>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</si>
  <si>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</si>
  <si>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</si>
  <si>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</si>
  <si>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</si>
  <si>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</si>
  <si>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</si>
  <si>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</si>
  <si>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</si>
  <si>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</si>
  <si>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</si>
  <si>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</si>
  <si>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</si>
  <si>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</si>
  <si>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</si>
  <si>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</si>
  <si>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</si>
  <si>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</si>
  <si>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</si>
  <si>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</si>
  <si>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</si>
  <si>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</si>
  <si>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</si>
  <si>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</si>
  <si>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</si>
  <si>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</si>
  <si>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</si>
  <si>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</si>
  <si>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</si>
  <si>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</si>
  <si>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</si>
  <si>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</si>
  <si>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</si>
  <si>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</si>
  <si>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</si>
  <si>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</si>
  <si>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</si>
  <si>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</si>
  <si>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</si>
  <si>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</si>
  <si>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</si>
  <si>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</si>
  <si>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</si>
  <si>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</si>
  <si>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</si>
  <si>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</si>
  <si>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</si>
  <si>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</si>
  <si>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</si>
  <si>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</si>
  <si>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</si>
  <si>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</si>
  <si>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</si>
  <si>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</si>
  <si>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</si>
  <si>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</si>
  <si>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</si>
  <si>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</si>
  <si>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</si>
  <si>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</si>
  <si>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</si>
  <si>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</si>
  <si>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</si>
  <si>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</si>
  <si>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</si>
  <si>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</si>
  <si>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</si>
  <si>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</si>
  <si>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</si>
  <si>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</si>
  <si>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</si>
  <si>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</si>
  <si>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</si>
  <si>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</si>
  <si>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</si>
  <si>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</si>
  <si>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</si>
  <si>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</si>
  <si>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</si>
  <si>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</si>
  <si>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</si>
  <si>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</si>
  <si>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</si>
  <si>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</si>
  <si>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</si>
  <si>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</si>
  <si>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</si>
  <si>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</si>
  <si>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</si>
  <si>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</si>
  <si>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</si>
  <si>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</si>
  <si>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</si>
  <si>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</si>
  <si>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</si>
  <si>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</si>
  <si>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</si>
  <si>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</si>
  <si>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</si>
  <si>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</si>
  <si>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</si>
  <si>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</si>
  <si>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</si>
  <si>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</si>
  <si>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</si>
  <si>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</si>
  <si>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</si>
  <si>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</si>
  <si>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</si>
  <si>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</si>
  <si>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</si>
  <si>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</si>
  <si>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</si>
  <si>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</si>
  <si>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</si>
  <si>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</si>
  <si>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</si>
  <si>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</si>
  <si>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</si>
  <si>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</si>
  <si>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</si>
  <si>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</si>
  <si>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</si>
  <si>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</si>
  <si>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</si>
  <si>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</si>
  <si>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</si>
  <si>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</si>
  <si>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</si>
  <si>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</si>
  <si>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</si>
  <si>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</si>
  <si>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</si>
  <si>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</si>
  <si>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</si>
  <si>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</si>
  <si>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</si>
  <si>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</si>
  <si>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</si>
  <si>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</si>
  <si>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</si>
  <si>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</si>
  <si>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</si>
  <si>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</si>
  <si>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</si>
  <si>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</si>
  <si>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</si>
  <si>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</si>
  <si>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</si>
  <si>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</si>
  <si>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</si>
  <si>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</si>
  <si>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</si>
  <si>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</si>
  <si>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</si>
  <si>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</si>
  <si>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</si>
  <si>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</si>
  <si>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</si>
  <si>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</si>
  <si>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</si>
  <si>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</si>
  <si>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</si>
  <si>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</si>
  <si>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</si>
  <si>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</si>
  <si>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</si>
  <si>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</si>
  <si>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</si>
  <si>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</si>
  <si>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</si>
  <si>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</si>
  <si>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</si>
  <si>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</si>
  <si>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</si>
  <si>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</si>
  <si>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</si>
  <si>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</si>
  <si>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</si>
  <si>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</si>
  <si>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</si>
  <si>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</si>
  <si>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</si>
  <si>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</si>
  <si>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</si>
  <si>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</si>
  <si>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</si>
  <si>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</si>
  <si>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</si>
  <si>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</si>
  <si>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</si>
  <si>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</si>
  <si>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</si>
  <si>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</si>
  <si>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</si>
  <si>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</si>
  <si>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</si>
  <si>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</si>
  <si>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</si>
  <si>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</si>
  <si>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</si>
  <si>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</si>
  <si>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</si>
  <si>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</si>
  <si>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</si>
  <si>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</si>
  <si>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</si>
  <si>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</si>
  <si>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</si>
  <si>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</si>
  <si>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</si>
  <si>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</si>
  <si>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</si>
  <si>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</si>
  <si>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</si>
  <si>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</si>
  <si>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</si>
  <si>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</si>
  <si>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</si>
  <si>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</si>
  <si>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</si>
  <si>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</si>
  <si>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</si>
  <si>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</si>
  <si>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</si>
  <si>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</si>
  <si>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</si>
  <si>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</si>
  <si>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</si>
  <si>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</si>
  <si>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</si>
  <si>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</si>
  <si>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</si>
  <si>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</si>
  <si>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</si>
  <si>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</si>
  <si>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</si>
  <si>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</si>
  <si>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</si>
  <si>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</si>
  <si>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</si>
  <si>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</si>
  <si>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</si>
  <si>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</si>
  <si>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</si>
  <si>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</si>
  <si>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</si>
  <si>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</si>
  <si>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</si>
  <si>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</si>
  <si>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</si>
  <si>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</si>
  <si>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</si>
  <si>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</si>
  <si>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</si>
  <si>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</si>
  <si>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</si>
  <si>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</si>
  <si>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</si>
  <si>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</si>
  <si>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</si>
  <si>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</si>
  <si>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</si>
  <si>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</si>
  <si>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</si>
  <si>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</si>
  <si>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</si>
  <si>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</si>
  <si>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</si>
  <si>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</si>
  <si>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</si>
  <si>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</si>
  <si>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</si>
  <si>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</si>
  <si>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</si>
  <si>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</si>
  <si>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</si>
  <si>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</si>
  <si>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</si>
  <si>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</si>
  <si>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</si>
  <si>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</si>
  <si>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</si>
  <si>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</si>
  <si>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</si>
  <si>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</si>
  <si>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</si>
  <si>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</si>
  <si>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</si>
  <si>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</si>
  <si>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</si>
  <si>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</si>
  <si>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</si>
  <si>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</si>
  <si>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</si>
  <si>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</si>
  <si>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</si>
  <si>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</si>
  <si>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</si>
  <si>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</si>
  <si>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</si>
  <si>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</si>
  <si>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</si>
  <si>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</si>
  <si>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</si>
  <si>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</si>
  <si>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</si>
  <si>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</si>
  <si>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</si>
  <si>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</si>
  <si>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</si>
  <si>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</si>
  <si>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</si>
  <si>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</si>
  <si>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</si>
  <si>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</si>
  <si>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</si>
  <si>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</si>
  <si>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</si>
  <si>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</si>
  <si>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</si>
  <si>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</si>
  <si>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</si>
  <si>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</si>
  <si>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</si>
  <si>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</si>
  <si>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</si>
  <si>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</si>
  <si>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</si>
  <si>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</si>
  <si>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</si>
  <si>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</si>
  <si>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</si>
  <si>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</si>
  <si>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</si>
  <si>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</si>
  <si>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</si>
  <si>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</si>
  <si>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</si>
  <si>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</si>
  <si>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</si>
  <si>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</si>
  <si>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</si>
  <si>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</si>
  <si>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</si>
  <si>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</si>
  <si>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</si>
  <si>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</si>
  <si>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</si>
  <si>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</si>
  <si>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</si>
  <si>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</si>
  <si>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</si>
  <si>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</si>
  <si>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</si>
  <si>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</si>
  <si>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</si>
  <si>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</si>
  <si>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</si>
  <si>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</si>
  <si>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</si>
  <si>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</si>
  <si>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</si>
  <si>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</si>
  <si>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</si>
  <si>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</si>
  <si>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</si>
  <si>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</si>
  <si>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</si>
  <si>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</si>
  <si>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</si>
  <si>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</si>
  <si>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</si>
  <si>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</si>
  <si>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</si>
  <si>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</si>
  <si>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</si>
  <si>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</si>
  <si>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</si>
  <si>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</si>
  <si>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</si>
  <si>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</si>
  <si>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</si>
  <si>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</si>
  <si>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</si>
  <si>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</si>
  <si>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</si>
  <si>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</si>
  <si>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</si>
  <si>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</si>
  <si>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</si>
  <si>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</si>
  <si>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</si>
  <si>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</si>
  <si>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</si>
  <si>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</si>
  <si>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</si>
  <si>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</si>
  <si>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</si>
  <si>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</si>
  <si>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</si>
  <si>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</si>
  <si>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</si>
  <si>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</si>
  <si>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</si>
  <si>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</si>
  <si>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</si>
  <si>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</si>
  <si>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</si>
  <si>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</si>
  <si>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</si>
  <si>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</si>
  <si>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</si>
  <si>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</si>
  <si>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</si>
  <si>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</si>
  <si>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</si>
  <si>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</si>
  <si>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</si>
  <si>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</si>
  <si>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</si>
  <si>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</si>
  <si>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</si>
  <si>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</si>
  <si>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</si>
  <si>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</si>
  <si>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</si>
  <si>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</si>
  <si>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</si>
  <si>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</si>
  <si>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</si>
  <si>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</si>
  <si>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</si>
  <si>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</si>
  <si>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</si>
  <si>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</si>
  <si>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</si>
  <si>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</si>
  <si>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</si>
  <si>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</si>
  <si>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</si>
  <si>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</si>
  <si>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</si>
  <si>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</si>
  <si>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</si>
  <si>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</si>
  <si>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</si>
  <si>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</si>
  <si>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</si>
  <si>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</si>
  <si>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</si>
  <si>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</si>
  <si>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</si>
  <si>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</si>
  <si>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</si>
  <si>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</si>
  <si>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</si>
  <si>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</si>
  <si>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</si>
  <si>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</si>
  <si>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</si>
  <si>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</si>
  <si>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</si>
  <si>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</si>
  <si>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</si>
  <si>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</si>
  <si>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</si>
  <si>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</si>
  <si>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</si>
  <si>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</si>
  <si>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</si>
  <si>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</si>
  <si>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</si>
  <si>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</si>
  <si>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</si>
  <si>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</si>
  <si>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</si>
  <si>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</si>
  <si>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</si>
  <si>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</si>
  <si>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</si>
  <si>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</si>
  <si>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</si>
  <si>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</si>
  <si>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</si>
  <si>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</si>
  <si>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</si>
  <si>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</si>
  <si>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</si>
  <si>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</si>
  <si>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</si>
  <si>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</si>
  <si>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</si>
  <si>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</si>
  <si>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</si>
  <si>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</si>
  <si>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</si>
  <si>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</si>
  <si>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</si>
  <si>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</si>
  <si>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</si>
  <si>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</si>
  <si>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</si>
  <si>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</si>
  <si>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</si>
  <si>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</si>
  <si>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</si>
  <si>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</si>
  <si>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</si>
  <si>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</si>
  <si>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</si>
  <si>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</si>
  <si>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</si>
  <si>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</si>
  <si>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</si>
  <si>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</si>
  <si>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</si>
  <si>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</si>
  <si>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</si>
  <si>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</si>
  <si>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</si>
  <si>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</si>
  <si>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</si>
  <si>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</si>
  <si>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</si>
  <si>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</si>
  <si>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</si>
  <si>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</si>
  <si>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</si>
  <si>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</si>
  <si>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</si>
  <si>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</si>
  <si>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</si>
  <si>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</si>
  <si>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</si>
  <si>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</si>
  <si>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</si>
  <si>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</si>
  <si>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</si>
  <si>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</si>
  <si>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</si>
  <si>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</si>
  <si>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</si>
  <si>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</si>
  <si>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</si>
  <si>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</si>
  <si>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</si>
  <si>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</si>
  <si>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</si>
  <si>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</si>
  <si>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</si>
  <si>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</si>
  <si>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</si>
  <si>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</si>
  <si>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</si>
  <si>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</si>
  <si>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</si>
  <si>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</si>
  <si>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</si>
  <si>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</si>
  <si>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</si>
  <si>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</si>
  <si>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</si>
  <si>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</si>
  <si>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</si>
  <si>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</si>
  <si>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</si>
  <si>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</si>
  <si>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</si>
  <si>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</si>
  <si>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</si>
  <si>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</si>
  <si>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</si>
  <si>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</si>
  <si>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</si>
  <si>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</si>
  <si>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</si>
  <si>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</si>
  <si>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</si>
  <si>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</si>
  <si>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</si>
  <si>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</si>
  <si>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</si>
  <si>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</si>
  <si>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</si>
  <si>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</si>
  <si>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</si>
  <si>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</si>
  <si>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</si>
  <si>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</si>
  <si>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</si>
  <si>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</si>
  <si>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</si>
  <si>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</si>
  <si>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</si>
  <si>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</si>
  <si>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</si>
  <si>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</si>
  <si>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</si>
  <si>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</si>
  <si>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</si>
  <si>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</si>
  <si>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</si>
  <si>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</si>
  <si>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</si>
  <si>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</si>
  <si>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</si>
  <si>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</si>
  <si>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</si>
  <si>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</si>
  <si>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</si>
  <si>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</si>
  <si>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</si>
  <si>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</si>
  <si>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</si>
  <si>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</si>
  <si>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</si>
  <si>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</si>
  <si>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</si>
  <si>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</si>
  <si>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</si>
  <si>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</si>
  <si>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</si>
  <si>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</si>
  <si>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</si>
  <si>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</si>
  <si>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</si>
  <si>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</si>
  <si>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</si>
  <si>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</si>
  <si>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</si>
  <si>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</si>
  <si>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</si>
  <si>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</si>
  <si>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</si>
  <si>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</si>
  <si>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</si>
  <si>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</si>
  <si>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</si>
  <si>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</si>
  <si>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</si>
  <si>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</si>
  <si>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</si>
  <si>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</si>
  <si>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</si>
  <si>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</si>
  <si>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</si>
  <si>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</si>
  <si>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</si>
  <si>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</si>
  <si>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</si>
  <si>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</si>
  <si>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</si>
  <si>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</si>
  <si>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</si>
  <si>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</si>
  <si>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</si>
  <si>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</si>
  <si>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</si>
  <si>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</si>
  <si>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</si>
  <si>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</si>
  <si>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</si>
  <si>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</si>
  <si>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</si>
  <si>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</si>
  <si>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</si>
  <si>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</si>
  <si>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</si>
  <si>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</si>
  <si>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</si>
  <si>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</si>
  <si>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</si>
  <si>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</si>
  <si>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</si>
  <si>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</si>
  <si>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</si>
  <si>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</si>
  <si>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</si>
  <si>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</si>
  <si>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</si>
  <si>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</si>
  <si>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</si>
  <si>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</si>
  <si>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</si>
  <si>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</si>
  <si>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</si>
  <si>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</si>
  <si>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</si>
  <si>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</si>
  <si>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</si>
  <si>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</si>
  <si>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</si>
  <si>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</si>
  <si>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</si>
  <si>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</si>
  <si>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</si>
  <si>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</si>
  <si>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</si>
  <si>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</si>
  <si>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</si>
  <si>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</si>
  <si>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</si>
  <si>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</si>
  <si>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</si>
  <si>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</si>
  <si>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</si>
  <si>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</si>
  <si>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</si>
  <si>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</si>
  <si>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</si>
  <si>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</si>
  <si>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</si>
  <si>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</si>
  <si>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</si>
  <si>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</si>
  <si>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</si>
  <si>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</si>
  <si>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</si>
  <si>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</si>
  <si>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</si>
  <si>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</si>
  <si>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</si>
  <si>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</si>
  <si>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</si>
  <si>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</si>
  <si>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</si>
  <si>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</si>
  <si>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</si>
  <si>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</si>
  <si>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</si>
  <si>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</si>
  <si>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</si>
  <si>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</si>
  <si>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</si>
  <si>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</si>
  <si>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</si>
  <si>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</si>
  <si>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</si>
  <si>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</si>
  <si>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</si>
  <si>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</si>
  <si>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</si>
  <si>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</si>
  <si>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</si>
  <si>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</si>
  <si>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</si>
  <si>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</si>
  <si>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</si>
  <si>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</si>
  <si>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</si>
  <si>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</si>
  <si>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</si>
  <si>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</si>
  <si>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</si>
  <si>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</si>
  <si>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</si>
  <si>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</si>
  <si>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</si>
  <si>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</si>
  <si>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</si>
  <si>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</si>
  <si>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</si>
  <si>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</si>
  <si>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</si>
  <si>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</si>
  <si>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</si>
  <si>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</si>
  <si>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</si>
  <si>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</si>
  <si>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</si>
  <si>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</si>
  <si>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</si>
  <si>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</si>
  <si>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</si>
  <si>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</si>
  <si>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</si>
  <si>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</si>
  <si>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</si>
  <si>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</si>
  <si>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</si>
  <si>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</si>
  <si>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</si>
  <si>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</si>
  <si>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</si>
  <si>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</si>
  <si>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</si>
  <si>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</si>
  <si>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</si>
  <si>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</si>
  <si>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</si>
  <si>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</si>
  <si>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</si>
  <si>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</si>
  <si>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</si>
  <si>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</si>
  <si>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</si>
  <si>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</si>
  <si>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</si>
  <si>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</si>
  <si>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</si>
  <si>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</si>
  <si>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</si>
  <si>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</si>
  <si>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</si>
  <si>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</si>
  <si>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</si>
  <si>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</si>
  <si>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</si>
  <si>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</si>
  <si>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</si>
  <si>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</si>
  <si>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</si>
  <si>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</si>
  <si>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</si>
  <si>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</si>
  <si>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</si>
  <si>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</si>
  <si>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</si>
  <si>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</si>
  <si>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</si>
  <si>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</si>
  <si>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</si>
  <si>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</si>
  <si>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</si>
  <si>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</si>
  <si>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</si>
  <si>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</si>
  <si>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</si>
  <si>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</si>
  <si>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</si>
  <si>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</si>
  <si>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</si>
  <si>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</si>
  <si>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</si>
  <si>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</si>
  <si>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</si>
  <si>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</si>
  <si>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</si>
  <si>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</si>
  <si>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</si>
  <si>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</si>
  <si>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</si>
  <si>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</si>
  <si>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</si>
  <si>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</si>
  <si>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</si>
  <si>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</si>
  <si>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</si>
  <si>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</si>
  <si>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</si>
  <si>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</si>
  <si>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</si>
  <si>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</si>
  <si>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</si>
  <si>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</si>
  <si>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</si>
  <si>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</si>
  <si>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</si>
  <si>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</si>
  <si>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</si>
  <si>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</si>
  <si>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</si>
  <si>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</si>
  <si>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</si>
  <si>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</si>
  <si>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</si>
  <si>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</si>
  <si>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</si>
  <si>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</si>
  <si>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</si>
  <si>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</si>
  <si>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</si>
  <si>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</si>
  <si>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</si>
  <si>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</si>
  <si>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</si>
  <si>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</si>
  <si>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</si>
  <si>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</si>
  <si>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</si>
  <si>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</si>
  <si>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</si>
  <si>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</si>
  <si>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</si>
  <si>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</si>
  <si>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</si>
  <si>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</si>
  <si>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</si>
  <si>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</si>
  <si>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</si>
  <si>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</si>
  <si>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</si>
  <si>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</si>
  <si>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</si>
  <si>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</si>
  <si>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</si>
  <si>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</si>
  <si>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</si>
  <si>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</si>
  <si>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</si>
  <si>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</si>
  <si>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</si>
  <si>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</si>
  <si>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</si>
  <si>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</si>
  <si>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</si>
  <si>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</si>
  <si>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</si>
  <si>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</si>
  <si>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</si>
  <si>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</si>
  <si>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</si>
  <si>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</si>
  <si>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</si>
  <si>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</si>
  <si>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</si>
  <si>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</si>
  <si>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</si>
  <si>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</si>
  <si>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</si>
  <si>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</si>
  <si>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</si>
  <si>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</si>
  <si>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</si>
  <si>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</si>
  <si>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</si>
  <si>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</si>
  <si>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</si>
  <si>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</si>
  <si>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</si>
  <si>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</si>
  <si>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</si>
  <si>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</si>
  <si>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</si>
  <si>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</si>
  <si>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</si>
  <si>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</si>
  <si>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</si>
  <si>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</si>
  <si>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</si>
  <si>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</si>
  <si>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</si>
  <si>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</si>
  <si>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</si>
  <si>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</si>
  <si>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</si>
  <si>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</si>
  <si>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</si>
  <si>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</si>
  <si>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</si>
  <si>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</si>
  <si>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</si>
  <si>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</si>
  <si>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</si>
  <si>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</si>
  <si>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</si>
  <si>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</si>
  <si>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</si>
  <si>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</si>
  <si>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</si>
  <si>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</si>
  <si>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</si>
  <si>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</si>
  <si>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</si>
  <si>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</si>
  <si>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</si>
  <si>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</si>
  <si>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</si>
  <si>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</si>
  <si>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</si>
  <si>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</si>
  <si>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</si>
  <si>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</si>
  <si>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</si>
  <si>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</si>
  <si>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</si>
  <si>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</si>
  <si>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</si>
  <si>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</si>
  <si>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</si>
  <si>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</si>
  <si>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</si>
  <si>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</si>
  <si>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</si>
  <si>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</si>
  <si>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</si>
  <si>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</si>
  <si>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</si>
  <si>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</si>
  <si>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</si>
  <si>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</si>
  <si>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</si>
  <si>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</si>
  <si>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</si>
  <si>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</si>
  <si>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</si>
  <si>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</si>
  <si>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</si>
  <si>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</si>
  <si>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</si>
  <si>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</si>
  <si>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</si>
  <si>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</si>
  <si>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</si>
  <si>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</si>
  <si>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</si>
  <si>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</si>
  <si>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</si>
  <si>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</si>
  <si>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</si>
  <si>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</si>
  <si>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</si>
  <si>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</si>
  <si>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</si>
  <si>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</si>
  <si>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</si>
  <si>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</si>
  <si>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</si>
  <si>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</si>
  <si>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</si>
  <si>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</si>
  <si>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</si>
  <si>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</si>
  <si>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</si>
  <si>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</si>
  <si>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</si>
  <si>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</si>
  <si>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</si>
  <si>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</si>
  <si>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</si>
  <si>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</si>
  <si>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</si>
  <si>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</si>
  <si>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</si>
  <si>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</si>
  <si>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</si>
  <si>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</si>
  <si>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</si>
  <si>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</si>
  <si>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</si>
  <si>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</si>
  <si>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</si>
  <si>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</si>
  <si>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</si>
  <si>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</si>
  <si>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</si>
  <si>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</si>
  <si>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</si>
  <si>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</si>
  <si>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</si>
  <si>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</si>
  <si>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</si>
  <si>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</si>
  <si>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</si>
  <si>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</si>
  <si>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</si>
  <si>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</si>
  <si>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</si>
  <si>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</si>
  <si>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</si>
  <si>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</si>
  <si>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</si>
  <si>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</si>
  <si>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</si>
  <si>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</si>
  <si>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</si>
  <si>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</si>
  <si>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</si>
  <si>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</si>
  <si>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</si>
  <si>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</si>
  <si>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</si>
  <si>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</si>
  <si>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</si>
  <si>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</si>
  <si>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</si>
  <si>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</si>
  <si>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</si>
  <si>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</si>
  <si>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</si>
  <si>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</si>
  <si>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</si>
  <si>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</si>
  <si>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</si>
  <si>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</si>
  <si>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</si>
  <si>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</si>
  <si>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</si>
  <si>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</si>
  <si>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</si>
  <si>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</si>
  <si>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</si>
  <si>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</si>
  <si>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</si>
  <si>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</si>
  <si>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</si>
  <si>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</si>
  <si>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</si>
  <si>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</si>
  <si>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</si>
  <si>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</si>
  <si>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</si>
  <si>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</si>
  <si>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</si>
  <si>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</si>
  <si>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</si>
  <si>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</si>
  <si>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</si>
  <si>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</si>
  <si>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</si>
  <si>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</si>
  <si>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</si>
  <si>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</si>
  <si>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</si>
  <si>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</si>
  <si>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</si>
  <si>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</si>
  <si>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</si>
  <si>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</si>
  <si>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</si>
  <si>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</si>
  <si>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</si>
  <si>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</si>
  <si>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</si>
  <si>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</si>
  <si>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</si>
  <si>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</si>
  <si>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</si>
  <si>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</si>
  <si>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</si>
  <si>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</si>
  <si>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</si>
  <si>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</si>
  <si>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</si>
  <si>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</si>
  <si>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</si>
  <si>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</si>
  <si>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</si>
  <si>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</si>
  <si>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</si>
  <si>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</si>
  <si>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</si>
  <si>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</si>
  <si>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</si>
  <si>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</si>
  <si>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</si>
  <si>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</si>
  <si>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</si>
  <si>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</si>
  <si>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</si>
  <si>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</si>
  <si>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</si>
  <si>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</si>
  <si>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</si>
  <si>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</si>
  <si>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</si>
  <si>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</si>
  <si>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</si>
  <si>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</si>
  <si>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</si>
  <si>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</si>
  <si>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</si>
  <si>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</si>
  <si>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</si>
  <si>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</si>
  <si>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</si>
  <si>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</si>
  <si>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</si>
  <si>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</si>
  <si>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</si>
  <si>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</si>
  <si>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</si>
  <si>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</si>
  <si>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</si>
  <si>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</si>
  <si>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</si>
  <si>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</si>
  <si>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</si>
  <si>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</si>
  <si>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</si>
  <si>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</si>
  <si>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</si>
  <si>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</si>
  <si>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</si>
  <si>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</si>
  <si>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</si>
  <si>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</si>
  <si>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</si>
  <si>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</si>
  <si>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</si>
  <si>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</si>
  <si>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</si>
  <si>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</si>
  <si>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</si>
  <si>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</si>
  <si>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</si>
  <si>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</si>
  <si>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</si>
  <si>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</si>
  <si>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</si>
  <si>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</si>
  <si>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</si>
  <si>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</si>
  <si>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</si>
  <si>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</si>
  <si>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</si>
  <si>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</si>
  <si>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</si>
  <si>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</si>
  <si>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</si>
  <si>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</si>
  <si>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</si>
  <si>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</si>
  <si>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</si>
  <si>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</si>
  <si>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</si>
  <si>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</si>
  <si>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</si>
  <si>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</si>
  <si>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</si>
  <si>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</si>
  <si>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</si>
  <si>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</si>
  <si>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</si>
  <si>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</si>
  <si>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</si>
  <si>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</si>
  <si>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</si>
  <si>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</si>
  <si>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</si>
  <si>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</si>
  <si>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</si>
  <si>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</si>
  <si>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</si>
  <si>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</si>
  <si>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</si>
  <si>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</si>
  <si>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</si>
  <si>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</si>
  <si>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</si>
  <si>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</si>
  <si>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</si>
  <si>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</si>
  <si>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</si>
  <si>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</si>
  <si>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</si>
  <si>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</si>
  <si>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</si>
  <si>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</si>
  <si>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</si>
  <si>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</si>
  <si>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</si>
  <si>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</si>
  <si>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</si>
  <si>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</si>
  <si>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</si>
  <si>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</si>
  <si>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</si>
  <si>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</si>
  <si>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</si>
  <si>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</si>
  <si>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</si>
  <si>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</si>
  <si>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</si>
  <si>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</si>
  <si>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</si>
  <si>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</si>
  <si>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</si>
  <si>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</si>
  <si>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</si>
  <si>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</si>
  <si>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</si>
  <si>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</si>
  <si>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</si>
  <si>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</si>
  <si>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</si>
  <si>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</si>
  <si>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</si>
  <si>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</si>
  <si>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</si>
  <si>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</si>
  <si>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</si>
  <si>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</si>
  <si>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</si>
  <si>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</si>
  <si>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</si>
  <si>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</si>
  <si>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</si>
  <si>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</si>
  <si>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</si>
  <si>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</si>
  <si>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</si>
  <si>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</si>
  <si>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</si>
  <si>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</si>
  <si>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</si>
  <si>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</si>
  <si>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</si>
  <si>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</si>
  <si>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</si>
  <si>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</si>
  <si>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</si>
  <si>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</si>
  <si>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</si>
  <si>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</si>
  <si>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</si>
  <si>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</si>
  <si>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</si>
  <si>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</si>
  <si>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</si>
  <si>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</si>
  <si>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</si>
  <si>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</si>
  <si>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</si>
  <si>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</si>
  <si>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</si>
  <si>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</si>
  <si>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</si>
  <si>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</si>
  <si>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</si>
  <si>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</si>
  <si>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</si>
  <si>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</si>
  <si>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</si>
  <si>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</si>
  <si>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</si>
  <si>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</si>
  <si>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</si>
  <si>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</si>
  <si>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</si>
  <si>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</si>
  <si>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</si>
  <si>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</si>
  <si>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</si>
  <si>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</si>
  <si>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</si>
  <si>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</si>
  <si>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</si>
  <si>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</si>
  <si>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</si>
  <si>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</si>
  <si>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</si>
  <si>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</si>
  <si>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</si>
  <si>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</si>
  <si>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</si>
  <si>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</si>
  <si>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</si>
  <si>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</si>
  <si>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</si>
  <si>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</si>
  <si>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</si>
  <si>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</si>
  <si>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</si>
  <si>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</si>
  <si>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</si>
  <si>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</si>
  <si>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</si>
  <si>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</si>
  <si>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</si>
  <si>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</si>
  <si>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</si>
  <si>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</si>
  <si>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</si>
  <si>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</si>
  <si>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</si>
  <si>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</si>
  <si>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</si>
  <si>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</si>
  <si>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</si>
  <si>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</si>
  <si>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</si>
  <si>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</si>
  <si>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</si>
  <si>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</si>
  <si>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</si>
  <si>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</si>
  <si>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</si>
  <si>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</si>
  <si>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</si>
  <si>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</si>
  <si>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</si>
  <si>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</si>
  <si>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</si>
  <si>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</si>
  <si>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</si>
  <si>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</si>
  <si>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</si>
  <si>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</si>
  <si>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</si>
  <si>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</si>
  <si>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</si>
  <si>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</si>
  <si>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</si>
  <si>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</si>
  <si>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</si>
  <si>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</si>
  <si>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</si>
  <si>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</si>
  <si>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</si>
  <si>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</si>
  <si>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</si>
  <si>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</si>
  <si>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</si>
  <si>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</si>
  <si>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</si>
  <si>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</si>
  <si>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</si>
  <si>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</si>
  <si>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</si>
  <si>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</si>
  <si>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</si>
  <si>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</si>
  <si>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</si>
  <si>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</si>
  <si>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</si>
  <si>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</si>
  <si>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</si>
  <si>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</si>
  <si>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</si>
  <si>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</si>
  <si>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</si>
  <si>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</si>
  <si>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</si>
  <si>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</si>
  <si>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</si>
  <si>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</si>
  <si>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</si>
  <si>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</si>
  <si>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</si>
  <si>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</si>
  <si>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</si>
  <si>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</si>
  <si>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</si>
  <si>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</si>
  <si>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</si>
  <si>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</si>
  <si>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</si>
  <si>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</si>
  <si>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</si>
  <si>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</si>
  <si>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</si>
  <si>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</si>
  <si>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</si>
  <si>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</si>
  <si>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</si>
  <si>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</si>
  <si>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</si>
  <si>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</si>
  <si>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</si>
  <si>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</si>
  <si>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</si>
  <si>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</si>
  <si>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</si>
  <si>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</si>
  <si>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</si>
  <si>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</si>
  <si>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</si>
  <si>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</si>
  <si>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</si>
  <si>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</si>
  <si>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</si>
  <si>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</si>
  <si>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</si>
  <si>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</si>
  <si>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</si>
  <si>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</si>
  <si>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</si>
  <si>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</si>
  <si>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</si>
  <si>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</si>
  <si>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</si>
  <si>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</si>
  <si>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</si>
  <si>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</si>
  <si>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</si>
  <si>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</si>
  <si>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</si>
  <si>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</si>
  <si>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</si>
  <si>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</si>
  <si>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</si>
  <si>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</si>
  <si>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</si>
  <si>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</si>
  <si>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</si>
  <si>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</si>
  <si>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</si>
  <si>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</si>
  <si>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</si>
  <si>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</si>
  <si>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</si>
  <si>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</si>
  <si>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</si>
  <si>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</si>
  <si>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</si>
  <si>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</si>
  <si>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</si>
  <si>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</si>
  <si>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</si>
  <si>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</si>
  <si>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</si>
  <si>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</si>
  <si>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</si>
  <si>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</si>
  <si>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</si>
  <si>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</si>
  <si>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</si>
  <si>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</si>
  <si>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</si>
  <si>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</si>
  <si>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</si>
  <si>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</si>
  <si>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</si>
  <si>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</si>
  <si>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</si>
  <si>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</si>
  <si>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</si>
  <si>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</si>
  <si>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</si>
  <si>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</si>
  <si>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</si>
  <si>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</si>
  <si>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</si>
  <si>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</si>
  <si>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</si>
  <si>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</si>
  <si>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</si>
  <si>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</si>
  <si>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</si>
  <si>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</si>
  <si>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</si>
  <si>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</si>
  <si>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</si>
  <si>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</si>
  <si>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</si>
  <si>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</si>
  <si>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</si>
  <si>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</si>
  <si>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</si>
  <si>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</si>
  <si>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</si>
  <si>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</si>
  <si>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</si>
  <si>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</si>
  <si>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</si>
  <si>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</si>
  <si>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</si>
  <si>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</si>
  <si>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</si>
  <si>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</si>
  <si>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</si>
  <si>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</si>
  <si>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</si>
  <si>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</si>
  <si>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</si>
  <si>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</si>
  <si>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</si>
  <si>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</si>
  <si>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</si>
  <si>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</si>
  <si>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</si>
  <si>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</si>
  <si>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</si>
  <si>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</si>
  <si>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</si>
  <si>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</si>
  <si>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</si>
  <si>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</si>
  <si>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</si>
  <si>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</si>
  <si>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</si>
  <si>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</si>
  <si>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</si>
  <si>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</si>
  <si>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</si>
  <si>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</si>
  <si>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</si>
  <si>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</si>
  <si>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</si>
  <si>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</si>
  <si>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</si>
  <si>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</si>
  <si>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</si>
  <si>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</si>
  <si>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</si>
  <si>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</si>
  <si>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</si>
  <si>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</si>
  <si>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</si>
  <si>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</si>
  <si>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</si>
  <si>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</si>
  <si>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</si>
  <si>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</si>
  <si>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</si>
  <si>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</si>
  <si>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</si>
  <si>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</si>
  <si>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</si>
  <si>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</si>
  <si>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</si>
  <si>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</si>
  <si>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</si>
  <si>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</si>
  <si>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</si>
  <si>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</si>
  <si>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</si>
  <si>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</si>
  <si>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</si>
  <si>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</si>
  <si>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</si>
  <si>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</si>
  <si>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</si>
  <si>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</si>
  <si>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</si>
  <si>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</si>
  <si>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</si>
  <si>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</si>
  <si>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</si>
  <si>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</si>
  <si>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</si>
  <si>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</si>
  <si>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</si>
  <si>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</si>
  <si>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</si>
  <si>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</si>
  <si>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</si>
  <si>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</si>
  <si>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</si>
  <si>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</si>
  <si>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</si>
  <si>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</si>
  <si>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</si>
  <si>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</si>
  <si>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</si>
  <si>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</si>
  <si>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</si>
  <si>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</si>
  <si>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</si>
  <si>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</si>
  <si>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</si>
  <si>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</si>
  <si>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</si>
  <si>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</si>
  <si>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</si>
  <si>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</si>
  <si>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</si>
  <si>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</si>
  <si>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</si>
  <si>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</si>
  <si>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</si>
  <si>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</si>
  <si>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</si>
  <si>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</si>
  <si>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</si>
  <si>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</si>
  <si>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</si>
  <si>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</si>
  <si>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</si>
  <si>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</si>
  <si>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</si>
  <si>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</si>
  <si>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</si>
  <si>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</si>
  <si>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</si>
  <si>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</si>
  <si>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</si>
  <si>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</si>
  <si>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</si>
  <si>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</si>
  <si>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</si>
  <si>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</si>
  <si>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</si>
  <si>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</si>
  <si>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</si>
  <si>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</si>
  <si>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</si>
  <si>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</si>
  <si>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</si>
  <si>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</si>
  <si>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</si>
  <si>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</si>
  <si>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</si>
  <si>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</si>
  <si>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</si>
  <si>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</si>
  <si>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</si>
  <si>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</si>
  <si>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</si>
  <si>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</si>
  <si>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</si>
  <si>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</si>
  <si>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</si>
  <si>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</si>
  <si>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</si>
  <si>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</si>
  <si>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</si>
  <si>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</si>
  <si>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</si>
  <si>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</si>
  <si>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</si>
  <si>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</si>
  <si>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</si>
  <si>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</si>
  <si>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</si>
  <si>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</si>
  <si>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</si>
  <si>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</si>
  <si>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</si>
  <si>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</si>
  <si>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</si>
  <si>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</si>
  <si>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</si>
  <si>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</si>
  <si>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</si>
  <si>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</si>
  <si>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</si>
  <si>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</si>
  <si>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</si>
  <si>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</si>
  <si>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</si>
  <si>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</si>
  <si>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</si>
  <si>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</si>
  <si>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</si>
  <si>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</si>
  <si>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</si>
  <si>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</si>
  <si>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</si>
  <si>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</si>
  <si>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</si>
  <si>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</si>
  <si>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</si>
  <si>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</si>
  <si>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</si>
  <si>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</si>
  <si>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</si>
  <si>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</si>
  <si>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</si>
  <si>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</si>
  <si>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</si>
  <si>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</si>
  <si>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</si>
  <si>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</si>
  <si>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</si>
  <si>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</si>
  <si>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</si>
  <si>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</si>
  <si>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</si>
  <si>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</si>
  <si>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</si>
  <si>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</si>
  <si>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</si>
  <si>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</si>
  <si>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</si>
  <si>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</si>
  <si>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</si>
  <si>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</si>
  <si>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</si>
  <si>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</si>
  <si>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</si>
  <si>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</si>
  <si>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</si>
  <si>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</si>
  <si>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</si>
  <si>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</si>
  <si>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</si>
  <si>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</si>
  <si>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</si>
  <si>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</si>
  <si>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</si>
  <si>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</si>
  <si>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</si>
  <si>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</si>
  <si>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</si>
  <si>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</si>
  <si>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</si>
  <si>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</si>
  <si>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</si>
  <si>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</si>
  <si>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</si>
  <si>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</si>
  <si>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</si>
  <si>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</si>
  <si>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</si>
  <si>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</si>
  <si>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</si>
  <si>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</si>
  <si>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</si>
  <si>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</si>
  <si>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</si>
  <si>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</si>
  <si>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</si>
  <si>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</si>
  <si>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</si>
  <si>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</si>
  <si>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</si>
  <si>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</si>
  <si>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</si>
  <si>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</si>
  <si>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</si>
  <si>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</si>
  <si>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</si>
  <si>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</si>
  <si>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</si>
  <si>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</si>
  <si>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</si>
  <si>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</si>
  <si>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</si>
  <si>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</si>
  <si>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</si>
  <si>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</si>
  <si>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</si>
  <si>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</si>
  <si>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</si>
  <si>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</si>
  <si>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</si>
  <si>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</si>
  <si>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</si>
  <si>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</si>
  <si>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</si>
  <si>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</si>
  <si>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</si>
  <si>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</si>
  <si>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</si>
  <si>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</si>
  <si>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</si>
  <si>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</si>
  <si>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</si>
  <si>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</si>
  <si>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</si>
  <si>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</si>
  <si>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</si>
  <si>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</si>
  <si>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</si>
  <si>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</si>
  <si>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</si>
  <si>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</si>
  <si>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</si>
  <si>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</si>
  <si>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</si>
  <si>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</si>
  <si>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</si>
  <si>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</si>
  <si>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</si>
  <si>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</si>
  <si>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</si>
  <si>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</si>
  <si>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</si>
  <si>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</si>
  <si>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</si>
  <si>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</si>
  <si>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</si>
  <si>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</si>
  <si>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</si>
  <si>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</si>
  <si>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</si>
  <si>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</si>
  <si>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</si>
  <si>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</si>
  <si>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</si>
  <si>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</si>
  <si>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</si>
  <si>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</si>
  <si>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</si>
  <si>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</si>
  <si>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</si>
  <si>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</si>
  <si>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</si>
  <si>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</si>
  <si>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</si>
  <si>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</si>
  <si>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</si>
  <si>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</si>
  <si>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</si>
  <si>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</si>
  <si>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</si>
  <si>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</si>
  <si>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</si>
  <si>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</si>
  <si>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</si>
  <si>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</si>
  <si>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</si>
  <si>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</si>
  <si>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</si>
  <si>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</si>
  <si>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</si>
  <si>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</si>
  <si>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</si>
  <si>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</si>
  <si>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</si>
  <si>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</si>
  <si>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</si>
  <si>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</si>
  <si>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</si>
  <si>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</si>
  <si>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</si>
  <si>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</si>
  <si>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</si>
  <si>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</si>
  <si>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</si>
  <si>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</si>
  <si>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</si>
  <si>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</si>
  <si>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</si>
  <si>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</si>
  <si>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</si>
  <si>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</si>
  <si>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</si>
  <si>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</si>
  <si>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</si>
  <si>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</si>
  <si>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</si>
  <si>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</si>
  <si>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</si>
  <si>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</si>
  <si>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</si>
  <si>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</si>
  <si>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</si>
  <si>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</si>
  <si>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</si>
  <si>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</si>
  <si>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</si>
  <si>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</si>
  <si>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</si>
  <si>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</si>
  <si>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</si>
  <si>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</si>
  <si>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</si>
  <si>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</si>
  <si>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</si>
  <si>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</si>
  <si>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</si>
  <si>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</si>
  <si>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</si>
  <si>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</si>
  <si>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</si>
  <si>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</si>
  <si>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</si>
  <si>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</si>
  <si>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</si>
  <si>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</si>
  <si>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</si>
  <si>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</si>
  <si>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</si>
  <si>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</si>
  <si>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</si>
  <si>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</si>
  <si>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</si>
  <si>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</si>
  <si>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</si>
  <si>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</si>
  <si>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</si>
  <si>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</si>
  <si>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</si>
  <si>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</si>
  <si>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</si>
  <si>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</si>
  <si>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</si>
  <si>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</si>
  <si>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</si>
  <si>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</si>
  <si>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</si>
  <si>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</si>
  <si>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</si>
  <si>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</si>
  <si>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</si>
  <si>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</si>
  <si>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</si>
  <si>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</si>
  <si>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</si>
  <si>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</si>
  <si>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</si>
  <si>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</si>
  <si>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</si>
  <si>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</si>
  <si>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</si>
  <si>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</si>
  <si>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</si>
  <si>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</si>
  <si>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</si>
  <si>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</si>
  <si>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</si>
  <si>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</si>
  <si>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</si>
  <si>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</si>
  <si>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</si>
  <si>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</si>
  <si>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</si>
  <si>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</si>
  <si>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</si>
  <si>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</si>
  <si>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</si>
  <si>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</si>
  <si>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</si>
  <si>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</si>
  <si>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</si>
  <si>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</si>
  <si>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</si>
  <si>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</si>
  <si>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</si>
  <si>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</si>
  <si>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</si>
  <si>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</si>
  <si>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</si>
  <si>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</si>
  <si>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</si>
  <si>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</si>
  <si>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</si>
  <si>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</si>
  <si>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</si>
  <si>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</si>
  <si>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</si>
  <si>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</si>
  <si>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</si>
  <si>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</si>
  <si>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</si>
  <si>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</si>
  <si>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</si>
  <si>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</si>
  <si>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</si>
  <si>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</si>
  <si>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</si>
  <si>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</si>
  <si>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</si>
  <si>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</si>
  <si>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</si>
  <si>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</si>
  <si>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</si>
  <si>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</si>
  <si>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</si>
  <si>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</si>
  <si>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</si>
  <si>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</si>
  <si>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</si>
  <si>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</si>
  <si>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</si>
  <si>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</si>
  <si>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</si>
  <si>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</si>
  <si>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</si>
  <si>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</si>
  <si>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</si>
  <si>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</si>
  <si>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</si>
  <si>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</si>
  <si>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</si>
  <si>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</si>
  <si>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</si>
  <si>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</si>
  <si>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</si>
  <si>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</si>
  <si>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</si>
  <si>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</si>
  <si>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</si>
  <si>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</si>
  <si>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</si>
  <si>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</si>
  <si>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</si>
  <si>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</si>
  <si>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</si>
  <si>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</si>
  <si>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</si>
  <si>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</si>
  <si>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</si>
  <si>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</si>
  <si>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</si>
  <si>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</si>
  <si>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</si>
  <si>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</si>
  <si>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</si>
  <si>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</si>
  <si>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</si>
  <si>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</si>
  <si>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</si>
  <si>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</si>
  <si>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</si>
  <si>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</si>
  <si>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</si>
  <si>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</si>
  <si>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</si>
  <si>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</si>
  <si>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</si>
  <si>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</si>
  <si>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</si>
  <si>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</si>
  <si>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</si>
  <si>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</si>
  <si>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</si>
  <si>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</si>
  <si>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</si>
  <si>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</si>
  <si>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</si>
  <si>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</si>
  <si>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</si>
  <si>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</si>
  <si>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</si>
  <si>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</si>
  <si>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</si>
  <si>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</si>
  <si>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</si>
  <si>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</si>
  <si>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</si>
  <si>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</si>
  <si>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</si>
  <si>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</si>
  <si>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</si>
  <si>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</si>
  <si>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</si>
  <si>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</si>
  <si>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</si>
  <si>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</si>
  <si>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</si>
  <si>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</si>
  <si>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</si>
  <si>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</si>
  <si>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</si>
  <si>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</si>
  <si>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</si>
  <si>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</si>
  <si>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</si>
  <si>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</si>
  <si>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</si>
  <si>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</si>
  <si>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</si>
  <si>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</si>
  <si>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</si>
  <si>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</si>
  <si>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</si>
  <si>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</si>
  <si>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</si>
  <si>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</si>
  <si>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</si>
  <si>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</si>
  <si>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</si>
  <si>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</si>
  <si>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</si>
  <si>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</si>
  <si>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</si>
  <si>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</si>
  <si>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</si>
  <si>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</si>
  <si>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</si>
  <si>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</si>
  <si>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</si>
  <si>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</si>
  <si>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</si>
  <si>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</si>
  <si>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</si>
  <si>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</si>
  <si>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</si>
  <si>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</si>
  <si>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</si>
  <si>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</si>
  <si>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</si>
  <si>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</si>
  <si>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</si>
  <si>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</si>
  <si>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</si>
  <si>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</si>
  <si>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</si>
  <si>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</si>
  <si>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</si>
  <si>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</si>
  <si>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</si>
  <si>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</si>
  <si>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</si>
  <si>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</si>
  <si>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</si>
  <si>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</si>
  <si>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</si>
  <si>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</si>
  <si>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</si>
  <si>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</si>
  <si>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</si>
  <si>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</si>
  <si>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</si>
  <si>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</si>
  <si>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</si>
  <si>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</si>
  <si>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</si>
  <si>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</si>
  <si>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</si>
  <si>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</si>
  <si>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</si>
  <si>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</si>
  <si>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</si>
  <si>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</si>
  <si>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</si>
  <si>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</si>
  <si>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</si>
  <si>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</si>
  <si>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</si>
  <si>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</si>
  <si>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</si>
  <si>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</si>
  <si>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</si>
  <si>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</si>
  <si>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</si>
  <si>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</si>
  <si>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</si>
  <si>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</si>
  <si>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</si>
  <si>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</si>
  <si>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</si>
  <si>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</si>
  <si>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</si>
  <si>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</si>
  <si>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</si>
  <si>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</si>
  <si>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</si>
  <si>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</si>
  <si>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</si>
  <si>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</si>
  <si>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</si>
  <si>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</si>
  <si>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</si>
  <si>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</si>
  <si>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</si>
  <si>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</si>
  <si>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</si>
  <si>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</si>
  <si>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</si>
  <si>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</si>
  <si>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</si>
  <si>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</si>
  <si>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</si>
  <si>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</si>
  <si>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</si>
  <si>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</si>
  <si>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</si>
  <si>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</si>
  <si>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</si>
  <si>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</si>
  <si>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</si>
  <si>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</si>
  <si>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</si>
  <si>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</si>
  <si>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</si>
  <si>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</si>
  <si>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</si>
  <si>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</si>
  <si>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</si>
  <si>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</si>
  <si>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</si>
  <si>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</si>
  <si>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</si>
  <si>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</si>
  <si>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</si>
  <si>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</si>
  <si>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</si>
  <si>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</si>
  <si>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</si>
  <si>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</si>
  <si>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</si>
  <si>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</si>
  <si>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</si>
  <si>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</si>
  <si>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</si>
  <si>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</si>
  <si>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</si>
  <si>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</si>
  <si>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</si>
  <si>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</si>
  <si>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</si>
  <si>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</si>
  <si>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</si>
  <si>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</si>
  <si>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</si>
  <si>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</si>
  <si>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</si>
  <si>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</si>
  <si>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</si>
  <si>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</si>
  <si>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</si>
  <si>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</si>
  <si>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</si>
  <si>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</si>
  <si>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</si>
  <si>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</si>
  <si>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</si>
  <si>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</si>
  <si>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</si>
  <si>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</si>
  <si>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</si>
  <si>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</si>
  <si>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</si>
  <si>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</si>
  <si>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</si>
  <si>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</si>
  <si>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</si>
  <si>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</si>
  <si>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</si>
  <si>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</si>
  <si>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</si>
  <si>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</si>
  <si>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</si>
  <si>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</si>
  <si>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</si>
  <si>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</si>
  <si>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</si>
  <si>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</si>
  <si>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</si>
  <si>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</si>
  <si>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</si>
  <si>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</si>
  <si>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</si>
  <si>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</si>
  <si>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</si>
  <si>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</si>
  <si>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</si>
  <si>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</si>
  <si>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</si>
  <si>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</si>
  <si>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</si>
  <si>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</si>
  <si>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</si>
  <si>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</si>
  <si>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</si>
  <si>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</si>
  <si>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</si>
  <si>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</si>
  <si>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</si>
  <si>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</si>
  <si>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</si>
  <si>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</si>
  <si>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</si>
  <si>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</si>
  <si>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</si>
  <si>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</si>
  <si>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</si>
  <si>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</si>
  <si>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</si>
  <si>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</si>
  <si>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</si>
  <si>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</si>
  <si>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</si>
  <si>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</si>
  <si>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</si>
  <si>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</si>
  <si>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</si>
  <si>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</si>
  <si>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</si>
  <si>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</si>
  <si>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</si>
  <si>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</si>
  <si>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</si>
  <si>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</si>
  <si>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</si>
  <si>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</si>
  <si>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</si>
  <si>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</si>
  <si>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</si>
  <si>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</si>
  <si>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</si>
  <si>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</si>
  <si>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</si>
  <si>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</si>
  <si>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</si>
  <si>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</si>
  <si>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</si>
  <si>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</si>
  <si>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</si>
  <si>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</si>
  <si>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</si>
  <si>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</si>
  <si>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</si>
  <si>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</si>
  <si>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</si>
  <si>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</si>
  <si>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</si>
  <si>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</si>
  <si>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</si>
  <si>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</si>
  <si>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</si>
  <si>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</si>
  <si>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</si>
  <si>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</si>
  <si>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</si>
  <si>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</si>
  <si>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</si>
  <si>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</si>
  <si>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</si>
  <si>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</si>
  <si>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</si>
  <si>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</si>
  <si>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</si>
  <si>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</si>
  <si>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</si>
  <si>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</si>
  <si>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</si>
  <si>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</si>
  <si>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</si>
  <si>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</si>
  <si>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</si>
  <si>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</si>
  <si>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</si>
  <si>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</si>
  <si>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</si>
  <si>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</si>
  <si>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</si>
  <si>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</si>
  <si>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</si>
  <si>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</si>
  <si>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</si>
  <si>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</si>
  <si>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</si>
  <si>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</si>
  <si>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</si>
  <si>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</si>
  <si>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</si>
  <si>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</si>
  <si>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</si>
  <si>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</si>
  <si>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</si>
  <si>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</si>
  <si>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</si>
  <si>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</si>
  <si>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</si>
  <si>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</si>
  <si>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</si>
  <si>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</si>
  <si>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</si>
  <si>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</si>
  <si>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</si>
  <si>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</si>
  <si>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</si>
  <si>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</si>
  <si>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</si>
  <si>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</si>
  <si>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</si>
  <si>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</si>
  <si>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</si>
  <si>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</si>
  <si>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</si>
  <si>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</si>
  <si>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</si>
  <si>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</si>
  <si>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</si>
  <si>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</si>
  <si>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</si>
  <si>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</si>
  <si>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</si>
  <si>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</si>
  <si>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</si>
  <si>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</si>
  <si>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</si>
  <si>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</si>
  <si>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</si>
  <si>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</si>
  <si>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</si>
  <si>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</si>
  <si>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</si>
  <si>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</si>
  <si>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</si>
  <si>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</si>
  <si>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</si>
  <si>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</si>
  <si>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</si>
  <si>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</si>
  <si>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</si>
  <si>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</si>
  <si>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</si>
  <si>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</si>
  <si>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</si>
  <si>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</si>
  <si>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</si>
  <si>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</si>
  <si>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</si>
  <si>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</si>
  <si>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</si>
  <si>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</si>
  <si>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</si>
  <si>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</si>
  <si>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</si>
  <si>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</si>
  <si>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</si>
  <si>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</si>
  <si>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</si>
  <si>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</si>
  <si>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</si>
  <si>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</si>
  <si>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</si>
  <si>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</si>
  <si>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</si>
  <si>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</si>
  <si>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</si>
  <si>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</si>
  <si>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</si>
  <si>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</si>
  <si>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</si>
  <si>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</si>
  <si>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</si>
  <si>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</si>
  <si>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</si>
  <si>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</si>
  <si>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</si>
  <si>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</si>
  <si>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</si>
  <si>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</si>
  <si>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</si>
  <si>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</si>
  <si>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</si>
  <si>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</si>
  <si>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</si>
  <si>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</si>
  <si>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</si>
  <si>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</si>
  <si>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</si>
  <si>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</si>
  <si>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</si>
  <si>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</si>
  <si>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</si>
  <si>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</si>
  <si>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</si>
  <si>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</si>
  <si>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</si>
  <si>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</si>
  <si>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</si>
  <si>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</si>
  <si>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</si>
  <si>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</si>
  <si>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</si>
  <si>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</si>
  <si>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</si>
  <si>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</si>
  <si>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</si>
  <si>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</si>
  <si>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</si>
  <si>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</si>
  <si>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</si>
  <si>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</si>
  <si>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</si>
  <si>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</si>
  <si>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</si>
  <si>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</si>
  <si>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</si>
  <si>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</si>
  <si>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</si>
  <si>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</si>
  <si>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</si>
  <si>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</si>
  <si>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</si>
  <si>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</si>
  <si>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</si>
  <si>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</si>
  <si>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</si>
  <si>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</si>
  <si>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</si>
  <si>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</si>
  <si>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</si>
  <si>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</si>
  <si>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</si>
  <si>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</si>
  <si>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</si>
  <si>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</si>
  <si>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</si>
  <si>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</si>
  <si>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</si>
  <si>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</si>
  <si>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</si>
  <si>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</si>
  <si>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</si>
  <si>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</si>
  <si>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</si>
  <si>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</si>
  <si>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</si>
  <si>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</si>
  <si>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</si>
  <si>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</si>
  <si>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</si>
  <si>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</si>
  <si>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</si>
  <si>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</si>
  <si>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</si>
  <si>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</si>
  <si>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</si>
  <si>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</si>
  <si>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</si>
  <si>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</si>
  <si>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</si>
  <si>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</si>
  <si>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</si>
  <si>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</si>
  <si>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</si>
  <si>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</si>
  <si>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</si>
  <si>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</si>
  <si>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</si>
  <si>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</si>
  <si>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</si>
  <si>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</si>
  <si>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</si>
  <si>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</si>
  <si>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</si>
  <si>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</si>
  <si>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</si>
  <si>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</si>
  <si>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</si>
  <si>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</si>
  <si>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</si>
  <si>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</si>
  <si>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</si>
  <si>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</si>
  <si>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</si>
  <si>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</si>
  <si>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</si>
  <si>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</si>
  <si>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</si>
  <si>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</si>
  <si>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</si>
  <si>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</si>
  <si>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</si>
  <si>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</si>
  <si>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</si>
  <si>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</si>
  <si>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</si>
  <si>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</si>
  <si>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</si>
  <si>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</si>
  <si>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</si>
  <si>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</si>
  <si>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</si>
  <si>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</si>
  <si>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</si>
  <si>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</si>
  <si>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</si>
  <si>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</si>
  <si>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</si>
  <si>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</si>
  <si>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</si>
  <si>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</si>
  <si>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</si>
  <si>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</si>
  <si>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</si>
  <si>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</si>
  <si>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</si>
  <si>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</si>
  <si>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</si>
  <si>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</si>
  <si>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</si>
  <si>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</si>
  <si>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</si>
  <si>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</si>
  <si>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</si>
  <si>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</si>
  <si>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</si>
  <si>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</si>
  <si>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</si>
  <si>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</si>
  <si>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</si>
  <si>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</si>
  <si>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</si>
  <si>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</si>
  <si>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</si>
  <si>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</si>
  <si>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</si>
  <si>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</si>
  <si>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</si>
  <si>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</si>
  <si>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</si>
  <si>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</si>
  <si>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</si>
  <si>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</si>
  <si>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</si>
  <si>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</si>
  <si>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</si>
  <si>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</si>
  <si>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</si>
  <si>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</si>
  <si>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</si>
  <si>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</si>
  <si>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</si>
  <si>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</si>
  <si>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</si>
  <si>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</si>
  <si>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</si>
  <si>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</si>
  <si>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</si>
  <si>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</si>
  <si>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</si>
  <si>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</si>
  <si>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</si>
  <si>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</si>
  <si>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</si>
  <si>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</si>
  <si>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</si>
  <si>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</si>
  <si>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</si>
  <si>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</si>
  <si>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</si>
  <si>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</si>
  <si>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</si>
  <si>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</si>
  <si>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</si>
  <si>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</si>
  <si>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</si>
  <si>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</si>
  <si>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</si>
  <si>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</si>
  <si>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</si>
  <si>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</si>
  <si>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</si>
  <si>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</si>
  <si>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</si>
  <si>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</si>
  <si>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</si>
  <si>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</si>
  <si>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</si>
  <si>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</si>
  <si>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</si>
  <si>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</si>
  <si>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</si>
  <si>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</si>
  <si>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</si>
  <si>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</si>
  <si>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</si>
  <si>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</si>
  <si>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</si>
  <si>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</si>
  <si>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</si>
  <si>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</si>
  <si>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</si>
  <si>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</si>
  <si>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</si>
  <si>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</si>
  <si>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</si>
  <si>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</si>
  <si>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</si>
  <si>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</si>
  <si>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</si>
  <si>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</si>
  <si>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</si>
  <si>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</si>
  <si>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</si>
  <si>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</si>
  <si>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</si>
  <si>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</si>
  <si>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</si>
  <si>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</si>
  <si>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</si>
  <si>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</si>
  <si>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</si>
  <si>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</si>
  <si>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</si>
  <si>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</si>
  <si>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</si>
  <si>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</si>
  <si>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</si>
  <si>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</si>
  <si>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</si>
  <si>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</si>
  <si>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</si>
  <si>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</si>
  <si>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</si>
  <si>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</si>
  <si>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</si>
  <si>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</si>
  <si>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</si>
  <si>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</si>
  <si>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</si>
  <si>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</si>
  <si>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</si>
  <si>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</si>
  <si>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</si>
  <si>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</si>
  <si>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</si>
  <si>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</si>
  <si>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</si>
  <si>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</si>
  <si>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</si>
  <si>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</si>
  <si>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</si>
  <si>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</si>
  <si>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</si>
  <si>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</si>
  <si>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</si>
  <si>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</si>
  <si>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</si>
  <si>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</si>
  <si>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</si>
  <si>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</si>
  <si>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</si>
  <si>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</si>
  <si>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</si>
  <si>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</si>
  <si>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</si>
  <si>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</si>
  <si>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</si>
  <si>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</si>
  <si>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</si>
  <si>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</si>
  <si>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</si>
  <si>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</si>
  <si>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</si>
  <si>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</si>
  <si>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</si>
  <si>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</si>
  <si>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</si>
  <si>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</si>
  <si>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</si>
  <si>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</si>
  <si>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</si>
  <si>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</si>
  <si>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</si>
  <si>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</si>
  <si>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</si>
  <si>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</si>
  <si>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</si>
  <si>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</si>
  <si>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</si>
  <si>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</si>
  <si>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</si>
  <si>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</si>
  <si>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</si>
  <si>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</si>
  <si>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</si>
  <si>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</si>
  <si>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</si>
  <si>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</si>
  <si>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</si>
  <si>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</si>
  <si>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</si>
  <si>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</si>
  <si>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</si>
  <si>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</si>
  <si>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</si>
  <si>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</si>
  <si>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</si>
  <si>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</si>
  <si>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</si>
  <si>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</si>
  <si>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</si>
  <si>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</si>
  <si>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</si>
  <si>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</si>
  <si>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</si>
  <si>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</si>
  <si>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</si>
  <si>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</si>
  <si>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</si>
  <si>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</si>
  <si>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</si>
  <si>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</si>
  <si>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</si>
  <si>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</si>
  <si>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</si>
  <si>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</si>
  <si>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</si>
  <si>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</si>
  <si>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</si>
  <si>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</si>
  <si>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</si>
  <si>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</si>
  <si>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</si>
  <si>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</si>
  <si>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</si>
  <si>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</si>
  <si>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</si>
  <si>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</si>
  <si>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</si>
  <si>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</si>
  <si>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</si>
  <si>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</si>
  <si>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</si>
  <si>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</si>
  <si>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</si>
  <si>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</si>
  <si>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</si>
  <si>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</si>
  <si>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</si>
  <si>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</si>
  <si>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</si>
  <si>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</si>
  <si>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</si>
  <si>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</si>
  <si>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</si>
  <si>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</si>
  <si>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</si>
  <si>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</si>
  <si>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</si>
  <si>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</si>
  <si>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</si>
  <si>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</si>
  <si>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</si>
  <si>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</si>
  <si>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</si>
  <si>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</si>
  <si>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</si>
  <si>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</si>
  <si>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</si>
  <si>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</si>
  <si>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</si>
  <si>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</si>
  <si>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</si>
  <si>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</si>
  <si>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</si>
  <si>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</si>
  <si>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</si>
  <si>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</si>
  <si>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</si>
  <si>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</si>
  <si>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</si>
  <si>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</si>
  <si>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</si>
  <si>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</si>
  <si>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</si>
  <si>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</si>
  <si>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</si>
  <si>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</si>
  <si>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</si>
  <si>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</si>
  <si>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</si>
  <si>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</si>
  <si>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</si>
  <si>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</si>
  <si>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</si>
  <si>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</si>
  <si>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</si>
  <si>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</si>
  <si>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</si>
  <si>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</si>
  <si>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</si>
  <si>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</si>
  <si>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</si>
  <si>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</si>
  <si>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</si>
  <si>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</si>
  <si>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</si>
  <si>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</si>
  <si>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</si>
  <si>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</si>
  <si>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</si>
  <si>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</si>
  <si>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</si>
  <si>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</si>
  <si>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</si>
  <si>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</si>
  <si>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</si>
  <si>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</si>
  <si>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</si>
  <si>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</si>
  <si>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</si>
  <si>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</si>
  <si>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</si>
  <si>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</si>
  <si>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</si>
  <si>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</si>
  <si>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</si>
  <si>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</si>
  <si>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</si>
  <si>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</si>
  <si>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</si>
  <si>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</si>
  <si>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</si>
  <si>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</si>
  <si>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</si>
  <si>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</si>
  <si>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</si>
  <si>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</si>
  <si>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</si>
  <si>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</si>
  <si>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</si>
  <si>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</si>
  <si>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</si>
  <si>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</si>
  <si>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</si>
  <si>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</si>
  <si>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</si>
  <si>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</si>
  <si>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</si>
  <si>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</si>
  <si>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</si>
  <si>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</si>
  <si>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</si>
  <si>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</si>
  <si>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</si>
  <si>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</si>
  <si>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</si>
  <si>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</si>
  <si>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</si>
  <si>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</si>
  <si>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</si>
  <si>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</si>
  <si>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</si>
  <si>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</si>
  <si>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</si>
  <si>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</si>
  <si>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</si>
  <si>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</si>
  <si>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</si>
  <si>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</si>
  <si>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</si>
  <si>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</si>
  <si>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</si>
  <si>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</si>
  <si>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</si>
  <si>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</si>
  <si>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</si>
  <si>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</si>
  <si>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</si>
  <si>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</si>
  <si>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</si>
  <si>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</si>
  <si>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</si>
  <si>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</si>
  <si>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</si>
  <si>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</si>
  <si>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</si>
  <si>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</si>
  <si>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</si>
  <si>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</si>
  <si>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</si>
  <si>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</si>
  <si>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</si>
  <si>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</si>
  <si>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</si>
  <si>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</si>
  <si>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</si>
  <si>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</si>
  <si>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</si>
  <si>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</si>
  <si>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</si>
  <si>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</si>
  <si>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</si>
  <si>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</si>
  <si>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</si>
  <si>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</si>
  <si>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</si>
  <si>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</si>
  <si>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</si>
  <si>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</si>
  <si>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</si>
  <si>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</si>
  <si>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</si>
  <si>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</si>
  <si>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</si>
  <si>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</si>
  <si>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</si>
  <si>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</si>
  <si>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</si>
  <si>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</si>
  <si>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</si>
  <si>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</si>
  <si>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</si>
  <si>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</si>
  <si>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</si>
  <si>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</si>
  <si>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</si>
  <si>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</si>
  <si>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</si>
  <si>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</si>
  <si>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</si>
  <si>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</si>
  <si>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</si>
  <si>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</si>
  <si>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</si>
  <si>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</si>
  <si>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</si>
  <si>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</si>
  <si>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</si>
  <si>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</si>
  <si>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</si>
  <si>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</si>
  <si>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</si>
  <si>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</si>
  <si>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</si>
  <si>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</si>
  <si>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</si>
  <si>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</si>
  <si>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</si>
  <si>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</si>
  <si>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</si>
  <si>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</si>
  <si>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</si>
  <si>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</si>
  <si>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</si>
  <si>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</si>
  <si>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</si>
  <si>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</si>
  <si>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</si>
  <si>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</si>
  <si>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</si>
  <si>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</si>
  <si>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</si>
  <si>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</si>
  <si>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</si>
  <si>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</si>
  <si>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</si>
  <si>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</si>
  <si>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</si>
  <si>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</si>
  <si>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</si>
  <si>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</si>
  <si>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</si>
  <si>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</si>
  <si>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</si>
  <si>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</si>
  <si>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</si>
  <si>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</si>
  <si>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</si>
  <si>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</si>
  <si>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</si>
  <si>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</si>
  <si>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</si>
  <si>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</si>
  <si>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</si>
  <si>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</si>
  <si>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</si>
  <si>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</si>
  <si>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</si>
  <si>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</si>
  <si>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</si>
  <si>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</si>
  <si>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</si>
  <si>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</si>
  <si>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</si>
  <si>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</si>
  <si>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</si>
  <si>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</si>
  <si>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</si>
  <si>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</si>
  <si>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</si>
  <si>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</si>
  <si>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</si>
  <si>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</si>
  <si>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</si>
  <si>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</si>
  <si>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</si>
  <si>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</si>
  <si>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</si>
  <si>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</si>
  <si>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</si>
  <si>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</si>
  <si>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</si>
  <si>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</si>
  <si>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</si>
  <si>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</si>
  <si>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</si>
  <si>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</si>
  <si>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</si>
  <si>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</si>
  <si>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</si>
  <si>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</si>
  <si>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</si>
  <si>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</si>
  <si>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</si>
  <si>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</si>
  <si>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</si>
  <si>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</si>
  <si>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</si>
  <si>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</si>
  <si>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</si>
  <si>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</si>
  <si>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</si>
  <si>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</si>
  <si>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</si>
  <si>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</si>
  <si>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</si>
  <si>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</si>
  <si>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</si>
  <si>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</si>
  <si>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</si>
  <si>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</si>
  <si>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</si>
  <si>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</si>
  <si>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</si>
  <si>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</si>
  <si>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</si>
  <si>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</si>
  <si>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</si>
  <si>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</si>
  <si>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</si>
  <si>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</si>
  <si>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</si>
  <si>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</si>
  <si>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</si>
  <si>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</si>
  <si>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</si>
  <si>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</si>
  <si>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</si>
  <si>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</si>
  <si>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</si>
  <si>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</si>
  <si>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</si>
  <si>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</si>
  <si>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</si>
  <si>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</si>
  <si>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</si>
  <si>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</si>
  <si>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</si>
  <si>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</si>
  <si>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</si>
  <si>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</si>
  <si>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</si>
  <si>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</si>
  <si>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</si>
  <si>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</si>
  <si>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</si>
  <si>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</si>
  <si>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</si>
  <si>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</si>
  <si>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</si>
  <si>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</si>
  <si>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</si>
  <si>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</si>
  <si>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</si>
  <si>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</si>
  <si>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</si>
  <si>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</si>
  <si>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</si>
  <si>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</si>
  <si>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</si>
  <si>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</si>
  <si>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</si>
  <si>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</si>
  <si>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</si>
  <si>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</si>
  <si>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</si>
  <si>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</si>
  <si>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</si>
  <si>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</si>
  <si>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</si>
  <si>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</si>
  <si>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</si>
  <si>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</si>
  <si>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</si>
  <si>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</si>
  <si>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</si>
  <si>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</si>
  <si>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</si>
  <si>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</si>
  <si>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</si>
  <si>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</si>
  <si>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</si>
  <si>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</si>
  <si>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</si>
  <si>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</si>
  <si>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</si>
  <si>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</si>
  <si>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</si>
  <si>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</si>
  <si>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</si>
  <si>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</si>
  <si>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</si>
  <si>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</si>
  <si>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</si>
  <si>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</si>
  <si>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</si>
  <si>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</si>
  <si>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</si>
  <si>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</si>
  <si>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</si>
  <si>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</si>
  <si>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</si>
  <si>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</si>
  <si>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</si>
  <si>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</si>
  <si>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</si>
  <si>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</si>
  <si>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</si>
  <si>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</si>
  <si>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</si>
  <si>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</si>
  <si>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</si>
  <si>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</si>
  <si>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</si>
  <si>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</si>
  <si>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</si>
  <si>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</si>
  <si>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</si>
  <si>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</si>
  <si>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</si>
  <si>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</si>
  <si>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</si>
  <si>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</si>
  <si>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</si>
  <si>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</si>
  <si>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</si>
  <si>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</si>
  <si>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</si>
  <si>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</si>
  <si>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</si>
  <si>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</si>
  <si>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</si>
  <si>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</si>
  <si>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</si>
  <si>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</si>
  <si>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</si>
  <si>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</si>
  <si>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</si>
  <si>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</si>
  <si>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</si>
  <si>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</si>
  <si>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</si>
  <si>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</si>
  <si>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</si>
  <si>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</si>
  <si>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</si>
  <si>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</si>
  <si>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</si>
  <si>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</si>
  <si>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</si>
  <si>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</si>
  <si>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</si>
  <si>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</si>
  <si>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</si>
  <si>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</si>
  <si>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</si>
  <si>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</si>
  <si>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</si>
  <si>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</si>
  <si>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</si>
  <si>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</si>
  <si>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</si>
  <si>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</si>
  <si>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</si>
  <si>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</si>
  <si>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</si>
  <si>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</si>
  <si>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</si>
  <si>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</si>
  <si>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</si>
  <si>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</si>
  <si>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</si>
  <si>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</si>
  <si>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</si>
  <si>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</si>
  <si>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</si>
  <si>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</si>
  <si>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</si>
  <si>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</si>
  <si>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</si>
  <si>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</si>
  <si>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</si>
  <si>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</si>
  <si>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</si>
  <si>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</si>
  <si>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</si>
  <si>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</si>
  <si>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</si>
  <si>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</si>
  <si>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</si>
  <si>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</si>
  <si>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</si>
  <si>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</si>
  <si>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</si>
  <si>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</si>
  <si>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</si>
  <si>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</si>
  <si>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</si>
  <si>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</si>
  <si>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</si>
  <si>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</si>
  <si>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</si>
  <si>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</si>
  <si>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</si>
  <si>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</si>
  <si>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</si>
  <si>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</si>
  <si>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</si>
  <si>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</si>
  <si>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</si>
  <si>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</si>
  <si>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</si>
  <si>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</si>
  <si>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</si>
  <si>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</si>
  <si>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</si>
  <si>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</si>
  <si>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</si>
  <si>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</si>
  <si>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</si>
  <si>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</si>
  <si>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</si>
  <si>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</si>
  <si>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</si>
  <si>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</si>
  <si>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</si>
  <si>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</si>
  <si>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</si>
  <si>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</si>
  <si>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</si>
  <si>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</si>
  <si>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</si>
  <si>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</si>
  <si>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</si>
  <si>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</si>
  <si>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</si>
  <si>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</si>
  <si>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</si>
  <si>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</si>
  <si>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</si>
  <si>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</si>
  <si>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</si>
  <si>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</si>
  <si>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</si>
  <si>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</si>
  <si>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</si>
  <si>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</si>
  <si>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</si>
  <si>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</si>
  <si>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</si>
  <si>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</si>
  <si>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</si>
  <si>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</si>
  <si>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</si>
  <si>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</si>
  <si>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</si>
  <si>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</si>
  <si>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</si>
  <si>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</si>
  <si>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</si>
  <si>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</si>
  <si>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</si>
  <si>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</si>
  <si>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</si>
  <si>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</si>
  <si>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</si>
  <si>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</si>
  <si>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</si>
  <si>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</si>
  <si>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</si>
  <si>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</si>
  <si>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</si>
  <si>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</si>
  <si>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</si>
  <si>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</si>
  <si>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</si>
  <si>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</si>
  <si>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</si>
  <si>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</si>
  <si>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</si>
  <si>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</si>
  <si>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</si>
  <si>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</si>
  <si>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</si>
  <si>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</si>
  <si>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</si>
  <si>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</si>
  <si>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</si>
  <si>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</si>
  <si>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</si>
  <si>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</si>
  <si>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</si>
  <si>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</si>
  <si>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</si>
  <si>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</si>
  <si>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</si>
  <si>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</si>
  <si>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</si>
  <si>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</si>
  <si>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</si>
  <si>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</si>
  <si>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</si>
  <si>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</si>
  <si>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</si>
  <si>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</si>
  <si>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</si>
  <si>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</si>
  <si>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</si>
  <si>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</si>
  <si>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</si>
  <si>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</si>
  <si>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</si>
  <si>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</si>
  <si>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</si>
  <si>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</si>
  <si>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</si>
  <si>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</si>
  <si>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</si>
  <si>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</si>
  <si>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</si>
  <si>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</si>
  <si>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</si>
  <si>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</si>
  <si>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</si>
  <si>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</si>
  <si>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</si>
  <si>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</si>
  <si>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</si>
  <si>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</si>
  <si>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</si>
  <si>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</si>
  <si>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</si>
  <si>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</si>
  <si>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</si>
  <si>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</si>
  <si>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</si>
  <si>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</si>
  <si>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</si>
  <si>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</si>
  <si>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</si>
  <si>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</si>
  <si>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</si>
  <si>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</si>
  <si>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</si>
  <si>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</si>
  <si>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</si>
  <si>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</si>
  <si>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</si>
  <si>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</si>
  <si>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</si>
  <si>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</si>
  <si>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</si>
  <si>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</si>
  <si>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</si>
  <si>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</si>
  <si>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</si>
  <si>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</si>
  <si>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</si>
  <si>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</si>
  <si>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</si>
  <si>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</si>
  <si>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</si>
  <si>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</si>
  <si>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</si>
  <si>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</si>
  <si>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</si>
  <si>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</si>
  <si>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</si>
  <si>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</si>
  <si>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</si>
  <si>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</si>
  <si>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</si>
  <si>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</si>
  <si>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</si>
  <si>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</si>
  <si>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</si>
  <si>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</si>
  <si>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</si>
  <si>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</si>
  <si>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</si>
  <si>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</si>
  <si>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</si>
  <si>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</si>
  <si>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</si>
  <si>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</si>
  <si>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</si>
  <si>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</si>
  <si>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</si>
  <si>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</si>
  <si>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</si>
  <si>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</si>
  <si>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</si>
  <si>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</si>
  <si>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</si>
  <si>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</si>
  <si>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</si>
  <si>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</si>
  <si>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</si>
  <si>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</si>
  <si>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</si>
  <si>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</si>
  <si>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</si>
  <si>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</si>
  <si>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</si>
  <si>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</si>
  <si>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</si>
  <si>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</si>
  <si>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</si>
  <si>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</si>
  <si>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</si>
  <si>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</si>
  <si>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</si>
  <si>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</si>
  <si>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</si>
  <si>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</si>
  <si>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</si>
  <si>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</si>
  <si>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</si>
  <si>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</si>
  <si>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</si>
  <si>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</si>
  <si>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</si>
  <si>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</si>
  <si>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</si>
  <si>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</si>
  <si>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</si>
  <si>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</si>
  <si>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</si>
  <si>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</si>
  <si>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</si>
  <si>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</si>
  <si>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</si>
  <si>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</si>
  <si>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</si>
  <si>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</si>
  <si>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</si>
  <si>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</si>
  <si>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</si>
  <si>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</si>
  <si>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</si>
  <si>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</si>
  <si>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</si>
  <si>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</si>
  <si>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</si>
  <si>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</si>
  <si>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</si>
  <si>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</si>
  <si>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</si>
  <si>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</si>
  <si>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</si>
  <si>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</si>
  <si>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</si>
  <si>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</si>
  <si>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</si>
  <si>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</si>
  <si>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</si>
  <si>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</si>
  <si>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</si>
  <si>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</si>
  <si>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</si>
  <si>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</si>
  <si>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</si>
  <si>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</si>
  <si>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</si>
  <si>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</si>
  <si>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</si>
  <si>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</si>
  <si>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</si>
  <si>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</si>
  <si>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</si>
  <si>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</si>
  <si>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</si>
  <si>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</si>
  <si>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</si>
  <si>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</si>
  <si>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</si>
  <si>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</si>
  <si>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</si>
  <si>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</si>
  <si>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</si>
  <si>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</si>
  <si>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</si>
  <si>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</si>
  <si>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</si>
  <si>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</si>
  <si>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</si>
  <si>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</si>
  <si>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</si>
  <si>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</si>
  <si>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</si>
  <si>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</si>
  <si>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</si>
  <si>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</si>
  <si>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</si>
  <si>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</si>
  <si>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</si>
  <si>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</si>
  <si>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</si>
  <si>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</si>
  <si>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</si>
  <si>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</si>
  <si>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</si>
  <si>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</si>
  <si>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</si>
  <si>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</si>
  <si>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</si>
  <si>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</si>
  <si>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</si>
  <si>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</si>
  <si>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</si>
  <si>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</si>
  <si>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</si>
  <si>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</si>
  <si>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</si>
  <si>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</si>
  <si>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</si>
  <si>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</si>
  <si>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</si>
  <si>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</si>
  <si>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</si>
  <si>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</si>
  <si>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</si>
  <si>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</si>
  <si>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</si>
  <si>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</si>
  <si>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</si>
  <si>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</si>
  <si>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</si>
  <si>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</si>
  <si>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</si>
  <si>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</si>
  <si>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</si>
  <si>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</si>
  <si>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</si>
  <si>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</si>
  <si>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</si>
  <si>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</si>
  <si>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</si>
  <si>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</si>
  <si>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</si>
  <si>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</si>
  <si>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</si>
  <si>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</si>
  <si>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</si>
  <si>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</si>
  <si>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</si>
  <si>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</si>
  <si>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</si>
  <si>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</si>
  <si>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</si>
  <si>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</si>
  <si>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</si>
  <si>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</si>
  <si>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</si>
  <si>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</si>
  <si>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</si>
  <si>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</si>
  <si>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</si>
  <si>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</si>
  <si>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</si>
  <si>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</si>
  <si>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</si>
  <si>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</si>
  <si>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</si>
  <si>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</si>
  <si>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</si>
  <si>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</si>
  <si>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</si>
  <si>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</si>
  <si>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</si>
  <si>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</si>
  <si>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</si>
  <si>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</si>
  <si>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</si>
  <si>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</si>
  <si>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</si>
  <si>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</si>
  <si>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</si>
  <si>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</si>
  <si>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</si>
  <si>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</si>
  <si>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</si>
  <si>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</si>
  <si>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</si>
  <si>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</si>
  <si>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</si>
  <si>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</si>
  <si>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</si>
  <si>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</si>
  <si>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</si>
  <si>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</si>
  <si>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</si>
  <si>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</si>
  <si>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</si>
  <si>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</si>
  <si>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</si>
  <si>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</si>
  <si>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</si>
  <si>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</si>
  <si>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</si>
  <si>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</si>
  <si>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</si>
  <si>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</si>
  <si>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</si>
  <si>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</si>
  <si>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</si>
  <si>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</si>
  <si>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</si>
  <si>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</si>
  <si>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</si>
  <si>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</si>
  <si>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</si>
  <si>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</si>
  <si>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</si>
  <si>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</si>
  <si>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</si>
  <si>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</si>
  <si>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</si>
  <si>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</si>
  <si>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</si>
  <si>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</si>
  <si>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</si>
  <si>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</si>
  <si>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</si>
  <si>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</si>
  <si>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</si>
  <si>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</si>
  <si>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</si>
  <si>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</si>
  <si>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</si>
  <si>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</si>
  <si>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</si>
  <si>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</si>
  <si>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</si>
  <si>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</si>
  <si>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</si>
  <si>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</si>
  <si>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</si>
  <si>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</si>
  <si>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</si>
  <si>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</si>
  <si>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</si>
  <si>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</si>
  <si>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</si>
  <si>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</si>
  <si>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</si>
  <si>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</si>
  <si>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</si>
  <si>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</si>
  <si>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</si>
  <si>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</si>
  <si>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</si>
  <si>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</si>
  <si>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</si>
  <si>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</si>
  <si>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</si>
  <si>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</si>
  <si>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</si>
  <si>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</si>
  <si>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</si>
  <si>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</si>
  <si>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</si>
  <si>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</si>
  <si>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</si>
  <si>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</si>
  <si>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</si>
  <si>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</si>
  <si>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</si>
  <si>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</si>
  <si>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</si>
  <si>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</si>
  <si>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</si>
  <si>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</si>
  <si>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</si>
  <si>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</si>
  <si>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</si>
  <si>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</si>
  <si>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</si>
  <si>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</si>
  <si>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</si>
  <si>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</si>
  <si>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</si>
  <si>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</si>
  <si>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</si>
  <si>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</si>
  <si>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</si>
  <si>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</si>
  <si>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</si>
  <si>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</si>
  <si>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</si>
  <si>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</si>
  <si>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</si>
  <si>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</si>
  <si>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</si>
  <si>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</si>
  <si>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</si>
  <si>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</si>
  <si>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</si>
  <si>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</si>
  <si>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</si>
  <si>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</si>
  <si>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</si>
  <si>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</si>
  <si>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</si>
  <si>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</si>
  <si>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</si>
  <si>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</si>
  <si>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</si>
  <si>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</si>
  <si>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</si>
  <si>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</si>
  <si>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</si>
  <si>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</si>
  <si>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</si>
  <si>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</si>
  <si>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</si>
  <si>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</si>
  <si>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</si>
  <si>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</si>
  <si>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</si>
  <si>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</si>
  <si>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</si>
  <si>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</si>
  <si>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</si>
  <si>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</si>
  <si>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</si>
  <si>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</si>
  <si>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</si>
  <si>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</si>
  <si>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</si>
  <si>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</si>
  <si>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</si>
  <si>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</si>
  <si>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</si>
  <si>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</si>
  <si>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</si>
  <si>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</si>
  <si>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</si>
  <si>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</si>
  <si>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</si>
  <si>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</si>
  <si>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</si>
  <si>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</si>
  <si>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</si>
  <si>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</si>
  <si>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</si>
  <si>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</si>
  <si>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</si>
  <si>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</si>
  <si>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</si>
  <si>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</si>
  <si>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</si>
  <si>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</si>
  <si>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</si>
  <si>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</si>
  <si>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</si>
  <si>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</si>
  <si>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</si>
  <si>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</si>
  <si>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</si>
  <si>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</si>
  <si>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</si>
  <si>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</si>
  <si>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</si>
  <si>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</si>
  <si>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</si>
  <si>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</si>
  <si>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</si>
  <si>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</si>
  <si>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</si>
  <si>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</si>
  <si>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</si>
  <si>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</si>
  <si>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</si>
  <si>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</si>
  <si>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</si>
  <si>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</si>
  <si>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</si>
  <si>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</si>
  <si>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</si>
  <si>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</si>
  <si>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</si>
  <si>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</si>
  <si>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</si>
  <si>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</si>
  <si>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</si>
  <si>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</si>
  <si>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</si>
  <si>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</si>
  <si>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</si>
  <si>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</si>
  <si>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</si>
  <si>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</si>
  <si>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</si>
  <si>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</si>
  <si>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</si>
  <si>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</si>
  <si>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</si>
  <si>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</si>
  <si>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</si>
  <si>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</si>
  <si>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</si>
  <si>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</si>
  <si>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</si>
  <si>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</si>
  <si>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</si>
  <si>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</si>
  <si>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</si>
  <si>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</si>
  <si>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</si>
  <si>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</si>
  <si>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</si>
  <si>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</si>
  <si>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</si>
  <si>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</si>
  <si>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</si>
  <si>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</si>
  <si>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</si>
  <si>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</si>
  <si>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</si>
  <si>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</si>
  <si>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</si>
  <si>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</si>
  <si>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</si>
  <si>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</si>
  <si>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</si>
  <si>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</si>
  <si>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</si>
  <si>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</si>
  <si>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</si>
  <si>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</si>
  <si>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</si>
  <si>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</si>
  <si>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</si>
  <si>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</si>
  <si>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</si>
  <si>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</si>
  <si>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</si>
  <si>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</si>
  <si>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</si>
  <si>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</si>
  <si>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</si>
  <si>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</si>
  <si>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</si>
  <si>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</si>
  <si>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</si>
  <si>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</si>
  <si>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</si>
  <si>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</si>
  <si>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</si>
  <si>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</si>
  <si>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</si>
  <si>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</si>
  <si>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</si>
  <si>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</si>
  <si>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</si>
  <si>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</si>
  <si>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</si>
  <si>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</si>
  <si>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</si>
  <si>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</si>
  <si>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</si>
  <si>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</si>
  <si>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</si>
  <si>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</si>
  <si>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</si>
  <si>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</si>
  <si>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</si>
  <si>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</si>
  <si>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</si>
  <si>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</si>
  <si>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</si>
  <si>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</si>
  <si>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</si>
  <si>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</si>
  <si>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</si>
  <si>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</si>
  <si>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</si>
  <si>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</si>
  <si>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</si>
  <si>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</si>
  <si>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</si>
  <si>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</si>
  <si>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</si>
  <si>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</si>
  <si>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</si>
  <si>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</si>
  <si>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</si>
  <si>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</si>
  <si>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</si>
  <si>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</si>
  <si>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</si>
  <si>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</si>
  <si>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</si>
  <si>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</si>
  <si>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</si>
  <si>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</si>
  <si>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</si>
  <si>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</si>
  <si>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</si>
  <si>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</si>
  <si>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</si>
  <si>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</si>
  <si>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</si>
  <si>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</si>
  <si>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</si>
  <si>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</si>
  <si>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</si>
  <si>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</si>
  <si>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</si>
  <si>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</si>
  <si>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</si>
  <si>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</si>
  <si>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</si>
  <si>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</si>
  <si>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</si>
  <si>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</si>
  <si>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</si>
  <si>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</si>
  <si>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</si>
  <si>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</si>
  <si>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</si>
  <si>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</si>
  <si>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</si>
  <si>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</si>
  <si>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</si>
  <si>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</si>
  <si>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</si>
  <si>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</si>
  <si>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</si>
  <si>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</si>
  <si>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</si>
  <si>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</si>
  <si>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</si>
  <si>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</si>
  <si>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</si>
  <si>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</si>
  <si>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</si>
  <si>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</si>
  <si>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</si>
  <si>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</si>
  <si>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</si>
  <si>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</si>
  <si>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</si>
  <si>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</si>
  <si>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</si>
  <si>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</si>
  <si>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</si>
  <si>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</si>
  <si>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</si>
  <si>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</si>
  <si>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</si>
  <si>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</si>
  <si>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</si>
  <si>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</si>
  <si>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</si>
  <si>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</si>
  <si>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</si>
  <si>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</si>
  <si>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</si>
  <si>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</si>
  <si>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</si>
  <si>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</si>
  <si>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</si>
  <si>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</si>
  <si>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</si>
  <si>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</si>
  <si>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</si>
  <si>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</si>
  <si>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</si>
  <si>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</si>
  <si>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</si>
  <si>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</si>
  <si>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</si>
  <si>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</si>
  <si>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</si>
  <si>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</si>
  <si>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</si>
  <si>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</si>
  <si>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</si>
  <si>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</si>
  <si>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</si>
  <si>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</si>
  <si>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</si>
  <si>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</si>
  <si>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</si>
  <si>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</si>
  <si>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</si>
  <si>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</si>
  <si>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</si>
  <si>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</si>
  <si>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</si>
  <si>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</si>
  <si>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</si>
  <si>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</si>
  <si>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</si>
  <si>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</si>
  <si>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</si>
  <si>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</si>
  <si>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</si>
  <si>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</si>
  <si>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</si>
  <si>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</si>
  <si>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</si>
  <si>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</si>
  <si>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</si>
  <si>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</si>
  <si>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</si>
  <si>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</si>
  <si>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</si>
  <si>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</si>
  <si>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</si>
  <si>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</si>
  <si>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</si>
  <si>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</si>
  <si>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</si>
  <si>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</si>
  <si>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</si>
  <si>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</si>
  <si>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</si>
  <si>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</si>
  <si>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</si>
  <si>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 not by (_ +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</si>
  <si>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</si>
  <si>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</si>
  <si>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</si>
  <si>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</si>
  <si>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</si>
  <si>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</si>
  <si>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</si>
  <si>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</si>
  <si>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</si>
  <si>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</si>
  <si>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</si>
  <si>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</si>
  <si>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</si>
  <si>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</si>
  <si>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</si>
  <si>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</si>
  <si>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</si>
  <si>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</si>
  <si>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</si>
  <si>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</si>
  <si>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</si>
  <si>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</si>
  <si>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</si>
  <si>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</si>
  <si>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</si>
  <si>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</si>
  <si>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</si>
  <si>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</si>
  <si>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</si>
  <si>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</si>
  <si>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</si>
  <si>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</si>
  <si>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</si>
  <si>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</si>
  <si>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</si>
  <si>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</si>
  <si>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</si>
  <si>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</si>
  <si>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</si>
  <si>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</si>
  <si>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</si>
  <si>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</si>
  <si>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</si>
  <si>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</si>
  <si>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</si>
  <si>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</si>
  <si>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</si>
  <si>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</si>
  <si>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</si>
  <si>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</si>
  <si>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</si>
  <si>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</si>
  <si>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</si>
  <si>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</si>
  <si>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</si>
  <si>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</si>
  <si>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</si>
  <si>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</si>
  <si>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</si>
  <si>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</si>
  <si>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</si>
  <si>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</si>
  <si>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</si>
  <si>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</si>
  <si>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</si>
  <si>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</si>
  <si>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</si>
  <si>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</si>
  <si>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</si>
  <si>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</si>
  <si>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</si>
  <si>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</si>
  <si>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</si>
  <si>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</si>
  <si>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</si>
  <si>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</si>
  <si>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</si>
  <si>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</si>
  <si>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</si>
  <si>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</si>
  <si>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</si>
  <si>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</si>
  <si>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</si>
  <si>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</si>
  <si>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</si>
  <si>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</si>
  <si>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</si>
  <si>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</si>
  <si>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</si>
  <si>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</si>
  <si>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</si>
  <si>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</si>
  <si>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</si>
  <si>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</si>
  <si>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</si>
  <si>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</si>
  <si>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</si>
  <si>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</si>
  <si>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</si>
  <si>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</si>
  <si>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</si>
  <si>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</si>
  <si>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</si>
  <si>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</si>
  <si>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</si>
  <si>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</si>
  <si>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</si>
  <si>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</si>
  <si>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</si>
  <si>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</si>
  <si>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</si>
  <si>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</si>
  <si>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</si>
  <si>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</si>
  <si>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</si>
  <si>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</si>
  <si>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</si>
  <si>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</si>
  <si>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</si>
  <si>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</si>
  <si>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</si>
  <si>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</si>
  <si>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</si>
  <si>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</si>
  <si>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</si>
  <si>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</si>
  <si>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</si>
  <si>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</si>
  <si>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</si>
  <si>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</si>
  <si>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</si>
  <si>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</si>
  <si>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</si>
  <si>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</si>
  <si>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</si>
  <si>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</si>
  <si>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</si>
  <si>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</si>
  <si>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</si>
  <si>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</si>
  <si>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</si>
  <si>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</si>
  <si>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</si>
  <si>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</si>
  <si>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</si>
  <si>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</si>
  <si>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</si>
  <si>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</si>
  <si>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</si>
  <si>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</si>
  <si>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</si>
  <si>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</si>
  <si>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</si>
  <si>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</si>
  <si>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</si>
  <si>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</si>
  <si>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</si>
  <si>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</si>
  <si>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</si>
  <si>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</si>
  <si>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</si>
  <si>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</si>
  <si>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</si>
  <si>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</si>
  <si>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</si>
  <si>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</si>
  <si>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</si>
  <si>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</si>
  <si>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</si>
  <si>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</si>
  <si>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</si>
  <si>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</si>
  <si>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</si>
  <si>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</si>
  <si>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</si>
  <si>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</si>
  <si>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</si>
  <si>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</si>
  <si>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</si>
  <si>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</si>
  <si>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</si>
  <si>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</si>
  <si>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</si>
  <si>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</si>
  <si>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</si>
  <si>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</si>
  <si>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</si>
  <si>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</si>
  <si>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</si>
  <si>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</si>
  <si>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</si>
  <si>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</si>
  <si>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</si>
  <si>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</si>
  <si>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</si>
  <si>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</si>
  <si>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</si>
  <si>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</si>
  <si>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</si>
  <si>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</si>
  <si>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</si>
  <si>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</si>
  <si>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</si>
  <si>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</si>
  <si>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</si>
  <si>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</si>
  <si>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</si>
  <si>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</si>
  <si>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</si>
  <si>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</si>
  <si>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</si>
  <si>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</si>
  <si>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</si>
  <si>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</si>
  <si>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</si>
  <si>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</si>
  <si>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</si>
  <si>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</si>
  <si>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</si>
  <si>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</si>
  <si>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</si>
  <si>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</si>
  <si>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</si>
  <si>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</si>
  <si>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</si>
  <si>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</si>
  <si>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</si>
  <si>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</si>
  <si>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</si>
  <si>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</si>
  <si>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</si>
  <si>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</si>
  <si>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</si>
  <si>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</si>
  <si>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</si>
  <si>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</si>
  <si>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</si>
  <si>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</si>
  <si>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</si>
  <si>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</si>
  <si>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</si>
  <si>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</si>
  <si>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</si>
  <si>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</si>
  <si>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</si>
  <si>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</si>
  <si>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</si>
  <si>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</si>
  <si>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</si>
  <si>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</si>
  <si>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</si>
  <si>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</si>
  <si>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</si>
  <si>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</si>
  <si>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</si>
  <si>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</si>
  <si>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</si>
  <si>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</si>
  <si>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</si>
  <si>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</si>
  <si>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</si>
  <si>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</si>
  <si>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</si>
  <si>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</si>
  <si>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</si>
  <si>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</si>
  <si>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</si>
  <si>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</si>
  <si>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</si>
  <si>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</si>
  <si>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</si>
  <si>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</si>
  <si>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</si>
  <si>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</si>
  <si>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</si>
  <si>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</si>
  <si>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</si>
  <si>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</si>
  <si>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</si>
  <si>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</si>
  <si>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</si>
  <si>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</si>
  <si>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</si>
  <si>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</si>
  <si>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</si>
  <si>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</si>
  <si>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</si>
  <si>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</si>
  <si>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</si>
  <si>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</si>
  <si>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</si>
  <si>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</si>
  <si>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</si>
  <si>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</si>
  <si>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</si>
  <si>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</si>
  <si>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</si>
  <si>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</si>
  <si>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</si>
  <si>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</si>
  <si>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</si>
  <si>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</si>
  <si>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</si>
  <si>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</si>
  <si>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</si>
  <si>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</si>
  <si>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</si>
  <si>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</si>
  <si>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</si>
  <si>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</si>
  <si>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</si>
  <si>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</si>
  <si>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</si>
  <si>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</si>
  <si>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</si>
  <si>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</si>
  <si>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</si>
  <si>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</si>
  <si>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</si>
  <si>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</si>
  <si>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</si>
  <si>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</si>
  <si>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</si>
  <si>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</si>
  <si>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</si>
  <si>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</si>
  <si>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</si>
  <si>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</si>
  <si>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</si>
  <si>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</si>
  <si>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</si>
  <si>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</si>
  <si>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</si>
  <si>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</si>
  <si>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</si>
  <si>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</si>
  <si>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</si>
  <si>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</si>
  <si>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</si>
  <si>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</si>
  <si>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</si>
  <si>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</si>
  <si>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</si>
  <si>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</si>
  <si>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</si>
  <si>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</si>
  <si>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</si>
  <si>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</si>
  <si>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</si>
  <si>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</si>
  <si>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</si>
  <si>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</si>
  <si>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</si>
  <si>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</si>
  <si>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</si>
  <si>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</si>
  <si>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</si>
  <si>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</si>
  <si>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</si>
  <si>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</si>
  <si>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</si>
  <si>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</si>
  <si>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</si>
  <si>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</si>
  <si>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</si>
  <si>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</si>
  <si>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</si>
  <si>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</si>
  <si>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</si>
  <si>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</si>
  <si>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</si>
  <si>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</si>
  <si>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</si>
  <si>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</si>
  <si>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</si>
  <si>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</si>
  <si>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</si>
  <si>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</si>
  <si>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</si>
  <si>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</si>
  <si>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</si>
  <si>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</si>
  <si>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</si>
  <si>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</si>
  <si>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</si>
  <si>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</si>
  <si>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</si>
  <si>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</si>
  <si>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</si>
  <si>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</si>
  <si>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</si>
  <si>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</si>
  <si>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</si>
  <si>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</si>
  <si>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</si>
  <si>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</si>
  <si>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</si>
  <si>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</si>
  <si>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</si>
  <si>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</si>
  <si>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</si>
  <si>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</si>
  <si>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</si>
  <si>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</si>
  <si>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</si>
  <si>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</si>
  <si>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</si>
  <si>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</si>
  <si>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</si>
  <si>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</si>
  <si>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</si>
  <si>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</si>
  <si>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</si>
  <si>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</si>
  <si>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</si>
  <si>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</si>
  <si>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</si>
  <si>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</si>
  <si>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</si>
  <si>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</si>
  <si>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</si>
  <si>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</si>
  <si>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</si>
  <si>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</si>
  <si>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</si>
  <si>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</si>
  <si>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</si>
  <si>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</si>
  <si>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</si>
  <si>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</si>
  <si>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</si>
  <si>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</si>
  <si>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</si>
  <si>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</si>
  <si>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</si>
  <si>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</si>
  <si>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</si>
  <si>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</si>
  <si>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</si>
  <si>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</si>
  <si>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</si>
  <si>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</si>
  <si>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</si>
  <si>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</si>
  <si>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</si>
  <si>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</si>
  <si>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</si>
  <si>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</si>
  <si>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</si>
  <si>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</si>
  <si>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</si>
  <si>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</si>
  <si>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</si>
  <si>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</si>
  <si>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</si>
  <si>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</si>
  <si>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</si>
  <si>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</si>
  <si>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</si>
  <si>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</si>
  <si>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</si>
  <si>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</si>
  <si>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</si>
  <si>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</si>
  <si>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</si>
  <si>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</si>
  <si>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</si>
  <si>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</si>
  <si>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</si>
  <si>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</si>
  <si>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</si>
  <si>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</si>
  <si>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</si>
  <si>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</si>
  <si>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</si>
  <si>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</si>
  <si>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</si>
  <si>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</si>
  <si>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</si>
  <si>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</si>
  <si>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</si>
  <si>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</si>
  <si>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</si>
  <si>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</si>
  <si>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</si>
  <si>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</si>
  <si>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</si>
  <si>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</si>
  <si>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</si>
  <si>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</si>
  <si>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</si>
  <si>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</si>
  <si>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</si>
  <si>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</si>
  <si>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</si>
  <si>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</si>
  <si>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</si>
  <si>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</si>
  <si>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</si>
  <si>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</si>
  <si>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</si>
  <si>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</si>
  <si>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</si>
  <si>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</si>
  <si>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</si>
  <si>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</si>
  <si>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</si>
  <si>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</si>
  <si>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</si>
  <si>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</si>
  <si>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</si>
  <si>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</si>
  <si>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</si>
  <si>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</si>
  <si>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</si>
  <si>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</si>
  <si>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</si>
  <si>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</si>
  <si>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</si>
  <si>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</si>
  <si>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</si>
  <si>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</si>
  <si>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</si>
  <si>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</si>
  <si>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</si>
  <si>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</si>
  <si>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</si>
  <si>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</si>
  <si>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</si>
  <si>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</si>
  <si>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</si>
  <si>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</si>
  <si>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</si>
  <si>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</si>
  <si>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</si>
  <si>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</si>
  <si>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</si>
  <si>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</si>
  <si>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</si>
  <si>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</si>
  <si>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</si>
  <si>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</si>
  <si>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</si>
  <si>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</si>
  <si>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</si>
  <si>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</si>
  <si>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</si>
  <si>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</si>
  <si>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</si>
  <si>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</si>
  <si>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</si>
  <si>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</si>
  <si>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</si>
  <si>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</si>
  <si>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</si>
  <si>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</si>
  <si>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</si>
  <si>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</si>
  <si>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</si>
  <si>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</si>
  <si>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</si>
  <si>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</si>
  <si>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</si>
  <si>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</si>
  <si>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</si>
  <si>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</si>
  <si>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</si>
  <si>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</si>
  <si>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</si>
  <si>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</si>
  <si>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</si>
  <si>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</si>
  <si>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</si>
  <si>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</si>
  <si>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</si>
  <si>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</si>
  <si>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</si>
  <si>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</si>
  <si>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</si>
  <si>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</si>
  <si>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</si>
  <si>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</si>
  <si>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</si>
  <si>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</si>
  <si>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</si>
  <si>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</si>
  <si>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</si>
  <si>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</si>
  <si>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</si>
  <si>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</si>
  <si>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</si>
  <si>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</si>
  <si>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</si>
  <si>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</si>
  <si>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</si>
  <si>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</si>
  <si>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</si>
  <si>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</si>
  <si>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</si>
  <si>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</si>
  <si>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</si>
  <si>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</si>
  <si>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</si>
  <si>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</si>
  <si>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</si>
  <si>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</si>
  <si>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</si>
  <si>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</si>
  <si>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</si>
  <si>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</si>
  <si>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</si>
  <si>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</si>
  <si>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</si>
  <si>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</si>
  <si>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</si>
  <si>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</si>
  <si>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</si>
  <si>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</si>
  <si>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</si>
  <si>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</si>
  <si>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</si>
  <si>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</si>
  <si>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</si>
  <si>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</si>
  <si>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</si>
  <si>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</si>
  <si>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</si>
  <si>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</si>
  <si>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</si>
  <si>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</si>
  <si>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</si>
  <si>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</si>
  <si>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</si>
  <si>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</si>
  <si>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</si>
  <si>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</si>
  <si>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</si>
  <si>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</si>
  <si>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</si>
  <si>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</si>
  <si>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</si>
  <si>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</si>
  <si>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</si>
  <si>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</si>
  <si>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</si>
  <si>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</si>
  <si>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</si>
  <si>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</si>
  <si>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</si>
  <si>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</si>
  <si>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</si>
  <si>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</si>
  <si>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</si>
  <si>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</si>
  <si>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</si>
  <si>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</si>
  <si>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</si>
  <si>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</si>
  <si>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</si>
  <si>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</si>
  <si>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</si>
  <si>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</si>
  <si>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</si>
  <si>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</si>
  <si>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</si>
  <si>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</si>
  <si>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</si>
  <si>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</si>
  <si>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</si>
  <si>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</si>
  <si>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</si>
  <si>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</si>
  <si>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</si>
  <si>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</si>
  <si>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</si>
  <si>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</si>
  <si>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</si>
  <si>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</si>
  <si>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</si>
  <si>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</si>
  <si>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</si>
  <si>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</si>
  <si>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</si>
  <si>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</si>
  <si>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</si>
  <si>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</si>
  <si>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</si>
  <si>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</si>
  <si>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</si>
  <si>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</si>
  <si>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</si>
  <si>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</si>
  <si>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</si>
  <si>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</si>
  <si>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</si>
  <si>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</si>
  <si>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</si>
  <si>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</si>
  <si>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</si>
  <si>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</si>
  <si>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</si>
  <si>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</si>
  <si>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</si>
  <si>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</si>
  <si>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</si>
  <si>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</si>
  <si>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</si>
  <si>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</si>
  <si>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</si>
  <si>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</si>
  <si>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</si>
  <si>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</si>
  <si>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</si>
  <si>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</si>
  <si>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</si>
  <si>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</si>
  <si>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</si>
  <si>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</si>
  <si>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</si>
  <si>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</si>
  <si>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</si>
  <si>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</si>
  <si>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</si>
  <si>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</si>
  <si>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</si>
  <si>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</si>
  <si>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</si>
  <si>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</si>
  <si>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</si>
  <si>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</si>
  <si>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</si>
  <si>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</si>
  <si>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</si>
  <si>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</si>
  <si>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</si>
  <si>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</si>
  <si>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</si>
  <si>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</si>
  <si>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</si>
  <si>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</si>
  <si>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</si>
  <si>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</si>
  <si>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</si>
  <si>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</si>
  <si>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</si>
  <si>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</si>
  <si>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</si>
  <si>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</si>
  <si>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</si>
  <si>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</si>
  <si>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</si>
  <si>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</si>
  <si>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</si>
  <si>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</si>
  <si>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</si>
  <si>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</si>
  <si>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</si>
  <si>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</si>
  <si>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</si>
  <si>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</si>
  <si>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</si>
  <si>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</si>
  <si>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</si>
  <si>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</si>
  <si>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</si>
  <si>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</si>
  <si>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</si>
  <si>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</si>
  <si>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</si>
  <si>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</si>
  <si>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</si>
  <si>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</si>
  <si>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</si>
  <si>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</si>
  <si>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</si>
  <si>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</si>
  <si>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</si>
  <si>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</si>
  <si>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</si>
  <si>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</si>
  <si>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</si>
  <si>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</si>
  <si>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</si>
  <si>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</si>
  <si>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</si>
  <si>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</si>
  <si>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</si>
  <si>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</si>
  <si>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</si>
  <si>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</si>
  <si>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</si>
  <si>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</si>
  <si>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</si>
  <si>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</si>
  <si>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</si>
  <si>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</si>
  <si>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</si>
  <si>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</si>
  <si>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</si>
  <si>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</si>
  <si>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</si>
  <si>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</si>
  <si>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</si>
  <si>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</si>
  <si>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</si>
  <si>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</si>
  <si>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</si>
  <si>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</si>
  <si>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</si>
  <si>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</si>
  <si>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</si>
  <si>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</si>
  <si>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</si>
  <si>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</si>
  <si>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</si>
  <si>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</si>
  <si>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</si>
  <si>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</si>
  <si>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</si>
  <si>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</si>
  <si>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</si>
  <si>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</si>
  <si>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</si>
  <si>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</si>
  <si>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</si>
  <si>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</si>
  <si>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</si>
  <si>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</si>
  <si>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</si>
  <si>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</si>
  <si>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</si>
  <si>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</si>
  <si>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</si>
  <si>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</si>
  <si>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</si>
  <si>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</si>
  <si>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</si>
  <si>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</si>
  <si>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</si>
  <si>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</si>
  <si>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</si>
  <si>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</si>
  <si>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</si>
  <si>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</si>
  <si>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</si>
  <si>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</si>
  <si>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</si>
  <si>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</si>
  <si>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</si>
  <si>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</si>
  <si>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</si>
  <si>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</si>
  <si>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</si>
  <si>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</si>
  <si>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</si>
  <si>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</si>
  <si>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</si>
  <si>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</si>
  <si>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</si>
  <si>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</si>
  <si>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</si>
  <si>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</si>
  <si>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</si>
  <si>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</si>
  <si>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</si>
  <si>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</si>
  <si>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</si>
  <si>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</si>
  <si>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</si>
  <si>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</si>
  <si>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</si>
  <si>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</si>
  <si>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</si>
  <si>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</si>
  <si>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</si>
  <si>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</si>
  <si>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</si>
  <si>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</si>
  <si>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</si>
  <si>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</si>
  <si>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</si>
  <si>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</si>
  <si>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</si>
  <si>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</si>
  <si>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</si>
  <si>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</si>
  <si>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</si>
  <si>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</si>
  <si>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</si>
  <si>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</si>
  <si>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</si>
  <si>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</si>
  <si>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</si>
  <si>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</si>
  <si>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</si>
  <si>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</si>
  <si>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</si>
  <si>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</si>
  <si>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</si>
  <si>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</si>
  <si>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</si>
  <si>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</si>
  <si>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</si>
  <si>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</si>
  <si>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</si>
  <si>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</si>
  <si>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</si>
  <si>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</si>
  <si>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</si>
  <si>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</si>
  <si>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</si>
  <si>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</si>
  <si>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</si>
  <si>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</si>
  <si>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</si>
  <si>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</si>
  <si>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</si>
  <si>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</si>
  <si>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</si>
  <si>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</si>
  <si>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</si>
  <si>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</si>
  <si>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</si>
  <si>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</si>
  <si>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</si>
  <si>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</si>
  <si>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</si>
  <si>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</si>
  <si>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</si>
  <si>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</si>
  <si>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</si>
  <si>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</si>
  <si>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</si>
  <si>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</si>
  <si>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</si>
  <si>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</si>
  <si>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</si>
  <si>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</si>
  <si>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</si>
  <si>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</si>
  <si>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</si>
  <si>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</si>
  <si>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</si>
  <si>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</si>
  <si>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</si>
  <si>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</si>
  <si>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</si>
  <si>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</si>
  <si>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</si>
  <si>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</si>
  <si>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</si>
  <si>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</si>
  <si>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</si>
  <si>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</si>
  <si>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</si>
  <si>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</si>
  <si>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</si>
  <si>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</si>
  <si>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</si>
  <si>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</si>
  <si>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</si>
  <si>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</si>
  <si>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</si>
  <si>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</si>
  <si>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</si>
  <si>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</si>
  <si>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</si>
  <si>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</si>
  <si>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</si>
  <si>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</si>
  <si>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</si>
  <si>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</si>
  <si>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</si>
  <si>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</si>
  <si>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</si>
  <si>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</si>
  <si>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</si>
  <si>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</si>
  <si>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</si>
  <si>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</si>
  <si>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</si>
  <si>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</si>
  <si>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</si>
  <si>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</si>
  <si>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</si>
  <si>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</si>
  <si>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</si>
  <si>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</si>
  <si>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</si>
  <si>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</si>
  <si>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</si>
  <si>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</si>
  <si>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</si>
  <si>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</si>
  <si>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</si>
  <si>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</si>
  <si>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</si>
  <si>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</si>
  <si>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</si>
  <si>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</si>
  <si>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</si>
  <si>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</si>
  <si>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</si>
  <si>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</si>
  <si>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</si>
  <si>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</si>
  <si>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</si>
  <si>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</si>
  <si>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</si>
  <si>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</si>
  <si>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</si>
  <si>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</si>
  <si>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</si>
  <si>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</si>
  <si>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</si>
  <si>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</si>
  <si>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</si>
  <si>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</si>
  <si>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</si>
  <si>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</si>
  <si>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</si>
  <si>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</si>
  <si>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</si>
  <si>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</si>
  <si>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</si>
  <si>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</si>
  <si>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</si>
  <si>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</si>
  <si>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</si>
  <si>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</si>
  <si>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</si>
  <si>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</si>
  <si>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</si>
  <si>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</si>
  <si>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</si>
  <si>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</si>
  <si>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</si>
  <si>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</si>
  <si>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</si>
  <si>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</si>
  <si>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</si>
  <si>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</si>
  <si>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</si>
  <si>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</si>
  <si>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</si>
  <si>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</si>
  <si>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</si>
  <si>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</si>
  <si>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</si>
  <si>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</si>
  <si>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</si>
  <si>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</si>
  <si>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</si>
  <si>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</si>
  <si>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</si>
  <si>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</si>
  <si>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</si>
  <si>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</si>
  <si>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</si>
  <si>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</si>
  <si>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</si>
  <si>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</si>
  <si>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</si>
  <si>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</si>
  <si>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</si>
  <si>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</si>
  <si>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</si>
  <si>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</si>
  <si>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</si>
  <si>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</si>
  <si>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</si>
  <si>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</si>
  <si>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</si>
  <si>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</si>
  <si>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</si>
  <si>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</si>
  <si>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</si>
  <si>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</si>
  <si>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</si>
  <si>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</si>
  <si>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</si>
  <si>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</si>
  <si>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</si>
  <si>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</si>
  <si>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</si>
  <si>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</si>
  <si>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</si>
  <si>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</si>
  <si>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</si>
  <si>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</si>
  <si>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</si>
  <si>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</si>
  <si>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</si>
  <si>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</si>
  <si>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</si>
  <si>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</si>
  <si>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</si>
  <si>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</si>
  <si>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</si>
  <si>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</si>
  <si>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</si>
  <si>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</si>
  <si>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</si>
  <si>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</si>
  <si>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</si>
  <si>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</si>
  <si>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</si>
  <si>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</si>
  <si>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</si>
  <si>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</si>
  <si>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</si>
  <si>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</si>
  <si>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</si>
  <si>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</si>
  <si>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</si>
  <si>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</si>
  <si>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</si>
  <si>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</si>
  <si>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</si>
  <si>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</si>
  <si>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</si>
  <si>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</si>
  <si>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</si>
  <si>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</si>
  <si>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</si>
  <si>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</si>
  <si>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</si>
  <si>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</si>
  <si>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</si>
  <si>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</si>
  <si>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</si>
  <si>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</si>
  <si>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</si>
  <si>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</si>
  <si>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</si>
  <si>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</si>
  <si>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</si>
  <si>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</si>
  <si>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</si>
  <si>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</si>
  <si>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</si>
  <si>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</si>
  <si>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</si>
  <si>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</si>
  <si>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</si>
  <si>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</si>
  <si>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</si>
  <si>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</si>
  <si>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</si>
  <si>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</si>
  <si>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</si>
  <si>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</si>
  <si>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</si>
  <si>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</si>
  <si>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</si>
  <si>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</si>
  <si>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</si>
  <si>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</si>
  <si>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</si>
  <si>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</si>
  <si>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</si>
  <si>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</si>
  <si>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</si>
  <si>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</si>
  <si>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</si>
  <si>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</si>
  <si>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</si>
  <si>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</si>
  <si>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</si>
  <si>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</si>
  <si>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</si>
  <si>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</si>
  <si>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</si>
  <si>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</si>
  <si>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</si>
  <si>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</si>
  <si>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</si>
  <si>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</si>
  <si>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</si>
  <si>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</si>
  <si>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</si>
  <si>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</si>
  <si>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</si>
  <si>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</si>
  <si>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</si>
  <si>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</si>
  <si>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</si>
  <si>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</si>
  <si>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</si>
  <si>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</si>
  <si>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</si>
  <si>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</si>
  <si>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</si>
  <si>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</si>
  <si>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</si>
  <si>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</si>
  <si>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</si>
  <si>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</si>
  <si>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</si>
  <si>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</si>
  <si>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</si>
  <si>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</si>
  <si>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</si>
  <si>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</si>
  <si>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</si>
  <si>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</si>
  <si>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</si>
  <si>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</si>
  <si>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</si>
  <si>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</si>
  <si>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</si>
  <si>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</si>
  <si>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</si>
  <si>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</si>
  <si>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</si>
  <si>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</si>
  <si>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</si>
  <si>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</si>
  <si>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</si>
  <si>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</si>
  <si>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</si>
  <si>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</si>
  <si>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</si>
  <si>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</si>
  <si>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</si>
  <si>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</si>
  <si>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</si>
  <si>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</si>
  <si>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</si>
  <si>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</si>
  <si>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</si>
  <si>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</si>
  <si>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</si>
  <si>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</si>
  <si>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</si>
  <si>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</si>
  <si>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</si>
  <si>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</si>
  <si>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</si>
  <si>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</si>
  <si>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</si>
  <si>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</si>
  <si>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</si>
  <si>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</si>
  <si>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</si>
  <si>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</si>
  <si>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</si>
  <si>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</si>
  <si>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</si>
  <si>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</si>
  <si>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</si>
  <si>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</si>
  <si>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</si>
  <si>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</si>
  <si>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</si>
  <si>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</si>
  <si>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</si>
  <si>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</si>
  <si>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</si>
  <si>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</si>
  <si>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</si>
  <si>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</si>
  <si>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</si>
  <si>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</si>
  <si>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</si>
  <si>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</si>
  <si>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</si>
  <si>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</si>
  <si>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</si>
  <si>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</si>
  <si>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</si>
  <si>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</si>
  <si>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</si>
  <si>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</si>
  <si>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</si>
  <si>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</si>
  <si>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</si>
  <si>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</si>
  <si>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</si>
  <si>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</si>
  <si>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</si>
  <si>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</si>
  <si>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</si>
  <si>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</si>
  <si>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</si>
  <si>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</si>
  <si>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</si>
  <si>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</si>
  <si>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</si>
  <si>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</si>
  <si>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</si>
  <si>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</si>
  <si>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</si>
  <si>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</si>
  <si>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</si>
  <si>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</si>
  <si>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</si>
  <si>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</si>
  <si>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</si>
  <si>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</si>
  <si>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</si>
  <si>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</si>
  <si>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</si>
  <si>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</si>
  <si>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</si>
  <si>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</si>
  <si>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</si>
  <si>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</si>
  <si>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</si>
  <si>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</si>
  <si>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</si>
  <si>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</si>
  <si>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</si>
  <si>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</si>
  <si>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</si>
  <si>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</si>
  <si>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</si>
  <si>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</si>
  <si>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</si>
  <si>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</si>
  <si>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</si>
  <si>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</si>
  <si>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</si>
  <si>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</si>
  <si>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</si>
  <si>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</si>
  <si>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</si>
  <si>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</si>
  <si>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</si>
  <si>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</si>
  <si>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</si>
  <si>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</si>
  <si>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</si>
  <si>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</si>
  <si>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</si>
  <si>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</si>
  <si>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</si>
  <si>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</si>
  <si>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</si>
  <si>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</si>
  <si>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</si>
  <si>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</si>
  <si>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</si>
  <si>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</si>
  <si>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</si>
  <si>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</si>
  <si>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</si>
  <si>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</si>
  <si>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</si>
  <si>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</si>
  <si>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</si>
  <si>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</si>
  <si>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</si>
  <si>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</si>
  <si>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</si>
  <si>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</si>
  <si>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</si>
  <si>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</si>
  <si>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</si>
  <si>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</si>
  <si>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</si>
  <si>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</si>
  <si>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</si>
  <si>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</si>
  <si>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</si>
  <si>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</si>
  <si>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</si>
  <si>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</si>
  <si>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</si>
  <si>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</si>
  <si>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</si>
  <si>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</si>
  <si>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</si>
  <si>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</si>
  <si>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</si>
  <si>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</si>
  <si>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</si>
  <si>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</si>
  <si>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</si>
  <si>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</si>
  <si>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</si>
  <si>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</si>
  <si>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</si>
  <si>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</si>
  <si>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</si>
  <si>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</si>
  <si>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</si>
  <si>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</si>
  <si>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</si>
  <si>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</si>
  <si>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</si>
  <si>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</si>
  <si>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</si>
  <si>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</si>
  <si>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</si>
  <si>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</si>
  <si>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</si>
  <si>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</si>
  <si>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</si>
  <si>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</si>
  <si>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</si>
  <si>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</si>
  <si>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</si>
  <si>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</si>
  <si>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</si>
  <si>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</si>
  <si>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</si>
  <si>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</si>
  <si>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</si>
  <si>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</si>
  <si>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</si>
  <si>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</si>
  <si>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</si>
  <si>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</si>
  <si>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</si>
  <si>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</si>
  <si>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</si>
  <si>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</si>
  <si>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</si>
  <si>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</si>
  <si>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</si>
  <si>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</si>
  <si>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</si>
  <si>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</si>
  <si>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</si>
  <si>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</si>
  <si>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</si>
  <si>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</si>
  <si>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</si>
  <si>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</si>
  <si>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</si>
  <si>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</si>
  <si>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</si>
  <si>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</si>
  <si>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</si>
  <si>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</si>
  <si>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</si>
  <si>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</si>
  <si>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</si>
  <si>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</si>
  <si>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</si>
  <si>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</si>
  <si>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</si>
  <si>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</si>
  <si>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</si>
  <si>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</si>
  <si>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</si>
  <si>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</si>
  <si>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</si>
  <si>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</si>
  <si>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</si>
  <si>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</si>
  <si>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</si>
  <si>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</si>
  <si>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</si>
  <si>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</si>
  <si>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</si>
  <si>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</si>
  <si>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</si>
  <si>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</si>
  <si>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</si>
  <si>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</si>
  <si>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</si>
  <si>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</si>
  <si>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</si>
  <si>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</si>
  <si>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</si>
  <si>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</si>
  <si>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</si>
  <si>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</si>
  <si>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</si>
  <si>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</si>
  <si>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</si>
  <si>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</si>
  <si>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</si>
  <si>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</si>
  <si>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</si>
  <si>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</si>
  <si>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</si>
  <si>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</si>
  <si>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</si>
  <si>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</si>
  <si>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</si>
  <si>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</si>
  <si>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</si>
  <si>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</si>
  <si>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</si>
  <si>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</si>
  <si>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</si>
  <si>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</si>
  <si>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</si>
  <si>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</si>
  <si>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</si>
  <si>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</si>
  <si>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</si>
  <si>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</si>
  <si>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</si>
  <si>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</si>
  <si>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</si>
  <si>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</si>
  <si>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</si>
  <si>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</si>
  <si>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</si>
  <si>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</si>
  <si>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</si>
  <si>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</si>
  <si>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</si>
  <si>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</si>
  <si>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</si>
  <si>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</si>
  <si>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</si>
  <si>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</si>
  <si>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</si>
  <si>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</si>
  <si>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</si>
  <si>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</si>
  <si>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</si>
  <si>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</si>
  <si>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</si>
  <si>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</si>
  <si>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</si>
  <si>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</si>
  <si>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</si>
  <si>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</si>
  <si>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</si>
  <si>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</si>
  <si>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</si>
  <si>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</si>
  <si>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</si>
  <si>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</si>
  <si>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</si>
  <si>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</si>
  <si>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</si>
  <si>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</si>
  <si>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</si>
  <si>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</si>
  <si>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</si>
  <si>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</si>
  <si>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</si>
  <si>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</si>
  <si>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</si>
  <si>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</si>
  <si>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</si>
  <si>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</si>
  <si>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</si>
  <si>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</si>
  <si>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</si>
  <si>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</si>
  <si>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</si>
  <si>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</si>
  <si>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</si>
  <si>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</si>
  <si>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</si>
  <si>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</si>
  <si>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</si>
  <si>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</si>
  <si>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</si>
  <si>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</si>
  <si>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</si>
  <si>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</si>
  <si>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</si>
  <si>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</si>
  <si>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</si>
  <si>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</si>
  <si>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</si>
  <si>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</si>
  <si>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</si>
  <si>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</si>
  <si>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</si>
  <si>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</si>
  <si>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</si>
  <si>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</si>
  <si>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</si>
  <si>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</si>
  <si>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</si>
  <si>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</si>
  <si>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</si>
  <si>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</si>
  <si>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</si>
  <si>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</si>
  <si>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</si>
  <si>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</si>
  <si>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</si>
  <si>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</si>
  <si>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</si>
  <si>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</si>
  <si>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</si>
  <si>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</si>
  <si>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</si>
  <si>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</si>
  <si>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</si>
  <si>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</si>
  <si>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</si>
  <si>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</si>
  <si>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</si>
  <si>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</si>
  <si>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</si>
  <si>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</si>
  <si>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</si>
  <si>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</si>
  <si>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</si>
  <si>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</si>
  <si>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</si>
  <si>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</si>
  <si>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</si>
  <si>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</si>
  <si>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</si>
  <si>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</si>
  <si>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</si>
  <si>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</si>
  <si>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</si>
  <si>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</si>
  <si>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</si>
  <si>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</si>
  <si>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</si>
  <si>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</si>
  <si>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</si>
  <si>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</si>
  <si>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</si>
  <si>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</si>
  <si>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</si>
  <si>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</si>
  <si>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</si>
  <si>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</si>
  <si>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</si>
  <si>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</si>
  <si>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</si>
  <si>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</si>
  <si>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</si>
  <si>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</si>
  <si>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</si>
  <si>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</si>
  <si>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</si>
  <si>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</si>
  <si>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</si>
  <si>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</si>
  <si>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</si>
  <si>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</si>
  <si>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</si>
  <si>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</si>
  <si>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</si>
  <si>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</si>
  <si>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</si>
  <si>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</si>
  <si>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</si>
  <si>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</si>
  <si>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</si>
  <si>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</si>
  <si>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</si>
  <si>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</si>
  <si>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</si>
  <si>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</si>
  <si>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</si>
  <si>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</si>
  <si>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</si>
  <si>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</si>
  <si>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</si>
  <si>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</si>
  <si>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</si>
  <si>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</si>
  <si>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</si>
  <si>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</si>
  <si>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</si>
  <si>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</si>
  <si>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</si>
  <si>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</si>
  <si>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</si>
  <si>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</si>
  <si>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</si>
  <si>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</si>
  <si>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</si>
  <si>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</si>
  <si>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</si>
  <si>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</si>
  <si>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</si>
  <si>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</si>
  <si>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</si>
  <si>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</si>
  <si>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</si>
  <si>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</si>
  <si>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</si>
  <si>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</si>
  <si>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</si>
  <si>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</si>
  <si>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</si>
  <si>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</si>
  <si>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</si>
  <si>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</si>
  <si>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</si>
  <si>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</si>
  <si>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</si>
  <si>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</si>
  <si>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</si>
  <si>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</si>
  <si>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</si>
  <si>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</si>
  <si>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</si>
  <si>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</si>
  <si>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</si>
  <si>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</si>
  <si>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</si>
  <si>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</si>
  <si>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</si>
  <si>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</si>
  <si>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</si>
  <si>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</si>
  <si>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</si>
  <si>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</si>
  <si>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</si>
  <si>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</si>
  <si>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</si>
  <si>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</si>
  <si>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</si>
  <si>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</si>
  <si>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</si>
  <si>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</si>
  <si>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</si>
  <si>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</si>
  <si>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</si>
  <si>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</si>
  <si>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</si>
  <si>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</si>
  <si>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</si>
  <si>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</si>
  <si>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</si>
  <si>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</si>
  <si>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</si>
  <si>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</si>
  <si>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</si>
  <si>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</si>
  <si>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</si>
  <si>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</si>
  <si>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</si>
  <si>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</si>
  <si>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</si>
  <si>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</si>
  <si>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</si>
  <si>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</si>
  <si>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</si>
  <si>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</si>
  <si>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</si>
  <si>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</si>
  <si>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</si>
  <si>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</si>
  <si>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</si>
  <si>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</si>
  <si>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</si>
  <si>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</si>
  <si>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</si>
  <si>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</si>
  <si>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</si>
  <si>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</si>
  <si>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</si>
  <si>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</si>
  <si>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</si>
  <si>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</si>
  <si>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</si>
  <si>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</si>
  <si>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</si>
  <si>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</si>
  <si>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</si>
  <si>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</si>
  <si>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</si>
  <si>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</si>
  <si>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</si>
  <si>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</si>
  <si>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</si>
  <si>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</si>
  <si>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</si>
  <si>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</si>
  <si>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</si>
  <si>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</si>
  <si>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</si>
  <si>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</si>
  <si>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</si>
  <si>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</si>
  <si>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</si>
  <si>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</si>
  <si>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</si>
  <si>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</si>
  <si>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</si>
  <si>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</si>
  <si>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</si>
  <si>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</si>
  <si>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</si>
  <si>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</si>
  <si>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</si>
  <si>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</si>
  <si>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</si>
  <si>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</si>
  <si>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</si>
  <si>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</si>
  <si>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</si>
  <si>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</si>
  <si>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</si>
  <si>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</si>
  <si>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</si>
  <si>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</si>
  <si>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</si>
  <si>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</si>
  <si>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</si>
  <si>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</si>
  <si>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</si>
  <si>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</si>
  <si>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</si>
  <si>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</si>
  <si>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</si>
  <si>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</si>
  <si>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</si>
  <si>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</si>
  <si>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</si>
  <si>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</si>
  <si>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</si>
  <si>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</si>
  <si>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</si>
  <si>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</si>
  <si>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</si>
  <si>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</si>
  <si>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</si>
  <si>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</si>
  <si>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</si>
  <si>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</si>
  <si>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</si>
  <si>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</si>
  <si>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</si>
  <si>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</si>
  <si>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</si>
  <si>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</si>
  <si>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</si>
  <si>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</si>
  <si>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</si>
  <si>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</si>
  <si>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</si>
  <si>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</si>
  <si>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</si>
  <si>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</si>
  <si>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</si>
  <si>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</si>
  <si>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</si>
  <si>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</si>
  <si>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</si>
  <si>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</si>
  <si>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</si>
  <si>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</si>
  <si>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</si>
  <si>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</si>
  <si>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</si>
  <si>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</si>
  <si>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</si>
  <si>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</si>
  <si>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</si>
  <si>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</si>
  <si>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</si>
  <si>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</si>
  <si>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</si>
  <si>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</si>
  <si>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</si>
  <si>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</si>
  <si>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</si>
  <si>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</si>
  <si>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</si>
  <si>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</si>
  <si>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</si>
  <si>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</si>
  <si>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</si>
  <si>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</si>
  <si>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</si>
  <si>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</si>
  <si>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</si>
  <si>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</si>
  <si>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</si>
  <si>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</si>
  <si>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</si>
  <si>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</si>
  <si>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</si>
  <si>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</si>
  <si>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</si>
  <si>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</si>
  <si>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</si>
  <si>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</si>
  <si>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</si>
  <si>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</si>
  <si>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</si>
  <si>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</si>
  <si>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</si>
  <si>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</si>
  <si>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</si>
  <si>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</si>
  <si>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</si>
  <si>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</si>
  <si>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</si>
  <si>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</si>
  <si>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</si>
  <si>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</si>
  <si>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</si>
  <si>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</si>
  <si>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</si>
  <si>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</si>
  <si>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</si>
  <si>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</si>
  <si>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</si>
  <si>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</si>
  <si>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</si>
  <si>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</si>
  <si>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</si>
  <si>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</si>
  <si>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</si>
  <si>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</si>
  <si>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</si>
  <si>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</si>
  <si>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</si>
  <si>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</si>
  <si>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</si>
  <si>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</si>
  <si>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</si>
  <si>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</si>
  <si>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</si>
  <si>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</si>
  <si>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</si>
  <si>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</si>
  <si>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</si>
  <si>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</si>
  <si>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</si>
  <si>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</si>
  <si>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</si>
  <si>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</si>
  <si>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</si>
  <si>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</si>
  <si>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</si>
  <si>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</si>
  <si>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</si>
  <si>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</si>
  <si>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</si>
  <si>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</si>
  <si>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</si>
  <si>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</si>
  <si>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</si>
  <si>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</si>
  <si>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</si>
  <si>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</si>
  <si>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</si>
  <si>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</si>
  <si>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</si>
  <si>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</si>
  <si>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</si>
  <si>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</si>
  <si>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</si>
  <si>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</si>
  <si>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</si>
  <si>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</si>
  <si>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</si>
  <si>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</si>
  <si>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</si>
  <si>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</si>
  <si>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</si>
  <si>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</si>
  <si>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</si>
  <si>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</si>
  <si>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</si>
  <si>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</si>
  <si>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</si>
  <si>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</si>
  <si>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</si>
  <si>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</si>
  <si>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</si>
  <si>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</si>
  <si>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</si>
  <si>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</si>
  <si>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</si>
  <si>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</si>
  <si>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</si>
  <si>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</si>
  <si>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</si>
  <si>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</si>
  <si>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</si>
  <si>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</si>
  <si>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</si>
  <si>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</si>
  <si>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</si>
  <si>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</si>
  <si>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</si>
  <si>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</si>
  <si>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</si>
  <si>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</si>
  <si>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</si>
  <si>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</si>
  <si>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</si>
  <si>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</si>
  <si>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</si>
  <si>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</si>
  <si>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</si>
  <si>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</si>
  <si>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</si>
  <si>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</si>
  <si>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</si>
  <si>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</si>
  <si>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</si>
  <si>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</si>
  <si>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</si>
  <si>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</si>
  <si>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</si>
  <si>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</si>
  <si>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</si>
  <si>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</si>
  <si>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</si>
  <si>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</si>
  <si>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</si>
  <si>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</si>
  <si>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</si>
  <si>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</si>
  <si>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</si>
  <si>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</si>
  <si>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</si>
  <si>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</si>
  <si>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</si>
  <si>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</si>
  <si>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</si>
  <si>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</si>
  <si>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</si>
  <si>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</si>
  <si>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</si>
  <si>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</si>
  <si>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</si>
  <si>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</si>
  <si>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</si>
  <si>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</si>
  <si>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</si>
  <si>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</si>
  <si>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</si>
  <si>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</si>
  <si>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</si>
  <si>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</si>
  <si>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</si>
  <si>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</si>
  <si>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</si>
  <si>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</si>
  <si>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</si>
  <si>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</si>
  <si>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</si>
  <si>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</si>
  <si>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</si>
  <si>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</si>
  <si>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</si>
  <si>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</si>
  <si>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</si>
  <si>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</si>
  <si>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</si>
  <si>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</si>
  <si>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</si>
  <si>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</si>
  <si>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</si>
  <si>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</si>
  <si>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</si>
  <si>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</si>
  <si>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</si>
  <si>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</si>
  <si>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</si>
  <si>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</si>
  <si>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</si>
  <si>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</si>
  <si>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</si>
  <si>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</si>
  <si>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</si>
  <si>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</si>
  <si>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</si>
  <si>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</si>
  <si>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</si>
  <si>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</si>
  <si>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</si>
  <si>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</si>
  <si>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</si>
  <si>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</si>
  <si>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</si>
  <si>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</si>
  <si>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</si>
  <si>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</si>
  <si>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</si>
  <si>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</si>
  <si>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</si>
  <si>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</si>
  <si>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</si>
  <si>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</si>
  <si>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</si>
  <si>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</si>
  <si>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</si>
  <si>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</si>
  <si>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</si>
  <si>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</si>
  <si>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</si>
  <si>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</si>
  <si>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</si>
  <si>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</si>
  <si>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</si>
  <si>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</si>
  <si>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</si>
  <si>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</si>
  <si>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</si>
  <si>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</si>
  <si>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</si>
  <si>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</si>
  <si>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</si>
  <si>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</si>
  <si>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</si>
  <si>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</si>
  <si>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</si>
  <si>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</si>
  <si>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</si>
  <si>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</si>
  <si>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</si>
  <si>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</si>
  <si>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</si>
  <si>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</si>
  <si>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</si>
  <si>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</si>
  <si>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</si>
  <si>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</si>
  <si>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</si>
  <si>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</si>
  <si>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</si>
  <si>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</si>
  <si>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</si>
  <si>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</si>
  <si>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</si>
  <si>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</si>
  <si>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</si>
  <si>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</si>
  <si>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</si>
  <si>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</si>
  <si>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</si>
  <si>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</si>
  <si>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</si>
  <si>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</si>
  <si>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</si>
  <si>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</si>
  <si>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</si>
  <si>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</si>
  <si>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</si>
  <si>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</si>
  <si>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</si>
  <si>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</si>
  <si>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</si>
  <si>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</si>
  <si>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</si>
  <si>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</si>
  <si>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</si>
  <si>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</si>
  <si>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</si>
  <si>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</si>
  <si>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</si>
  <si>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</si>
  <si>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</si>
  <si>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</si>
  <si>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</si>
  <si>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</si>
  <si>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</si>
  <si>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</si>
  <si>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</si>
  <si>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</si>
  <si>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</si>
  <si>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</si>
  <si>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</si>
  <si>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</si>
  <si>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</si>
  <si>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</si>
  <si>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</si>
  <si>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</si>
  <si>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</si>
  <si>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</si>
  <si>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</si>
  <si>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</si>
  <si>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</si>
  <si>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</si>
  <si>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</si>
  <si>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</si>
  <si>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</si>
  <si>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</si>
  <si>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</si>
  <si>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</si>
  <si>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</si>
  <si>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</si>
  <si>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</si>
  <si>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</si>
  <si>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</si>
  <si>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</si>
  <si>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</si>
  <si>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</si>
  <si>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</si>
  <si>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</si>
  <si>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</si>
  <si>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</si>
  <si>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</si>
  <si>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</si>
  <si>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</si>
  <si>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</si>
  <si>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</si>
  <si>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</si>
  <si>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</si>
  <si>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</si>
  <si>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</si>
  <si>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</si>
  <si>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</si>
  <si>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</si>
  <si>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</si>
  <si>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</si>
  <si>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</si>
  <si>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</si>
  <si>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</si>
  <si>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</si>
  <si>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</si>
  <si>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</si>
  <si>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</si>
  <si>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</si>
  <si>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</si>
  <si>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</si>
  <si>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</si>
  <si>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</si>
  <si>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</si>
  <si>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</si>
  <si>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</si>
  <si>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</si>
  <si>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</si>
  <si>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</si>
  <si>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</si>
  <si>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</si>
  <si>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</si>
  <si>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</si>
  <si>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</si>
  <si>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</si>
  <si>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</si>
  <si>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</si>
  <si>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</si>
  <si>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</si>
  <si>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</si>
  <si>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</si>
  <si>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</si>
  <si>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</si>
  <si>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</si>
  <si>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</si>
  <si>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</si>
  <si>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</si>
  <si>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</si>
  <si>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</si>
  <si>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</si>
  <si>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</si>
  <si>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</si>
  <si>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</si>
  <si>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</si>
  <si>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</si>
  <si>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</si>
  <si>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</si>
  <si>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</si>
  <si>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</si>
  <si>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</si>
  <si>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</si>
  <si>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</si>
  <si>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</si>
  <si>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</si>
  <si>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</si>
  <si>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</si>
  <si>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</si>
  <si>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</si>
  <si>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</si>
  <si>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</si>
  <si>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</si>
  <si>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</si>
  <si>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</si>
  <si>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</si>
  <si>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</si>
  <si>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</si>
  <si>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</si>
  <si>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</si>
  <si>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</si>
  <si>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</si>
  <si>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</si>
  <si>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</si>
  <si>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</si>
  <si>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</si>
  <si>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</si>
  <si>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</si>
  <si>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</si>
  <si>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</si>
  <si>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</si>
  <si>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</si>
  <si>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</si>
  <si>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</si>
  <si>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</si>
  <si>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</si>
  <si>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</si>
  <si>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</si>
  <si>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</si>
  <si>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</si>
  <si>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</si>
  <si>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</si>
  <si>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</si>
  <si>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</si>
  <si>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</si>
  <si>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</si>
  <si>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</si>
  <si>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</si>
  <si>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</si>
  <si>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</si>
  <si>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</si>
  <si>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</si>
  <si>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</si>
  <si>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</si>
  <si>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</si>
  <si>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</si>
  <si>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</si>
  <si>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</si>
  <si>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</si>
  <si>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</si>
  <si>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</si>
  <si>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</si>
  <si>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</si>
  <si>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</si>
  <si>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</si>
  <si>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</si>
  <si>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</si>
  <si>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</si>
  <si>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</si>
  <si>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</si>
  <si>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</si>
  <si>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</si>
  <si>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</si>
  <si>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</si>
  <si>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</si>
  <si>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</si>
  <si>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</si>
  <si>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</si>
  <si>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</si>
  <si>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</si>
  <si>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</si>
  <si>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</si>
  <si>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</si>
  <si>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</si>
  <si>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</si>
  <si>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</si>
  <si>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</si>
  <si>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</si>
  <si>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</si>
  <si>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</si>
  <si>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</si>
  <si>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</si>
  <si>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</si>
  <si>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</si>
  <si>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</si>
  <si>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</si>
  <si>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</si>
  <si>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</si>
  <si>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</si>
  <si>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</si>
  <si>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</si>
  <si>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</si>
  <si>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</si>
  <si>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</si>
  <si>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</si>
  <si>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</si>
  <si>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</si>
  <si>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</si>
  <si>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</si>
  <si>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</si>
  <si>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</si>
  <si>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</si>
  <si>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</si>
  <si>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</si>
  <si>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</si>
  <si>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</si>
  <si>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</si>
  <si>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</si>
  <si>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</si>
  <si>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</si>
  <si>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</si>
  <si>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</si>
  <si>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</si>
  <si>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</si>
  <si>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</si>
  <si>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</si>
  <si>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</si>
  <si>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</si>
  <si>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</si>
  <si>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</si>
  <si>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</si>
  <si>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</si>
  <si>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</si>
  <si>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</si>
  <si>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</si>
  <si>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</si>
  <si>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</si>
  <si>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</si>
  <si>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</si>
  <si>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</si>
  <si>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</si>
  <si>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</si>
  <si>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</si>
  <si>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</si>
  <si>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</si>
  <si>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</si>
  <si>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</si>
  <si>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</si>
  <si>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</si>
  <si>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</si>
  <si>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</si>
  <si>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</si>
  <si>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</si>
  <si>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</si>
  <si>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</si>
  <si>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</si>
  <si>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</si>
  <si>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</si>
  <si>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</si>
  <si>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</si>
  <si>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</si>
  <si>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</si>
  <si>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</si>
  <si>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</si>
  <si>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</si>
  <si>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</si>
  <si>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</si>
  <si>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</si>
  <si>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</si>
  <si>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</si>
  <si>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</si>
  <si>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</si>
  <si>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</si>
  <si>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</si>
  <si>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</si>
  <si>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</si>
  <si>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</si>
  <si>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</si>
  <si>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</si>
  <si>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</si>
  <si>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</si>
  <si>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</si>
  <si>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</si>
  <si>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</si>
  <si>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</si>
  <si>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</si>
  <si>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</si>
  <si>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</si>
  <si>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</si>
  <si>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</si>
  <si>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</si>
  <si>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</si>
  <si>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</si>
  <si>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</si>
  <si>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</si>
  <si>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</si>
  <si>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</si>
  <si>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</si>
  <si>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</si>
  <si>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</si>
  <si>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</si>
  <si>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</si>
  <si>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</si>
  <si>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</si>
  <si>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</si>
  <si>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</si>
  <si>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</si>
  <si>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</si>
  <si>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</si>
  <si>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</si>
  <si>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</si>
  <si>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</si>
  <si>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</si>
  <si>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</si>
  <si>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</si>
  <si>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</si>
  <si>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</si>
  <si>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</si>
  <si>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</si>
  <si>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</si>
  <si>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</si>
  <si>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</si>
  <si>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</si>
  <si>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</si>
  <si>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</si>
  <si>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</si>
  <si>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</si>
  <si>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</si>
  <si>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</si>
  <si>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</si>
  <si>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</si>
  <si>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</si>
  <si>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</si>
  <si>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</si>
  <si>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</si>
  <si>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</si>
  <si>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</si>
  <si>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</si>
  <si>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</si>
  <si>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</si>
  <si>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</si>
  <si>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</si>
  <si>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</si>
  <si>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</si>
  <si>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</si>
  <si>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</si>
  <si>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</si>
  <si>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</si>
  <si>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</si>
  <si>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</si>
  <si>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</si>
  <si>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</si>
  <si>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</si>
  <si>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</si>
  <si>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</si>
  <si>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</si>
  <si>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</si>
  <si>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</si>
  <si>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</si>
  <si>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</si>
  <si>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</si>
  <si>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</si>
  <si>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</si>
  <si>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</si>
  <si>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</si>
  <si>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</si>
  <si>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</si>
  <si>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</si>
  <si>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</si>
  <si>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</si>
  <si>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</si>
  <si>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</si>
  <si>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</si>
  <si>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</si>
  <si>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</si>
  <si>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</si>
  <si>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</si>
  <si>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</si>
  <si>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</si>
  <si>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</si>
  <si>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</si>
  <si>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</si>
  <si>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</si>
  <si>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</si>
  <si>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</si>
  <si>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</si>
  <si>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</si>
  <si>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</si>
  <si>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</si>
  <si>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</si>
  <si>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</si>
  <si>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</si>
  <si>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</si>
  <si>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</si>
  <si>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</si>
  <si>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</si>
  <si>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</si>
  <si>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</si>
  <si>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</si>
  <si>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</si>
  <si>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</si>
  <si>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</si>
  <si>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</si>
  <si>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</si>
  <si>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</si>
  <si>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</si>
  <si>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</si>
  <si>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</si>
  <si>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</si>
  <si>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</si>
  <si>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</si>
  <si>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</si>
  <si>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</si>
  <si>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</si>
  <si>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</si>
  <si>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</si>
  <si>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</si>
  <si>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</si>
  <si>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</si>
  <si>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</si>
  <si>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</si>
  <si>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</si>
  <si>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</si>
  <si>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</si>
  <si>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</si>
  <si>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</si>
  <si>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</si>
  <si>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</si>
  <si>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</si>
  <si>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</si>
  <si>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</si>
  <si>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</si>
  <si>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</si>
  <si>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</si>
  <si>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</si>
  <si>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</si>
  <si>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</si>
  <si>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</si>
  <si>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</si>
  <si>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</si>
  <si>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</si>
  <si>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</si>
  <si>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</si>
  <si>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</si>
  <si>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</si>
  <si>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</si>
  <si>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</si>
  <si>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</si>
  <si>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</si>
  <si>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</si>
  <si>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</si>
  <si>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</si>
  <si>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</si>
  <si>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</si>
  <si>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</si>
  <si>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</si>
  <si>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</si>
  <si>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</si>
  <si>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</si>
  <si>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</si>
  <si>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</si>
  <si>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</si>
  <si>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</si>
  <si>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</si>
  <si>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</si>
  <si>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</si>
  <si>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</si>
  <si>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</si>
  <si>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</si>
  <si>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</si>
  <si>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</si>
  <si>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</si>
  <si>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</si>
  <si>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</si>
  <si>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</si>
  <si>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</si>
  <si>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</si>
  <si>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</si>
  <si>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</si>
  <si>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</si>
  <si>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</si>
  <si>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</si>
  <si>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</si>
  <si>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</si>
  <si>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</si>
  <si>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</si>
  <si>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</si>
  <si>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</si>
  <si>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</si>
  <si>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</si>
  <si>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</si>
  <si>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</si>
  <si>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</si>
  <si>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</si>
  <si>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</si>
  <si>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</si>
  <si>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</si>
  <si>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</si>
  <si>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</si>
  <si>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</si>
  <si>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</si>
  <si>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</si>
  <si>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</si>
  <si>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</si>
  <si>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</si>
  <si>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</si>
  <si>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</si>
  <si>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</si>
  <si>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</si>
  <si>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</si>
  <si>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</si>
  <si>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</si>
  <si>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</si>
  <si>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</si>
  <si>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</si>
  <si>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</si>
  <si>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</si>
  <si>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</si>
  <si>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</si>
  <si>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</si>
  <si>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</si>
  <si>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</si>
  <si>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</si>
  <si>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</si>
  <si>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</si>
  <si>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</si>
  <si>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</si>
  <si>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</si>
  <si>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</si>
  <si>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</si>
  <si>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</si>
  <si>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</si>
  <si>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</si>
  <si>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</si>
  <si>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</si>
  <si>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</si>
  <si>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</si>
  <si>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</si>
  <si>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</si>
  <si>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</si>
  <si>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</si>
  <si>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</si>
  <si>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</si>
  <si>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</si>
  <si>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</si>
  <si>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</si>
  <si>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</si>
  <si>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</si>
  <si>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</si>
  <si>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</si>
  <si>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</si>
  <si>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</si>
  <si>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</si>
  <si>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</si>
  <si>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</si>
  <si>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</si>
  <si>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</si>
  <si>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</si>
  <si>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</si>
  <si>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</si>
  <si>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</si>
  <si>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</si>
  <si>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</si>
  <si>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</si>
  <si>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</si>
  <si>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</si>
  <si>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</si>
  <si>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</si>
  <si>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</si>
  <si>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</si>
  <si>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</si>
  <si>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</si>
  <si>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</si>
  <si>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</si>
  <si>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</si>
  <si>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</si>
  <si>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</si>
  <si>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</si>
  <si>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</si>
  <si>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</si>
  <si>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</si>
  <si>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</si>
  <si>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</si>
  <si>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</si>
  <si>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</si>
  <si>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</si>
  <si>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</si>
  <si>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</si>
  <si>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</si>
  <si>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</si>
  <si>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</si>
  <si>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</si>
  <si>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</si>
  <si>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</si>
  <si>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</si>
  <si>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</si>
  <si>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</si>
  <si>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</si>
  <si>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</si>
  <si>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</si>
  <si>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</si>
  <si>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</si>
  <si>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</si>
  <si>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</si>
  <si>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</si>
  <si>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</si>
  <si>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</si>
  <si>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</si>
  <si>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</si>
  <si>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</si>
  <si>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</si>
  <si>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</si>
  <si>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</si>
  <si>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</si>
  <si>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</si>
  <si>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</si>
  <si>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</si>
  <si>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</si>
  <si>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</si>
  <si>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</si>
  <si>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</si>
  <si>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</si>
  <si>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</si>
  <si>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</si>
  <si>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</si>
  <si>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</si>
  <si>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</si>
  <si>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</si>
  <si>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</si>
  <si>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</si>
  <si>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</si>
  <si>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</si>
  <si>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</si>
  <si>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</si>
  <si>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</si>
  <si>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</si>
  <si>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</si>
  <si>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</si>
  <si>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</si>
  <si>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</si>
  <si>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</si>
  <si>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</si>
  <si>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</si>
  <si>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</si>
  <si>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</si>
  <si>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</si>
  <si>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</si>
  <si>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</si>
  <si>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</si>
  <si>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</si>
  <si>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</si>
  <si>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</si>
  <si>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</si>
  <si>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</si>
  <si>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</si>
  <si>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</si>
  <si>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</si>
  <si>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</si>
  <si>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</si>
  <si>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</si>
  <si>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</si>
  <si>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</si>
  <si>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</si>
  <si>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</si>
  <si>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</si>
  <si>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</si>
  <si>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</si>
  <si>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</si>
  <si>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</si>
  <si>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</si>
  <si>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</si>
  <si>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</si>
  <si>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</si>
  <si>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</si>
  <si>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</si>
  <si>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</si>
  <si>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</si>
  <si>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</si>
  <si>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</si>
  <si>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</si>
  <si>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</si>
  <si>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</si>
  <si>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</si>
  <si>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</si>
  <si>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</si>
  <si>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</si>
  <si>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</si>
  <si>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</si>
  <si>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</si>
  <si>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</si>
  <si>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</si>
  <si>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</si>
  <si>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</si>
  <si>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</si>
  <si>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</si>
  <si>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</si>
  <si>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</si>
  <si>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</si>
  <si>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</si>
  <si>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</si>
  <si>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</si>
  <si>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</si>
  <si>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</si>
  <si>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</si>
  <si>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</si>
  <si>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</si>
  <si>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</si>
  <si>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</si>
  <si>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</si>
  <si>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</si>
  <si>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</si>
  <si>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</si>
  <si>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</si>
  <si>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</si>
  <si>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</si>
  <si>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</si>
  <si>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</si>
  <si>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</si>
  <si>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</si>
  <si>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</si>
  <si>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</si>
  <si>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</si>
  <si>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</si>
  <si>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</si>
  <si>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</si>
  <si>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</si>
  <si>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</si>
  <si>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</si>
  <si>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</si>
  <si>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</si>
  <si>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</si>
  <si>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</si>
  <si>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</si>
  <si>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</si>
  <si>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</si>
  <si>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</si>
  <si>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</si>
  <si>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</si>
  <si>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</si>
  <si>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</si>
  <si>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</si>
  <si>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</si>
  <si>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</si>
  <si>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</si>
  <si>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</si>
  <si>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</si>
  <si>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</si>
  <si>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</si>
  <si>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</si>
  <si>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</si>
  <si>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</si>
  <si>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</si>
  <si>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</si>
  <si>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</si>
  <si>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</si>
  <si>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</si>
  <si>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</si>
  <si>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</si>
  <si>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</si>
  <si>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</si>
  <si>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</si>
  <si>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</si>
  <si>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</si>
  <si>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</si>
  <si>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</si>
  <si>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</si>
  <si>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</si>
  <si>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</si>
  <si>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</si>
  <si>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</si>
  <si>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</si>
  <si>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</si>
  <si>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</si>
  <si>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</si>
  <si>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</si>
  <si>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</si>
  <si>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</si>
  <si>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</si>
  <si>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</si>
  <si>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</si>
  <si>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</si>
  <si>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</si>
  <si>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</si>
  <si>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</si>
  <si>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</si>
  <si>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</si>
  <si>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</si>
  <si>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</si>
  <si>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</si>
  <si>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</si>
  <si>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</si>
  <si>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</si>
  <si>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</si>
  <si>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</si>
  <si>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</si>
  <si>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</si>
  <si>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</si>
  <si>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</si>
  <si>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</si>
  <si>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</si>
  <si>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</si>
  <si>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</si>
  <si>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</si>
  <si>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</si>
  <si>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</si>
  <si>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</si>
  <si>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</si>
  <si>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</si>
  <si>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</si>
  <si>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</si>
  <si>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</si>
  <si>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</si>
  <si>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</si>
  <si>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</si>
  <si>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</si>
  <si>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</si>
  <si>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</si>
  <si>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</si>
  <si>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</si>
  <si>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</si>
  <si>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</si>
  <si>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</si>
  <si>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</si>
  <si>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</si>
  <si>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</si>
  <si>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</si>
  <si>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</si>
  <si>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</si>
  <si>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</si>
  <si>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</si>
  <si>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</si>
  <si>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</si>
  <si>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</si>
  <si>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</si>
  <si>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</si>
  <si>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</si>
  <si>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</si>
  <si>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</si>
  <si>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</si>
  <si>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</si>
  <si>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</si>
  <si>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</si>
  <si>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</si>
  <si>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</si>
  <si>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</si>
  <si>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</si>
  <si>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</si>
  <si>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</si>
  <si>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</si>
  <si>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</si>
  <si>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</si>
  <si>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</si>
  <si>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</si>
  <si>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</si>
  <si>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</si>
  <si>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</si>
  <si>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</si>
  <si>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</si>
  <si>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</si>
  <si>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</si>
  <si>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</si>
  <si>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</si>
  <si>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</si>
  <si>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</si>
  <si>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</si>
  <si>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</si>
  <si>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</si>
  <si>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</si>
  <si>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</si>
  <si>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</si>
  <si>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</si>
  <si>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</si>
  <si>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</si>
  <si>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</si>
  <si>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</si>
  <si>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</si>
  <si>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</si>
  <si>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</si>
  <si>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</si>
  <si>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</si>
  <si>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</si>
  <si>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</si>
  <si>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</si>
  <si>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</si>
  <si>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</si>
  <si>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</si>
  <si>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</si>
  <si>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</si>
  <si>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</si>
  <si>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</si>
  <si>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</si>
  <si>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</si>
  <si>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</si>
  <si>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</si>
  <si>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</si>
  <si>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</si>
  <si>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</si>
  <si>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</si>
  <si>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</si>
  <si>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</si>
  <si>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</si>
  <si>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</si>
  <si>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</si>
  <si>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</si>
  <si>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</si>
  <si>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</si>
  <si>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</si>
  <si>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</si>
  <si>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</si>
  <si>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</si>
  <si>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</si>
  <si>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</si>
  <si>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</si>
  <si>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</si>
  <si>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</si>
  <si>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</si>
  <si>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</si>
  <si>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</si>
  <si>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</si>
  <si>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</si>
  <si>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</si>
  <si>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</si>
  <si>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</si>
  <si>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</si>
  <si>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</si>
  <si>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</si>
  <si>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</si>
  <si>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</si>
  <si>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</si>
  <si>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</si>
  <si>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</si>
  <si>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</si>
  <si>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</si>
  <si>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</si>
  <si>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</si>
  <si>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</si>
  <si>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</si>
  <si>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</si>
  <si>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</si>
  <si>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</si>
  <si>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</si>
  <si>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</si>
  <si>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</si>
  <si>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</si>
  <si>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</si>
  <si>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</si>
  <si>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</si>
  <si>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</si>
  <si>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</si>
  <si>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</si>
  <si>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</si>
  <si>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</si>
  <si>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</si>
  <si>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</si>
  <si>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</si>
  <si>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</si>
  <si>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</si>
  <si>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</si>
  <si>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</si>
  <si>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</si>
  <si>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</si>
  <si>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</si>
  <si>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</si>
  <si>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</si>
  <si>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</si>
  <si>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</si>
  <si>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</si>
  <si>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</si>
  <si>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</si>
  <si>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</si>
  <si>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</si>
  <si>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</si>
  <si>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</si>
  <si>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</si>
  <si>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</si>
  <si>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</si>
  <si>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</si>
  <si>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</si>
  <si>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</si>
  <si>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</si>
  <si>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</si>
  <si>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</si>
  <si>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</si>
  <si>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</si>
  <si>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</si>
  <si>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</si>
  <si>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</si>
  <si>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</si>
  <si>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</si>
  <si>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</si>
  <si>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</si>
  <si>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</si>
  <si>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</si>
  <si>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</si>
  <si>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</si>
  <si>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</si>
  <si>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</si>
  <si>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</si>
  <si>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</si>
  <si>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</si>
  <si>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</si>
  <si>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</si>
  <si>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</si>
  <si>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</si>
  <si>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</si>
  <si>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</si>
  <si>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</si>
  <si>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</si>
  <si>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</si>
  <si>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</si>
  <si>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</si>
  <si>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</si>
  <si>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</si>
  <si>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</si>
  <si>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</si>
  <si>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</si>
  <si>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</si>
  <si>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</si>
  <si>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</si>
  <si>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</si>
  <si>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</si>
  <si>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</si>
  <si>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</si>
  <si>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</si>
  <si>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</si>
  <si>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</si>
  <si>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</si>
  <si>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</si>
  <si>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</si>
  <si>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</si>
  <si>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</si>
  <si>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</si>
  <si>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</si>
  <si>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</si>
  <si>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</si>
  <si>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</si>
  <si>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</si>
  <si>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</si>
  <si>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</si>
  <si>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</si>
  <si>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</si>
  <si>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</si>
  <si>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</si>
  <si>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</si>
  <si>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</si>
  <si>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</si>
  <si>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</si>
  <si>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</si>
  <si>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</si>
  <si>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</si>
  <si>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</si>
  <si>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</si>
  <si>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</si>
  <si>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</si>
  <si>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</si>
  <si>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</si>
  <si>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</si>
  <si>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</si>
  <si>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</si>
  <si>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</si>
  <si>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</si>
  <si>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</si>
  <si>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</si>
  <si>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</si>
  <si>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</si>
  <si>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</si>
  <si>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</si>
  <si>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</si>
  <si>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</si>
  <si>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</si>
  <si>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</si>
  <si>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</si>
  <si>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</si>
  <si>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</si>
  <si>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</si>
  <si>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</si>
  <si>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</si>
  <si>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</si>
  <si>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</si>
  <si>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</si>
  <si>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</si>
  <si>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</si>
  <si>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</si>
  <si>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</si>
  <si>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</si>
  <si>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</si>
  <si>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</si>
  <si>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</si>
  <si>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</si>
  <si>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</si>
  <si>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</si>
  <si>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</si>
  <si>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</si>
  <si>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</si>
  <si>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</si>
  <si>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</si>
  <si>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</si>
  <si>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</si>
  <si>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</si>
  <si>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</si>
  <si>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</si>
  <si>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</si>
  <si>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</si>
  <si>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</si>
  <si>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</si>
  <si>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</si>
  <si>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</si>
  <si>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</si>
  <si>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</si>
  <si>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</si>
  <si>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</si>
  <si>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</si>
  <si>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</si>
  <si>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</si>
  <si>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</si>
  <si>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</si>
  <si>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</si>
  <si>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</si>
  <si>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</si>
  <si>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</si>
  <si>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</si>
  <si>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</si>
  <si>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</si>
  <si>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</si>
  <si>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</si>
  <si>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</si>
  <si>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</si>
  <si>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</si>
  <si>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</si>
  <si>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</si>
  <si>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</si>
  <si>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</si>
  <si>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</si>
  <si>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</si>
  <si>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</si>
  <si>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</si>
  <si>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</si>
  <si>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</si>
  <si>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</si>
  <si>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</si>
  <si>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</si>
  <si>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</si>
  <si>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</si>
  <si>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</si>
  <si>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</si>
  <si>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</si>
  <si>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</si>
  <si>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</si>
  <si>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</si>
  <si>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</si>
  <si>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</si>
  <si>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</si>
  <si>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</si>
  <si>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</si>
  <si>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</si>
  <si>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</si>
  <si>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</si>
  <si>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</si>
  <si>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</si>
  <si>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</si>
  <si>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</si>
  <si>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</si>
  <si>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</si>
  <si>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</si>
  <si>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</si>
  <si>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</si>
  <si>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</si>
  <si>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</si>
  <si>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</si>
  <si>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</si>
  <si>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</si>
  <si>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</si>
  <si>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</si>
  <si>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</si>
  <si>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</si>
  <si>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</si>
  <si>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</si>
  <si>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</si>
  <si>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</si>
  <si>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</si>
  <si>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</si>
  <si>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</si>
  <si>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</si>
  <si>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</si>
  <si>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</si>
  <si>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</si>
  <si>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</si>
  <si>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</si>
  <si>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</si>
  <si>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</si>
  <si>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</si>
  <si>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</si>
  <si>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</si>
  <si>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</si>
  <si>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</si>
  <si>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</si>
  <si>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</si>
  <si>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</si>
  <si>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</si>
  <si>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</si>
  <si>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</si>
  <si>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</si>
  <si>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</si>
  <si>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</si>
  <si>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</si>
  <si>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</si>
  <si>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</si>
  <si>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</si>
  <si>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</si>
  <si>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</si>
  <si>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</si>
  <si>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</si>
  <si>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</si>
  <si>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</si>
  <si>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</si>
  <si>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</si>
  <si>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</si>
  <si>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</si>
  <si>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</si>
  <si>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</si>
  <si>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</si>
  <si>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</si>
  <si>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</si>
  <si>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</si>
  <si>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</si>
  <si>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</si>
  <si>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</si>
  <si>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</si>
  <si>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</si>
  <si>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</si>
  <si>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</si>
  <si>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</si>
  <si>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</si>
  <si>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</si>
  <si>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</si>
  <si>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</si>
  <si>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</si>
  <si>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</si>
  <si>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</si>
  <si>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</si>
  <si>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</si>
  <si>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</si>
  <si>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</si>
  <si>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</si>
  <si>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</si>
  <si>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</si>
  <si>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</si>
  <si>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</si>
  <si>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</si>
  <si>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</si>
  <si>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</si>
  <si>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</si>
  <si>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</si>
  <si>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</si>
  <si>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</si>
  <si>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</si>
  <si>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</si>
  <si>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</si>
  <si>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</si>
  <si>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</si>
  <si>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</si>
  <si>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</si>
  <si>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</si>
  <si>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</si>
  <si>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</si>
  <si>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</si>
  <si>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</si>
  <si>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</si>
  <si>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</si>
  <si>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</si>
  <si>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</si>
  <si>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</si>
  <si>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</si>
  <si>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</si>
  <si>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</si>
  <si>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</si>
  <si>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</si>
  <si>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</si>
  <si>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</si>
  <si>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</si>
  <si>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</si>
  <si>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</si>
  <si>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</si>
  <si>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</si>
  <si>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</si>
  <si>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</si>
  <si>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</si>
  <si>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</si>
  <si>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</si>
  <si>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</si>
  <si>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</si>
  <si>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</si>
  <si>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</si>
  <si>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</si>
  <si>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</si>
  <si>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</si>
  <si>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</si>
  <si>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</si>
  <si>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</si>
  <si>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</si>
  <si>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</si>
  <si>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</si>
  <si>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</si>
  <si>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</si>
  <si>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</si>
  <si>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</si>
  <si>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</si>
  <si>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</si>
  <si>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</si>
  <si>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</si>
  <si>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</si>
  <si>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</si>
  <si>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</si>
  <si>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</si>
  <si>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</si>
  <si>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</si>
  <si>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</si>
  <si>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</si>
  <si>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</si>
  <si>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</si>
  <si>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</si>
  <si>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</si>
  <si>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</si>
  <si>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</si>
  <si>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</si>
  <si>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</si>
  <si>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</si>
  <si>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</si>
  <si>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</si>
  <si>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</si>
  <si>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</si>
  <si>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</si>
  <si>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</si>
  <si>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</si>
  <si>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</si>
  <si>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</si>
  <si>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</si>
  <si>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</si>
  <si>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</si>
  <si>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</si>
  <si>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</si>
  <si>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</si>
  <si>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</si>
  <si>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</si>
  <si>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</si>
  <si>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</si>
  <si>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</si>
  <si>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</si>
  <si>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</si>
  <si>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</si>
  <si>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</si>
  <si>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</si>
  <si>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</si>
  <si>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</si>
  <si>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</si>
  <si>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</si>
  <si>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</si>
  <si>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</si>
  <si>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</si>
  <si>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</si>
  <si>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</si>
  <si>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</si>
  <si>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</si>
  <si>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</si>
  <si>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</si>
  <si>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</si>
  <si>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</si>
  <si>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</si>
  <si>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</si>
  <si>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</si>
  <si>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</si>
  <si>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</si>
  <si>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</si>
  <si>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</si>
  <si>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</si>
  <si>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</si>
  <si>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</si>
  <si>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</si>
  <si>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</si>
  <si>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</si>
  <si>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</si>
  <si>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</si>
  <si>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</si>
  <si>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</si>
  <si>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</si>
  <si>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</si>
  <si>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</si>
  <si>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</si>
  <si>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</si>
  <si>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</si>
  <si>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</si>
  <si>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</si>
  <si>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</si>
  <si>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</si>
  <si>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</si>
  <si>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</si>
  <si>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</si>
  <si>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</si>
  <si>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</si>
  <si>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</si>
  <si>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</si>
  <si>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</si>
  <si>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</si>
  <si>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</si>
  <si>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</si>
  <si>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</si>
  <si>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</si>
  <si>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</si>
  <si>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</si>
  <si>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</si>
  <si>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</si>
  <si>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</si>
  <si>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</si>
  <si>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</si>
  <si>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</si>
  <si>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</si>
  <si>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</si>
  <si>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</si>
  <si>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</si>
  <si>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</si>
  <si>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</si>
  <si>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</si>
  <si>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</si>
  <si>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</si>
  <si>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</si>
  <si>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</si>
  <si>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</si>
  <si>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</si>
  <si>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</si>
  <si>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</si>
  <si>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</si>
  <si>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</si>
  <si>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</si>
  <si>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</si>
  <si>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</si>
  <si>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</si>
  <si>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</si>
  <si>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</si>
  <si>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</si>
  <si>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</si>
  <si>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</si>
  <si>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</si>
  <si>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</si>
  <si>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</si>
  <si>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</si>
  <si>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</si>
  <si>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</si>
  <si>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</si>
  <si>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</si>
  <si>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</si>
  <si>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</si>
  <si>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</si>
  <si>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</si>
  <si>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</si>
  <si>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</si>
  <si>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</si>
  <si>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</si>
  <si>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</si>
  <si>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</si>
  <si>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</si>
  <si>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</si>
  <si>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</si>
  <si>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</si>
  <si>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</si>
  <si>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</si>
  <si>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</si>
  <si>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</si>
  <si>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</si>
  <si>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</si>
  <si>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</si>
  <si>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</si>
  <si>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</si>
  <si>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</si>
  <si>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</si>
  <si>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</si>
  <si>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</si>
  <si>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</si>
  <si>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</si>
  <si>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</si>
  <si>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</si>
  <si>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</si>
  <si>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</si>
  <si>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</si>
  <si>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</si>
  <si>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</si>
  <si>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</si>
  <si>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</si>
  <si>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</si>
  <si>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</si>
  <si>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</si>
  <si>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</si>
  <si>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</si>
  <si>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</si>
  <si>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</si>
  <si>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</si>
  <si>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</si>
  <si>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</si>
  <si>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</si>
  <si>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</si>
  <si>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</si>
  <si>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</si>
  <si>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</si>
  <si>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</si>
  <si>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</si>
  <si>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</si>
  <si>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</si>
  <si>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</si>
  <si>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</si>
  <si>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</si>
  <si>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</si>
  <si>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</si>
  <si>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</si>
  <si>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</si>
  <si>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</si>
  <si>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</si>
  <si>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</si>
  <si>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</si>
  <si>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</si>
  <si>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</si>
  <si>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</si>
  <si>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</si>
  <si>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</si>
  <si>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</si>
  <si>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</si>
  <si>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</si>
  <si>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</si>
  <si>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</si>
  <si>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</si>
  <si>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</si>
  <si>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</si>
  <si>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</si>
  <si>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</si>
  <si>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</si>
  <si>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</si>
  <si>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</si>
  <si>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</si>
  <si>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</si>
  <si>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</si>
  <si>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</si>
  <si>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</si>
  <si>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</si>
  <si>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</si>
  <si>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</si>
  <si>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</si>
  <si>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</si>
  <si>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</si>
  <si>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</si>
  <si>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</si>
  <si>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</si>
  <si>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</si>
  <si>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</si>
  <si>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</si>
  <si>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</si>
  <si>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</si>
  <si>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</si>
  <si>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</si>
  <si>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</si>
  <si>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</si>
  <si>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</si>
  <si>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</si>
  <si>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</si>
  <si>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</si>
  <si>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</si>
  <si>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</si>
  <si>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</si>
  <si>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</si>
  <si>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</si>
  <si>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</si>
  <si>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</si>
  <si>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</si>
  <si>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</si>
  <si>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</si>
  <si>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</si>
  <si>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</si>
  <si>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</si>
  <si>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</si>
  <si>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</si>
  <si>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</si>
  <si>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</si>
  <si>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</si>
  <si>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</si>
  <si>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</si>
  <si>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</si>
  <si>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</si>
  <si>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</si>
  <si>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</si>
  <si>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</si>
  <si>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</si>
  <si>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</si>
  <si>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</si>
  <si>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</si>
  <si>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</si>
  <si>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</si>
  <si>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</si>
  <si>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</si>
  <si>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</si>
  <si>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</si>
  <si>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</si>
  <si>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</si>
  <si>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</si>
  <si>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</si>
  <si>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</si>
  <si>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</si>
  <si>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</si>
  <si>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</si>
  <si>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</si>
  <si>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</si>
  <si>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</si>
  <si>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</si>
  <si>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</si>
  <si>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</si>
  <si>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</si>
  <si>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</si>
  <si>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</si>
  <si>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</si>
  <si>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</si>
  <si>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</si>
  <si>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</si>
  <si>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</si>
  <si>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</si>
  <si>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</si>
  <si>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</si>
  <si>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</si>
  <si>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</si>
  <si>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</si>
  <si>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</si>
  <si>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</si>
  <si>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</si>
  <si>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</si>
  <si>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</si>
  <si>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</si>
  <si>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</si>
  <si>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</si>
  <si>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</si>
  <si>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</si>
  <si>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</si>
  <si>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</si>
  <si>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</si>
  <si>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</si>
  <si>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</si>
  <si>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</si>
  <si>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</si>
  <si>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</si>
  <si>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</si>
  <si>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</si>
  <si>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</si>
  <si>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</si>
  <si>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</si>
  <si>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</si>
  <si>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</si>
  <si>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</si>
  <si>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</si>
  <si>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</si>
  <si>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</si>
  <si>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</si>
  <si>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</si>
  <si>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</si>
  <si>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</si>
  <si>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</si>
  <si>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</si>
  <si>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</si>
  <si>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</si>
  <si>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</si>
  <si>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</si>
  <si>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</si>
  <si>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</si>
  <si>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</si>
  <si>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</si>
  <si>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</si>
  <si>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</si>
  <si>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</si>
  <si>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</si>
  <si>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</si>
  <si>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</si>
  <si>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</si>
  <si>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</si>
  <si>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</si>
  <si>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</si>
  <si>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</si>
  <si>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</si>
  <si>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</si>
  <si>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</si>
  <si>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</si>
  <si>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</si>
  <si>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</si>
  <si>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</si>
  <si>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</si>
  <si>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</si>
  <si>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</si>
  <si>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</si>
  <si>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</si>
  <si>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</si>
  <si>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</si>
  <si>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</si>
  <si>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</si>
  <si>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</si>
  <si>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</si>
  <si>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</si>
  <si>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</si>
  <si>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</si>
  <si>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</si>
  <si>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</si>
  <si>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</si>
  <si>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</si>
  <si>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</si>
  <si>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</si>
  <si>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</si>
  <si>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</si>
  <si>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</si>
  <si>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</si>
  <si>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</si>
  <si>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</si>
  <si>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</si>
  <si>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</si>
  <si>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</si>
  <si>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</si>
  <si>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</si>
  <si>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</si>
  <si>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</si>
  <si>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</si>
  <si>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</si>
  <si>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</si>
  <si>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</si>
  <si>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</si>
  <si>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</si>
  <si>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</si>
  <si>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</si>
  <si>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</si>
  <si>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</si>
  <si>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</si>
  <si>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</si>
  <si>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</si>
  <si>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</si>
  <si>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</si>
  <si>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</si>
  <si>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</si>
  <si>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</si>
  <si>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</si>
  <si>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</si>
  <si>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</si>
  <si>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</si>
  <si>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</si>
  <si>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</si>
  <si>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</si>
  <si>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</si>
  <si>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</si>
  <si>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</si>
  <si>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</si>
  <si>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</si>
  <si>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</si>
  <si>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</si>
  <si>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</si>
  <si>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</si>
  <si>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</si>
  <si>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</si>
  <si>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</si>
  <si>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</si>
  <si>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</si>
  <si>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</si>
  <si>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</si>
  <si>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</si>
  <si>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</si>
  <si>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</si>
  <si>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</si>
  <si>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</si>
  <si>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</si>
  <si>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</si>
  <si>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</si>
  <si>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</si>
  <si>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</si>
  <si>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</si>
  <si>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</si>
  <si>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</si>
  <si>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</si>
  <si>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</si>
  <si>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</si>
  <si>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</si>
  <si>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</si>
  <si>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</si>
  <si>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</si>
  <si>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</si>
  <si>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</si>
  <si>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</si>
  <si>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</si>
  <si>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</si>
  <si>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</si>
  <si>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</si>
  <si>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</si>
  <si>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</si>
  <si>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</si>
  <si>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</si>
  <si>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</si>
  <si>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</si>
  <si>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</si>
  <si>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</si>
  <si>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</si>
  <si>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</si>
  <si>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</si>
  <si>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</si>
  <si>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</si>
  <si>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</si>
  <si>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</si>
  <si>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</si>
  <si>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</si>
  <si>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</si>
  <si>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</si>
  <si>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</si>
  <si>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</si>
  <si>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</si>
  <si>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</si>
  <si>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</si>
  <si>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</si>
  <si>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</si>
  <si>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</si>
  <si>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</si>
  <si>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</si>
  <si>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</si>
  <si>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</si>
  <si>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</si>
  <si>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</si>
  <si>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</si>
  <si>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</si>
  <si>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</si>
  <si>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</si>
  <si>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</si>
  <si>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</si>
  <si>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</si>
  <si>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</si>
  <si>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</si>
  <si>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</si>
  <si>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</si>
  <si>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</si>
  <si>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</si>
  <si>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</si>
  <si>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</si>
  <si>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</si>
  <si>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</si>
  <si>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</si>
  <si>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</si>
  <si>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</si>
  <si>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</si>
  <si>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</si>
  <si>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</si>
  <si>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</si>
  <si>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</si>
  <si>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</si>
  <si>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</si>
  <si>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</si>
  <si>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</si>
  <si>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</si>
  <si>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</si>
  <si>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</si>
  <si>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</si>
  <si>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</si>
  <si>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</si>
  <si>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</si>
  <si>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</si>
  <si>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</si>
  <si>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</si>
  <si>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</si>
  <si>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</si>
  <si>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</si>
  <si>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</si>
  <si>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</si>
  <si>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</si>
  <si>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</si>
  <si>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</si>
  <si>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</si>
  <si>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</si>
  <si>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</si>
  <si>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</si>
  <si>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</si>
  <si>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</si>
  <si>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</si>
  <si>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</si>
  <si>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</si>
  <si>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</si>
  <si>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</si>
  <si>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</si>
  <si>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</si>
  <si>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</si>
  <si>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</si>
  <si>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</si>
  <si>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</si>
  <si>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</si>
  <si>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</si>
  <si>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</si>
  <si>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</si>
  <si>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</si>
  <si>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</si>
  <si>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</si>
  <si>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</si>
  <si>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</si>
  <si>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</si>
  <si>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</si>
  <si>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</si>
  <si>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</si>
  <si>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</si>
  <si>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</si>
  <si>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</si>
  <si>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</si>
  <si>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</si>
  <si>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</si>
  <si>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</si>
  <si>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</si>
  <si>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</si>
  <si>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</si>
  <si>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</si>
  <si>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</si>
  <si>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</si>
  <si>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</si>
  <si>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</si>
  <si>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</si>
  <si>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</si>
  <si>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</si>
  <si>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</si>
  <si>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</si>
  <si>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</si>
  <si>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</si>
  <si>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</si>
  <si>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</si>
  <si>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</si>
  <si>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</si>
  <si>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</si>
  <si>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</si>
  <si>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</si>
  <si>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</si>
  <si>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</si>
  <si>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</si>
  <si>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</si>
  <si>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</si>
  <si>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</si>
  <si>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</si>
  <si>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</si>
  <si>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</si>
  <si>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</si>
  <si>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</si>
  <si>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</si>
  <si>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</si>
  <si>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</si>
  <si>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</si>
  <si>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</si>
  <si>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</si>
  <si>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</si>
  <si>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</si>
  <si>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</si>
  <si>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</si>
  <si>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</si>
  <si>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</si>
  <si>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</si>
  <si>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</si>
  <si>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</si>
  <si>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</si>
  <si>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</si>
  <si>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</si>
  <si>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</si>
  <si>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</si>
  <si>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</si>
  <si>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</si>
  <si>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</si>
  <si>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</si>
  <si>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</si>
  <si>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</si>
  <si>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</si>
  <si>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</si>
  <si>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</si>
  <si>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</si>
  <si>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</si>
  <si>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</si>
  <si>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</si>
  <si>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</si>
  <si>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</si>
  <si>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</si>
  <si>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</si>
  <si>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</si>
  <si>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</si>
  <si>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</si>
  <si>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</si>
  <si>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</si>
  <si>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</si>
  <si>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</si>
  <si>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</si>
  <si>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</si>
  <si>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</si>
  <si>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</si>
  <si>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</si>
  <si>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</si>
  <si>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</si>
  <si>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</si>
  <si>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</si>
  <si>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</si>
  <si>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</si>
  <si>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</si>
  <si>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</si>
  <si>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</si>
  <si>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</si>
  <si>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</si>
  <si>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</si>
  <si>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</si>
  <si>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</si>
  <si>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</si>
  <si>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</si>
  <si>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</si>
  <si>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</si>
  <si>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</si>
  <si>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</si>
  <si>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</si>
  <si>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</si>
  <si>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</si>
  <si>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</si>
  <si>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</si>
  <si>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</si>
  <si>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</si>
  <si>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</si>
  <si>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</si>
  <si>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</si>
  <si>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</si>
  <si>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</si>
  <si>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</si>
  <si>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</si>
  <si>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</si>
  <si>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</si>
  <si>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</si>
  <si>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</si>
  <si>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</si>
  <si>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</si>
  <si>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</si>
  <si>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</si>
  <si>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</si>
  <si>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</si>
  <si>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</si>
  <si>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</si>
  <si>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</si>
  <si>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</si>
  <si>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</si>
  <si>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</si>
  <si>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</si>
  <si>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</si>
  <si>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</si>
  <si>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</si>
  <si>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</si>
  <si>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</si>
  <si>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</si>
  <si>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</si>
  <si>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</si>
  <si>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</si>
  <si>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</si>
  <si>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</si>
  <si>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</si>
  <si>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</si>
  <si>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</si>
  <si>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</si>
  <si>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</si>
  <si>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</si>
  <si>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</si>
  <si>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</si>
  <si>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</si>
  <si>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</si>
  <si>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</si>
  <si>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</si>
  <si>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</si>
  <si>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</si>
  <si>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</si>
  <si>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</si>
  <si>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</si>
  <si>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</si>
  <si>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</si>
  <si>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</si>
  <si>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</si>
  <si>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</si>
  <si>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</si>
  <si>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</si>
  <si>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</si>
  <si>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</si>
  <si>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</si>
  <si>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</si>
  <si>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</si>
  <si>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</si>
  <si>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</si>
  <si>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</si>
  <si>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</si>
  <si>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</si>
  <si>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</si>
  <si>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</si>
  <si>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</si>
  <si>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</si>
  <si>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</si>
  <si>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</si>
  <si>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</si>
  <si>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</si>
  <si>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</si>
  <si>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</si>
  <si>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</si>
  <si>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</si>
  <si>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</si>
  <si>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</si>
  <si>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</si>
  <si>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</si>
  <si>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</si>
  <si>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</si>
  <si>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</si>
  <si>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</si>
  <si>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</si>
  <si>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</si>
  <si>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</si>
  <si>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</si>
  <si>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</si>
  <si>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</si>
  <si>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</si>
  <si>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</si>
  <si>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</si>
  <si>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</si>
  <si>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</si>
  <si>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</si>
  <si>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</si>
  <si>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</si>
  <si>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</si>
  <si>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</si>
  <si>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</si>
  <si>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</si>
  <si>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</si>
  <si>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</si>
  <si>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</si>
  <si>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</si>
  <si>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</si>
  <si>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</si>
  <si>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</si>
  <si>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</si>
  <si>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</si>
  <si>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</si>
  <si>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</si>
  <si>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</si>
  <si>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</si>
  <si>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</si>
  <si>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</si>
  <si>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</si>
  <si>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</si>
  <si>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</si>
  <si>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</si>
  <si>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</si>
  <si>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</si>
  <si>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</si>
  <si>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</si>
  <si>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</si>
  <si>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</si>
  <si>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</si>
  <si>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</si>
  <si>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</si>
  <si>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</si>
  <si>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</si>
  <si>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</si>
  <si>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</si>
  <si>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</si>
  <si>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</si>
  <si>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</si>
  <si>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</si>
  <si>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</si>
  <si>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</si>
  <si>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</si>
  <si>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</si>
  <si>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</si>
  <si>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</si>
  <si>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</si>
  <si>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</si>
  <si>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</si>
  <si>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</si>
  <si>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</si>
  <si>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</si>
  <si>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</si>
  <si>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</si>
  <si>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</si>
  <si>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</si>
  <si>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</si>
  <si>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</si>
  <si>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</si>
  <si>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</si>
  <si>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</si>
  <si>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</si>
  <si>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</si>
  <si>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</si>
  <si>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</si>
  <si>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</si>
  <si>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</si>
  <si>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</si>
  <si>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</si>
  <si>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</si>
  <si>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</si>
  <si>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</si>
  <si>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</si>
  <si>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</si>
  <si>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</si>
  <si>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</si>
  <si>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</si>
  <si>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</si>
  <si>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</si>
  <si>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</si>
  <si>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</si>
  <si>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</si>
  <si>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</si>
  <si>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</si>
  <si>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</si>
  <si>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</si>
  <si>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</si>
  <si>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</si>
  <si>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</si>
  <si>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</si>
  <si>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</si>
  <si>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</si>
  <si>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</si>
  <si>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</si>
  <si>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</si>
  <si>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</si>
  <si>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</si>
  <si>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</si>
  <si>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</si>
  <si>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</si>
  <si>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</si>
  <si>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</si>
  <si>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</si>
  <si>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</si>
  <si>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</si>
  <si>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</si>
  <si>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</si>
  <si>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</si>
  <si>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</si>
  <si>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</si>
  <si>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</si>
  <si>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</si>
  <si>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</si>
  <si>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</si>
  <si>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</si>
  <si>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</si>
  <si>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</si>
  <si>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</si>
  <si>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</si>
  <si>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</si>
  <si>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</si>
  <si>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</si>
  <si>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</si>
  <si>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</si>
  <si>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</si>
  <si>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</si>
  <si>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</si>
  <si>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</si>
  <si>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</si>
  <si>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</si>
  <si>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</si>
  <si>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</si>
  <si>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</si>
  <si>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</si>
  <si>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</si>
  <si>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</si>
  <si>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</si>
  <si>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</si>
  <si>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</si>
  <si>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</si>
  <si>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</si>
  <si>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</si>
  <si>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</si>
  <si>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</si>
  <si>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</si>
  <si>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</si>
  <si>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</si>
  <si>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</si>
  <si>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</si>
  <si>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</si>
  <si>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</si>
  <si>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</si>
  <si>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</si>
  <si>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</si>
  <si>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</si>
  <si>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</si>
  <si>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</si>
  <si>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</si>
  <si>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</si>
  <si>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</si>
  <si>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</si>
  <si>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</si>
  <si>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</si>
  <si>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</si>
  <si>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</si>
  <si>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</si>
  <si>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</si>
  <si>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</si>
  <si>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</si>
  <si>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</si>
  <si>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</si>
  <si>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</si>
  <si>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</si>
  <si>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</si>
  <si>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</si>
  <si>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</si>
  <si>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</si>
  <si>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</si>
  <si>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</si>
  <si>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</si>
  <si>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</si>
  <si>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</si>
  <si>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</si>
  <si>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</si>
  <si>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</si>
  <si>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</si>
  <si>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</si>
  <si>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</si>
  <si>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</si>
  <si>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</si>
  <si>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</si>
  <si>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</si>
  <si>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</si>
  <si>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</si>
  <si>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</si>
  <si>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</si>
  <si>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</si>
  <si>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</si>
  <si>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</si>
  <si>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</si>
  <si>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</si>
  <si>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</si>
  <si>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</si>
  <si>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</si>
  <si>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</si>
  <si>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</si>
  <si>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</si>
  <si>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</si>
  <si>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</si>
  <si>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</si>
  <si>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</si>
  <si>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</si>
  <si>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</si>
  <si>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</si>
  <si>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</si>
  <si>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</si>
  <si>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</si>
  <si>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</si>
  <si>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</si>
  <si>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</si>
  <si>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</si>
  <si>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</si>
  <si>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</si>
  <si>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</si>
  <si>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</si>
  <si>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</si>
  <si>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</si>
  <si>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</si>
  <si>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</si>
  <si>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</si>
  <si>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</si>
  <si>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</si>
  <si>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</si>
  <si>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</si>
  <si>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</si>
  <si>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</si>
  <si>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</si>
  <si>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</si>
  <si>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</si>
  <si>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</si>
  <si>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</si>
  <si>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</si>
  <si>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</si>
  <si>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</si>
  <si>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</si>
  <si>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</si>
  <si>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</si>
  <si>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</si>
  <si>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</si>
  <si>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</si>
  <si>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</si>
  <si>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</si>
  <si>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</si>
  <si>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</si>
  <si>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</si>
  <si>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</si>
  <si>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</si>
  <si>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</si>
  <si>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</si>
  <si>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</si>
  <si>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</si>
  <si>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</si>
  <si>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</si>
  <si>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</si>
  <si>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</si>
  <si>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</si>
  <si>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</si>
  <si>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</si>
  <si>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</si>
  <si>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</si>
  <si>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</si>
  <si>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</si>
  <si>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</si>
  <si>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</si>
  <si>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</si>
  <si>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</si>
  <si>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</si>
  <si>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</si>
  <si>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</si>
  <si>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</si>
  <si>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</si>
  <si>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</si>
  <si>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</si>
  <si>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</si>
  <si>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</si>
  <si>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</si>
  <si>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</si>
  <si>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</si>
  <si>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</si>
  <si>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</si>
  <si>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</si>
  <si>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</si>
  <si>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</si>
  <si>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</si>
  <si>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</si>
  <si>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</si>
  <si>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</si>
  <si>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</si>
  <si>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</si>
  <si>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</si>
  <si>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</si>
  <si>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</si>
  <si>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</si>
  <si>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</si>
  <si>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</si>
  <si>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</si>
  <si>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</si>
  <si>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</si>
  <si>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</si>
  <si>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</si>
  <si>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</si>
  <si>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</si>
  <si>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</si>
  <si>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</si>
  <si>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</si>
  <si>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</si>
  <si>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</si>
  <si>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</si>
  <si>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</si>
  <si>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</si>
  <si>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</si>
  <si>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</si>
  <si>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</si>
  <si>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</si>
  <si>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</si>
  <si>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</si>
  <si>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</si>
  <si>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</si>
  <si>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</si>
  <si>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</si>
  <si>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</si>
  <si>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</si>
  <si>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</si>
  <si>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</si>
  <si>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</si>
  <si>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</si>
  <si>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</si>
  <si>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</si>
  <si>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</si>
  <si>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</si>
  <si>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</si>
  <si>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</si>
  <si>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</si>
  <si>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</si>
  <si>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</si>
  <si>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</si>
  <si>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</si>
  <si>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</si>
  <si>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</si>
  <si>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</si>
  <si>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</si>
  <si>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</si>
  <si>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</si>
  <si>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</si>
  <si>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</si>
  <si>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</si>
  <si>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</si>
  <si>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</si>
  <si>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</si>
  <si>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</si>
  <si>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</si>
  <si>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</si>
  <si>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</si>
  <si>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</si>
  <si>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</si>
  <si>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</si>
  <si>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</si>
  <si>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</si>
  <si>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</si>
  <si>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</si>
  <si>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</si>
  <si>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</si>
  <si>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</si>
  <si>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</si>
  <si>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</si>
  <si>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</si>
  <si>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</si>
  <si>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</si>
  <si>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</si>
  <si>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</si>
  <si>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</si>
  <si>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</si>
  <si>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</si>
  <si>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</si>
  <si>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</si>
  <si>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</si>
  <si>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</si>
  <si>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</si>
  <si>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</si>
  <si>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</si>
  <si>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</si>
  <si>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</si>
  <si>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</si>
  <si>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</si>
  <si>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</si>
  <si>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</si>
  <si>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</si>
  <si>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</si>
  <si>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</si>
  <si>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</si>
  <si>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</si>
  <si>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</si>
  <si>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</si>
  <si>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</si>
  <si>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</si>
  <si>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</si>
  <si>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</si>
  <si>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</si>
  <si>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</si>
  <si>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</si>
  <si>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</si>
  <si>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</si>
  <si>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</si>
  <si>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</si>
  <si>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</si>
  <si>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</si>
  <si>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</si>
  <si>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</si>
  <si>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</si>
  <si>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</si>
  <si>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</si>
  <si>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</si>
  <si>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</si>
  <si>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</si>
  <si>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</si>
  <si>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</si>
  <si>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</si>
  <si>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</si>
  <si>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</si>
  <si>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</si>
  <si>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</si>
  <si>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</si>
  <si>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</si>
  <si>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</si>
  <si>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</si>
  <si>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</si>
  <si>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</si>
  <si>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</si>
  <si>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</si>
  <si>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</si>
  <si>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</si>
  <si>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</si>
  <si>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</si>
  <si>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</si>
  <si>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</si>
  <si>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</si>
  <si>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</si>
  <si>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</si>
  <si>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</si>
  <si>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</si>
  <si>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</si>
  <si>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</si>
  <si>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</si>
  <si>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</si>
  <si>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</si>
  <si>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</si>
  <si>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</si>
  <si>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</si>
  <si>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</si>
  <si>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</si>
  <si>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</si>
  <si>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</si>
  <si>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</si>
  <si>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</si>
  <si>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</si>
  <si>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</si>
  <si>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</si>
  <si>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</si>
  <si>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</si>
  <si>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</si>
  <si>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</si>
  <si>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</si>
  <si>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</si>
  <si>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</si>
  <si>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</si>
  <si>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</si>
  <si>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</si>
  <si>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</si>
  <si>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</si>
  <si>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</si>
  <si>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</si>
  <si>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</si>
  <si>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</si>
  <si>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</si>
  <si>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</si>
  <si>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</si>
  <si>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</si>
  <si>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</si>
  <si>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</si>
  <si>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</si>
  <si>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</si>
  <si>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</si>
  <si>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</si>
  <si>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</si>
  <si>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</si>
  <si>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</si>
  <si>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</si>
  <si>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</si>
  <si>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</si>
  <si>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</si>
  <si>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</si>
  <si>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</si>
  <si>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</si>
  <si>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</si>
  <si>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</si>
  <si>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</si>
  <si>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</si>
  <si>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</si>
  <si>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</si>
  <si>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</si>
  <si>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</si>
  <si>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</si>
  <si>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</si>
  <si>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</si>
  <si>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</si>
  <si>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</si>
  <si>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</si>
  <si>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</si>
  <si>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</si>
  <si>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</si>
  <si>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</si>
  <si>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</si>
  <si>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</si>
  <si>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</si>
  <si>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</si>
  <si>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</si>
  <si>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</si>
  <si>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</si>
  <si>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</si>
  <si>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</si>
  <si>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</si>
  <si>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</si>
  <si>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</si>
  <si>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</si>
  <si>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</si>
  <si>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</si>
  <si>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</si>
  <si>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</si>
  <si>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</si>
  <si>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</si>
  <si>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</si>
  <si>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</si>
  <si>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</si>
  <si>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</si>
  <si>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</si>
  <si>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</si>
  <si>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</si>
  <si>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</si>
  <si>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</si>
  <si>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</si>
  <si>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</si>
  <si>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</si>
  <si>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</si>
  <si>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</si>
  <si>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</si>
  <si>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</si>
  <si>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</si>
  <si>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</si>
  <si>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</si>
  <si>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</si>
  <si>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</si>
  <si>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</si>
  <si>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</si>
  <si>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</si>
  <si>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</si>
  <si>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</si>
  <si>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</si>
  <si>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</si>
  <si>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</si>
  <si>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</si>
  <si>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</si>
  <si>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</si>
  <si>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</si>
  <si>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</si>
  <si>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</si>
  <si>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</si>
  <si>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</si>
  <si>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</si>
  <si>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</si>
  <si>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</si>
  <si>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</si>
  <si>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</si>
  <si>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</si>
  <si>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</si>
  <si>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</si>
  <si>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</si>
  <si>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</si>
  <si>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</si>
  <si>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</si>
  <si>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</si>
  <si>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</si>
  <si>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</si>
  <si>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</si>
  <si>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</si>
  <si>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</si>
  <si>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</si>
  <si>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</si>
  <si>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</si>
  <si>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</si>
  <si>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</si>
  <si>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</si>
  <si>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</si>
  <si>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</si>
  <si>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</si>
  <si>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</si>
  <si>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</si>
  <si>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</si>
  <si>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</si>
  <si>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</si>
  <si>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</si>
  <si>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</si>
  <si>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</si>
  <si>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</si>
  <si>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</si>
  <si>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</si>
  <si>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</si>
  <si>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</si>
  <si>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</si>
  <si>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</si>
  <si>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</si>
  <si>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</si>
  <si>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</si>
  <si>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</si>
  <si>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</si>
  <si>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</si>
  <si>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</si>
  <si>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</si>
  <si>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</si>
  <si>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</si>
  <si>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</si>
  <si>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</si>
  <si>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</si>
  <si>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</si>
  <si>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</si>
  <si>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</si>
  <si>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</si>
  <si>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</si>
  <si>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</si>
  <si>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</si>
  <si>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</si>
  <si>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</si>
  <si>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</si>
  <si>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</si>
  <si>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</si>
  <si>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</si>
  <si>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</si>
  <si>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</si>
  <si>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</si>
  <si>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</si>
  <si>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</si>
  <si>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</si>
  <si>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</si>
  <si>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</si>
  <si>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</si>
  <si>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</si>
  <si>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</si>
  <si>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</si>
  <si>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</si>
  <si>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</si>
  <si>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</si>
  <si>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</si>
  <si>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</si>
  <si>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</si>
  <si>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</si>
  <si>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</si>
  <si>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</si>
  <si>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</si>
  <si>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</si>
  <si>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</si>
  <si>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</si>
  <si>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</si>
  <si>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</si>
  <si>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</si>
  <si>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</si>
  <si>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</si>
  <si>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</si>
  <si>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</si>
  <si>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</si>
  <si>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</si>
  <si>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</si>
  <si>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</si>
  <si>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</si>
  <si>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</si>
  <si>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</si>
  <si>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</si>
  <si>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</si>
  <si>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</si>
  <si>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</si>
  <si>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</si>
  <si>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</si>
  <si>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</si>
  <si>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</si>
  <si>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</si>
  <si>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</si>
  <si>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</si>
  <si>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</si>
  <si>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</si>
  <si>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</si>
  <si>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</si>
  <si>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</si>
  <si>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</si>
  <si>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</si>
  <si>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</si>
  <si>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</si>
  <si>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</si>
  <si>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</si>
  <si>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</si>
  <si>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</si>
  <si>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</si>
  <si>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</si>
  <si>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</si>
  <si>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</si>
  <si>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</si>
  <si>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</si>
  <si>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</si>
  <si>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</si>
  <si>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</si>
  <si>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</si>
  <si>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</si>
  <si>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</si>
  <si>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</si>
  <si>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</si>
  <si>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</si>
  <si>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</si>
  <si>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</si>
  <si>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</si>
  <si>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</si>
  <si>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</si>
  <si>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</si>
  <si>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</si>
  <si>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</si>
  <si>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</si>
  <si>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</si>
  <si>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</si>
  <si>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</si>
  <si>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</si>
  <si>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</si>
  <si>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</si>
  <si>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</si>
  <si>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</si>
  <si>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</si>
  <si>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</si>
  <si>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</si>
  <si>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</si>
  <si>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</si>
  <si>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</si>
  <si>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</si>
  <si>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</si>
  <si>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</si>
  <si>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</si>
  <si>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</si>
  <si>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</si>
  <si>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</si>
  <si>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</si>
  <si>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</si>
  <si>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</si>
  <si>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</si>
  <si>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</si>
  <si>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</si>
  <si>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</si>
  <si>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</si>
  <si>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</si>
  <si>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</si>
  <si>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</si>
  <si>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</si>
  <si>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</si>
  <si>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</si>
  <si>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</si>
  <si>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</si>
  <si>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</si>
  <si>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</si>
  <si>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</si>
  <si>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</si>
  <si>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</si>
  <si>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</si>
  <si>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</si>
  <si>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</si>
  <si>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</si>
  <si>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</si>
  <si>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</si>
  <si>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</si>
  <si>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</si>
  <si>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</si>
  <si>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</si>
  <si>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</si>
  <si>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</si>
  <si>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</si>
  <si>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</si>
  <si>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</si>
  <si>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</si>
  <si>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</si>
  <si>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</si>
  <si>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</si>
  <si>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</si>
  <si>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</si>
  <si>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</si>
  <si>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</si>
  <si>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</si>
  <si>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</si>
  <si>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</si>
  <si>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</si>
  <si>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</si>
  <si>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</si>
  <si>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</si>
  <si>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</si>
  <si>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</si>
  <si>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</si>
  <si>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</si>
  <si>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</si>
  <si>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</si>
  <si>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</si>
  <si>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</si>
  <si>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</si>
  <si>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</si>
  <si>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</si>
  <si>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</si>
  <si>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</si>
  <si>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</si>
  <si>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</si>
  <si>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</si>
  <si>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</si>
  <si>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</si>
  <si>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</si>
  <si>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</si>
  <si>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</si>
  <si>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</si>
  <si>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</si>
  <si>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</si>
  <si>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</si>
  <si>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</si>
  <si>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</si>
  <si>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</si>
  <si>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</si>
  <si>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</si>
  <si>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</si>
  <si>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</si>
  <si>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</si>
  <si>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</si>
  <si>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</si>
  <si>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</si>
  <si>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</si>
  <si>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</si>
  <si>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</si>
  <si>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</si>
  <si>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</si>
  <si>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</si>
  <si>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</si>
  <si>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</si>
  <si>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</si>
  <si>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</si>
  <si>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</si>
  <si>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</si>
  <si>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</si>
  <si>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</si>
  <si>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</si>
  <si>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</si>
  <si>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</si>
  <si>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</si>
  <si>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</si>
  <si>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</si>
  <si>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</si>
  <si>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</si>
  <si>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</si>
  <si>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</si>
  <si>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</si>
  <si>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</si>
  <si>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</si>
  <si>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</si>
  <si>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</si>
  <si>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</si>
  <si>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</si>
  <si>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</si>
  <si>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</si>
  <si>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</si>
  <si>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</si>
  <si>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</si>
  <si>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</si>
  <si>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</si>
  <si>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</si>
  <si>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</si>
  <si>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</si>
  <si>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</si>
  <si>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</si>
  <si>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</si>
  <si>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</si>
  <si>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</si>
  <si>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</si>
  <si>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</si>
  <si>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</si>
  <si>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</si>
  <si>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</si>
  <si>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</si>
  <si>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</si>
  <si>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</si>
  <si>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</si>
  <si>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</si>
  <si>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</si>
  <si>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</si>
  <si>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</si>
  <si>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</si>
  <si>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</si>
  <si>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</si>
  <si>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</si>
  <si>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</si>
  <si>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</si>
  <si>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</si>
  <si>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</si>
  <si>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</si>
  <si>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</si>
  <si>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</si>
  <si>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</si>
  <si>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</si>
  <si>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</si>
  <si>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</si>
  <si>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</si>
  <si>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</si>
  <si>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</si>
  <si>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</si>
  <si>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</si>
  <si>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</si>
  <si>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</si>
  <si>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</si>
  <si>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</si>
  <si>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</si>
  <si>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</si>
  <si>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</si>
  <si>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</si>
  <si>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</si>
  <si>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</si>
  <si>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</si>
  <si>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</si>
  <si>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</si>
  <si>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</si>
  <si>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</si>
  <si>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</si>
  <si>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</si>
  <si>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</si>
  <si>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</si>
  <si>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</si>
  <si>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</si>
  <si>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</si>
  <si>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</si>
  <si>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</si>
  <si>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</si>
  <si>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</si>
  <si>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</si>
  <si>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</si>
  <si>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</si>
  <si>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</si>
  <si>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</si>
  <si>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</si>
  <si>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</si>
  <si>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</si>
  <si>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</si>
  <si>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</si>
  <si>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</si>
  <si>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</si>
  <si>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</si>
  <si>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</si>
  <si>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</si>
  <si>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</si>
  <si>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</si>
  <si>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</si>
  <si>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</si>
  <si>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</si>
  <si>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</si>
  <si>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</si>
  <si>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</si>
  <si>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</si>
  <si>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</si>
  <si>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</si>
  <si>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</si>
  <si>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</si>
  <si>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</si>
  <si>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</si>
  <si>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</si>
  <si>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</si>
  <si>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</si>
  <si>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</si>
  <si>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</si>
  <si>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</si>
  <si>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</si>
  <si>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</si>
  <si>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</si>
  <si>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</si>
  <si>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</si>
  <si>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</si>
  <si>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</si>
  <si>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</si>
  <si>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</si>
  <si>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</si>
  <si>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</si>
  <si>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</si>
  <si>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</si>
  <si>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</si>
  <si>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</si>
  <si>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</si>
  <si>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</si>
  <si>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</si>
  <si>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</si>
  <si>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</si>
  <si>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</si>
  <si>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</si>
  <si>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</si>
  <si>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</si>
  <si>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</si>
  <si>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</si>
  <si>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</si>
  <si>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</si>
  <si>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</si>
  <si>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</si>
  <si>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</si>
  <si>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</si>
  <si>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</si>
  <si>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</si>
  <si>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</si>
  <si>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</si>
  <si>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</si>
  <si>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</si>
  <si>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</si>
  <si>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</si>
  <si>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</si>
  <si>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</si>
  <si>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</si>
  <si>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</si>
  <si>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</si>
  <si>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</si>
  <si>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</si>
  <si>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</si>
  <si>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</si>
  <si>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</si>
  <si>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</si>
  <si>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</si>
  <si>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</si>
  <si>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</si>
  <si>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</si>
  <si>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</si>
  <si>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</si>
  <si>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</si>
  <si>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</si>
  <si>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</si>
  <si>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</si>
  <si>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</si>
  <si>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</si>
  <si>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</si>
  <si>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</si>
  <si>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</si>
  <si>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</si>
  <si>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</si>
  <si>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</si>
  <si>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</si>
  <si>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</si>
  <si>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</si>
  <si>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</si>
  <si>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</si>
  <si>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</si>
  <si>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</si>
  <si>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</si>
  <si>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</si>
  <si>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</si>
  <si>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</si>
  <si>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</si>
  <si>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</si>
  <si>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</si>
  <si>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</si>
  <si>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</si>
  <si>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</si>
  <si>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</si>
  <si>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</si>
  <si>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</si>
  <si>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</si>
  <si>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</si>
  <si>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</si>
  <si>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</si>
  <si>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</si>
  <si>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</si>
  <si>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</si>
  <si>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</si>
  <si>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</si>
  <si>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</si>
  <si>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</si>
  <si>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</si>
  <si>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</si>
  <si>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</si>
  <si>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</si>
  <si>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</si>
  <si>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</si>
  <si>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</si>
  <si>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</si>
  <si>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</si>
  <si>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</si>
  <si>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</si>
  <si>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</si>
  <si>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</si>
  <si>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</si>
  <si>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</si>
  <si>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</si>
  <si>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</si>
  <si>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</si>
  <si>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</si>
  <si>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</si>
  <si>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</si>
  <si>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</si>
  <si>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</si>
  <si>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</si>
  <si>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</si>
  <si>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</si>
  <si>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</si>
  <si>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</si>
  <si>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</si>
  <si>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</si>
  <si>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</si>
  <si>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</si>
  <si>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</si>
  <si>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</si>
  <si>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</si>
  <si>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</si>
  <si>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</si>
  <si>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</si>
  <si>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</si>
  <si>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</si>
  <si>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</si>
  <si>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</si>
  <si>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</si>
  <si>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</si>
  <si>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</si>
  <si>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</si>
  <si>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</si>
  <si>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</si>
  <si>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</si>
  <si>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</si>
  <si>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</si>
  <si>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</si>
  <si>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</si>
  <si>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</si>
  <si>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</si>
  <si>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</si>
  <si>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</si>
  <si>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</si>
  <si>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</si>
  <si>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</si>
  <si>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</si>
  <si>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</si>
  <si>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</si>
  <si>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</si>
  <si>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</si>
  <si>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</si>
  <si>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</si>
  <si>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</si>
  <si>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</si>
  <si>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</si>
  <si>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</si>
  <si>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</si>
  <si>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</si>
  <si>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</si>
  <si>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</si>
  <si>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</si>
  <si>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</si>
  <si>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</si>
  <si>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</si>
  <si>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</si>
  <si>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</si>
  <si>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</si>
  <si>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</si>
  <si>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</si>
  <si>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</si>
  <si>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</si>
  <si>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</si>
  <si>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</si>
  <si>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</si>
  <si>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</si>
  <si>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</si>
  <si>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</si>
  <si>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</si>
  <si>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</si>
  <si>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</si>
  <si>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</si>
  <si>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</si>
  <si>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</si>
  <si>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</si>
  <si>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</si>
  <si>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</si>
  <si>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</si>
  <si>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</si>
  <si>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</si>
  <si>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</si>
  <si>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</si>
  <si>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</si>
  <si>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</si>
  <si>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</si>
  <si>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</si>
  <si>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</si>
  <si>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</si>
  <si>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</si>
  <si>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</si>
  <si>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</si>
  <si>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</si>
  <si>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</si>
  <si>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</si>
  <si>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</si>
  <si>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</si>
  <si>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</si>
  <si>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</si>
  <si>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</si>
  <si>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</si>
  <si>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</si>
  <si>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</si>
  <si>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</si>
  <si>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</si>
  <si>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</si>
  <si>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</si>
  <si>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</si>
  <si>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</si>
  <si>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</si>
  <si>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</si>
  <si>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</si>
  <si>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</si>
  <si>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</si>
  <si>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</si>
  <si>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</si>
  <si>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</si>
  <si>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</si>
  <si>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</si>
  <si>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</si>
  <si>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</si>
  <si>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</si>
  <si>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</si>
  <si>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</si>
  <si>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</si>
  <si>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</si>
  <si>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</si>
  <si>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</si>
  <si>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</si>
  <si>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</si>
  <si>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</si>
  <si>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</si>
  <si>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</si>
  <si>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</si>
  <si>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</si>
  <si>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</si>
  <si>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</si>
  <si>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</si>
  <si>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</si>
  <si>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</si>
  <si>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</si>
  <si>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</si>
  <si>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</si>
  <si>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</si>
  <si>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</si>
  <si>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</si>
  <si>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</si>
  <si>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</si>
  <si>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</si>
  <si>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</si>
  <si>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</si>
  <si>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</si>
  <si>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</si>
  <si>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</si>
  <si>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</si>
  <si>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</si>
  <si>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</si>
  <si>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</si>
  <si>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</si>
  <si>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</si>
  <si>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</si>
  <si>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</si>
  <si>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</si>
  <si>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</si>
  <si>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</si>
  <si>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</si>
  <si>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</si>
  <si>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</si>
  <si>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</si>
  <si>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</si>
  <si>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</si>
  <si>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</si>
  <si>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</si>
  <si>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</si>
  <si>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</si>
  <si>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</si>
  <si>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</si>
  <si>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</si>
  <si>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</si>
  <si>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</si>
  <si>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</si>
  <si>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</si>
  <si>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</si>
  <si>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</si>
  <si>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</si>
  <si>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</si>
  <si>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</si>
  <si>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</si>
  <si>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</si>
  <si>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</si>
  <si>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</si>
  <si>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</si>
  <si>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</si>
  <si>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</si>
  <si>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</si>
  <si>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</si>
  <si>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</si>
  <si>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</si>
  <si>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</si>
  <si>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</si>
  <si>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</si>
  <si>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</si>
  <si>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</si>
  <si>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</si>
  <si>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</si>
  <si>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</si>
  <si>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</si>
  <si>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</si>
  <si>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</si>
  <si>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</si>
  <si>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</si>
  <si>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</si>
  <si>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</si>
  <si>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</si>
  <si>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</si>
  <si>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</si>
  <si>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</si>
  <si>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</si>
  <si>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</si>
  <si>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</si>
  <si>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</si>
  <si>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</si>
  <si>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</si>
  <si>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</si>
  <si>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</si>
  <si>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</si>
  <si>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</si>
  <si>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</si>
  <si>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</si>
  <si>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</si>
  <si>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</si>
  <si>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</si>
  <si>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</si>
  <si>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</si>
  <si>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</si>
  <si>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</si>
  <si>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</si>
  <si>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</si>
  <si>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</si>
  <si>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</si>
  <si>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</si>
  <si>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</si>
  <si>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</si>
  <si>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</si>
  <si>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</si>
  <si>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</si>
  <si>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</si>
  <si>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</si>
  <si>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</si>
  <si>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</si>
  <si>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</si>
  <si>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</si>
  <si>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</si>
  <si>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</si>
  <si>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</si>
  <si>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</si>
  <si>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</si>
  <si>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</si>
  <si>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</si>
  <si>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</si>
  <si>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</si>
  <si>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</si>
  <si>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</si>
  <si>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</si>
  <si>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</si>
  <si>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</si>
  <si>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</si>
  <si>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</si>
  <si>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</si>
  <si>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</si>
  <si>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</si>
  <si>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</si>
  <si>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</si>
  <si>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</si>
  <si>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</si>
  <si>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</si>
  <si>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</si>
  <si>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</si>
  <si>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</si>
  <si>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</si>
  <si>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</si>
  <si>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</si>
  <si>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</si>
  <si>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</si>
  <si>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</si>
  <si>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</si>
  <si>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</si>
  <si>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</si>
  <si>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</si>
  <si>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</si>
  <si>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</si>
  <si>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</si>
  <si>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</si>
  <si>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</si>
  <si>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</si>
  <si>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</si>
  <si>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</si>
  <si>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</si>
  <si>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</si>
  <si>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</si>
  <si>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</si>
  <si>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</si>
  <si>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</si>
  <si>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</si>
  <si>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</si>
  <si>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</si>
  <si>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</si>
  <si>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</si>
  <si>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</si>
  <si>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</si>
  <si>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</si>
  <si>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</si>
  <si>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</si>
  <si>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</si>
  <si>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</si>
  <si>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</si>
  <si>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</si>
  <si>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</si>
  <si>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</si>
  <si>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</si>
  <si>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</si>
  <si>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</si>
  <si>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</si>
  <si>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</si>
  <si>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</si>
  <si>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</si>
  <si>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</si>
  <si>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</si>
  <si>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</si>
  <si>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</si>
  <si>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</si>
  <si>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</si>
  <si>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</si>
  <si>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</si>
  <si>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</si>
  <si>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</si>
  <si>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</si>
  <si>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</si>
  <si>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</si>
  <si>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</si>
  <si>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</si>
  <si>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</si>
  <si>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</si>
  <si>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</si>
  <si>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</si>
  <si>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</si>
  <si>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</si>
  <si>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</si>
  <si>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</si>
  <si>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</si>
  <si>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</si>
  <si>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</si>
  <si>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</si>
  <si>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</si>
  <si>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</si>
  <si>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</si>
  <si>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</si>
  <si>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</si>
  <si>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</si>
  <si>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</si>
  <si>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</si>
  <si>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</si>
  <si>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</si>
  <si>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</si>
  <si>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</si>
  <si>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</si>
  <si>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</si>
  <si>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</si>
  <si>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</si>
  <si>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</si>
  <si>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</si>
  <si>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</si>
  <si>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</si>
  <si>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</si>
  <si>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</si>
  <si>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</si>
  <si>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</si>
  <si>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</si>
  <si>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</si>
  <si>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</si>
  <si>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</si>
  <si>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</si>
  <si>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</si>
  <si>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</si>
  <si>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</si>
  <si>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</si>
  <si>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</si>
  <si>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</si>
  <si>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</si>
  <si>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</si>
  <si>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</si>
  <si>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</si>
  <si>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</si>
  <si>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</si>
  <si>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</si>
  <si>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</si>
  <si>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</si>
  <si>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</si>
  <si>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</si>
  <si>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</si>
  <si>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</si>
  <si>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</si>
  <si>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</si>
  <si>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</si>
  <si>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</si>
  <si>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</si>
  <si>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</si>
  <si>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</si>
  <si>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</si>
  <si>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</si>
  <si>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</si>
  <si>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</si>
  <si>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</si>
  <si>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</si>
  <si>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</si>
  <si>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</si>
  <si>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</si>
  <si>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</si>
  <si>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</si>
  <si>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</si>
  <si>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</si>
  <si>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</si>
  <si>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</si>
  <si>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</si>
  <si>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</si>
  <si>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</si>
  <si>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</si>
  <si>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</si>
  <si>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</si>
  <si>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</si>
  <si>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</si>
  <si>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</si>
  <si>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</si>
  <si>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</si>
  <si>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</si>
  <si>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</si>
  <si>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</si>
  <si>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</si>
  <si>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</si>
  <si>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</si>
  <si>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</si>
  <si>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</si>
  <si>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</si>
  <si>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</si>
  <si>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</si>
  <si>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</si>
  <si>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</si>
  <si>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</si>
  <si>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</si>
  <si>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</si>
  <si>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</si>
  <si>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</si>
  <si>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</si>
  <si>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</si>
  <si>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</si>
  <si>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</si>
  <si>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</si>
  <si>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</si>
  <si>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</si>
  <si>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</si>
  <si>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</si>
  <si>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</si>
  <si>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</si>
  <si>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</si>
  <si>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</si>
  <si>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</si>
  <si>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</si>
  <si>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</si>
  <si>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</si>
  <si>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</si>
  <si>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</si>
  <si>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</si>
  <si>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</si>
  <si>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</si>
  <si>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</si>
  <si>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</si>
  <si>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</si>
  <si>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</si>
  <si>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</si>
  <si>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</si>
  <si>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</si>
  <si>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</si>
  <si>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</si>
  <si>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</si>
  <si>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</si>
  <si>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</si>
  <si>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</si>
  <si>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</si>
  <si>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</si>
  <si>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</si>
  <si>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</si>
  <si>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</si>
  <si>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</si>
  <si>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</si>
  <si>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</si>
  <si>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</si>
  <si>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</si>
  <si>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</si>
  <si>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</si>
  <si>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</si>
  <si>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</si>
  <si>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</si>
  <si>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</si>
  <si>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</si>
  <si>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</si>
  <si>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</si>
  <si>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</si>
  <si>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</si>
  <si>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</si>
  <si>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</si>
  <si>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</si>
  <si>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</si>
  <si>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</si>
  <si>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</si>
  <si>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</si>
  <si>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</si>
  <si>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</si>
  <si>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</si>
  <si>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</si>
  <si>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</si>
  <si>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</si>
  <si>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</si>
  <si>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</si>
  <si>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</si>
  <si>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</si>
  <si>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</si>
  <si>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</si>
  <si>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</si>
  <si>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</si>
  <si>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</si>
  <si>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</si>
  <si>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</si>
  <si>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</si>
  <si>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</si>
  <si>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</si>
  <si>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</si>
  <si>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</si>
  <si>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</si>
  <si>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</si>
  <si>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</si>
  <si>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</si>
  <si>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</si>
  <si>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</si>
  <si>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</si>
  <si>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</si>
  <si>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</si>
  <si>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</si>
  <si>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</si>
  <si>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</si>
  <si>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</si>
  <si>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</si>
  <si>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</si>
  <si>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</si>
  <si>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</si>
  <si>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</si>
  <si>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</si>
  <si>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</si>
  <si>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</si>
  <si>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</si>
  <si>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</si>
  <si>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</si>
  <si>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</si>
  <si>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</si>
  <si>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</si>
  <si>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</si>
  <si>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</si>
  <si>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</si>
  <si>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</si>
  <si>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</si>
  <si>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</si>
  <si>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</si>
  <si>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</si>
  <si>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</si>
  <si>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</si>
  <si>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</si>
  <si>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</si>
  <si>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</si>
  <si>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</si>
  <si>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</si>
  <si>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</si>
  <si>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</si>
  <si>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</si>
  <si>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</si>
  <si>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</si>
  <si>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</si>
  <si>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</si>
  <si>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</si>
  <si>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</si>
  <si>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</si>
  <si>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</si>
  <si>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</si>
  <si>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</si>
  <si>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</si>
  <si>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</si>
  <si>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</si>
  <si>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</si>
  <si>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</si>
  <si>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</si>
  <si>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</si>
  <si>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</si>
  <si>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</si>
  <si>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</si>
  <si>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</si>
  <si>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</si>
  <si>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</si>
  <si>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</si>
  <si>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</si>
  <si>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</si>
  <si>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</si>
  <si>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</si>
  <si>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</si>
  <si>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</si>
  <si>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</si>
  <si>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</si>
  <si>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</si>
  <si>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</si>
  <si>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</si>
  <si>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</si>
  <si>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</si>
  <si>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</si>
  <si>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</si>
  <si>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</si>
  <si>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</si>
  <si>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</si>
  <si>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</si>
  <si>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</si>
  <si>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</si>
  <si>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</si>
  <si>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</si>
  <si>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</si>
  <si>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</si>
  <si>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</si>
  <si>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</si>
  <si>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</si>
  <si>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</si>
  <si>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</si>
  <si>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</si>
  <si>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</si>
  <si>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</si>
  <si>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</si>
  <si>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</si>
  <si>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</si>
  <si>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</si>
  <si>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</si>
  <si>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</si>
  <si>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</si>
  <si>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</si>
  <si>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</si>
  <si>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</si>
  <si>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</si>
  <si>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</si>
  <si>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</si>
  <si>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</si>
  <si>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</si>
  <si>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</si>
  <si>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</si>
  <si>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</si>
  <si>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</si>
  <si>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</si>
  <si>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</si>
  <si>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</si>
  <si>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</si>
  <si>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</si>
  <si>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</si>
  <si>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</si>
  <si>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</si>
  <si>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</si>
  <si>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</si>
  <si>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</si>
  <si>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</si>
  <si>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</si>
  <si>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</si>
  <si>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</si>
  <si>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</si>
  <si>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</si>
  <si>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</si>
  <si>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</si>
  <si>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</si>
  <si>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</si>
  <si>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</si>
  <si>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</si>
  <si>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</si>
  <si>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</si>
  <si>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</si>
  <si>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</si>
  <si>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</si>
  <si>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</si>
  <si>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</si>
  <si>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</si>
  <si>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</si>
  <si>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</si>
  <si>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</si>
  <si>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</si>
  <si>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</si>
  <si>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</si>
  <si>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</si>
  <si>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</si>
  <si>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</si>
  <si>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</si>
  <si>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</si>
  <si>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</si>
  <si>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</si>
  <si>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</si>
  <si>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</si>
  <si>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</si>
  <si>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</si>
  <si>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</si>
  <si>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</si>
  <si>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</si>
  <si>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</si>
  <si>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</si>
  <si>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</si>
  <si>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</si>
  <si>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</si>
  <si>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</si>
  <si>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</si>
  <si>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</si>
  <si>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</si>
  <si>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</si>
  <si>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</si>
  <si>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</si>
  <si>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</si>
  <si>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</si>
  <si>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</si>
  <si>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</si>
  <si>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</si>
  <si>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</si>
  <si>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</si>
  <si>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</si>
  <si>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</si>
  <si>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</si>
  <si>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</si>
  <si>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</si>
  <si>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</si>
  <si>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</si>
  <si>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</si>
  <si>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</si>
  <si>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</si>
  <si>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</si>
  <si>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</si>
  <si>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</si>
  <si>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</si>
  <si>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</si>
  <si>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</si>
  <si>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</si>
  <si>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</si>
  <si>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</si>
  <si>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</si>
  <si>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</si>
  <si>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</si>
  <si>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</si>
  <si>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</si>
  <si>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</si>
  <si>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</si>
  <si>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</si>
  <si>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</si>
  <si>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</si>
  <si>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</si>
  <si>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</si>
  <si>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</si>
  <si>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</si>
  <si>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</si>
  <si>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</si>
  <si>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</si>
  <si>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</si>
  <si>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</si>
  <si>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</si>
  <si>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</si>
  <si>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</si>
  <si>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</si>
  <si>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</si>
  <si>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</si>
  <si>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</si>
  <si>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</si>
  <si>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</si>
  <si>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</si>
  <si>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</si>
  <si>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</si>
  <si>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</si>
  <si>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</si>
  <si>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</si>
  <si>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</si>
  <si>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</si>
  <si>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</si>
  <si>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</si>
  <si>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</si>
  <si>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</si>
  <si>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</si>
  <si>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</si>
  <si>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</si>
  <si>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</si>
  <si>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</si>
  <si>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</si>
  <si>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</si>
  <si>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</si>
  <si>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</si>
  <si>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</si>
  <si>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</si>
  <si>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</si>
  <si>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</si>
  <si>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</si>
  <si>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</si>
  <si>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</si>
  <si>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</si>
  <si>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</si>
  <si>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</si>
  <si>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</si>
  <si>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</si>
  <si>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</si>
  <si>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</si>
  <si>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</si>
  <si>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</si>
  <si>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</si>
  <si>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</si>
  <si>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</si>
  <si>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</si>
  <si>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</si>
  <si>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</si>
  <si>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</si>
  <si>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</si>
  <si>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</si>
  <si>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</si>
  <si>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</si>
  <si>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</si>
  <si>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</si>
  <si>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</si>
  <si>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</si>
  <si>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</si>
  <si>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</si>
  <si>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</si>
  <si>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</si>
  <si>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</si>
  <si>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</si>
  <si>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</si>
  <si>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</si>
  <si>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</si>
  <si>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</si>
  <si>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</si>
  <si>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</si>
  <si>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</si>
  <si>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</si>
  <si>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</si>
  <si>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</si>
  <si>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</si>
  <si>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</si>
  <si>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</si>
  <si>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</si>
  <si>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</si>
  <si>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</si>
  <si>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</si>
  <si>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</si>
  <si>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</si>
  <si>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</si>
  <si>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</si>
  <si>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</si>
  <si>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</si>
  <si>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</si>
  <si>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</si>
  <si>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</si>
  <si>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</si>
  <si>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</si>
  <si>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</si>
  <si>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</si>
  <si>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</si>
  <si>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</si>
  <si>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</si>
  <si>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</si>
  <si>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</si>
  <si>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</si>
  <si>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</si>
  <si>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</si>
  <si>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</si>
  <si>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</si>
  <si>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</si>
  <si>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</si>
  <si>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</si>
  <si>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</si>
  <si>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</si>
  <si>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</si>
  <si>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</si>
  <si>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</si>
  <si>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</si>
  <si>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</si>
  <si>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</si>
  <si>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</si>
  <si>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</si>
  <si>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</si>
  <si>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</si>
  <si>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</si>
  <si>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</si>
  <si>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</si>
  <si>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</si>
  <si>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</si>
  <si>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</si>
  <si>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</si>
  <si>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</si>
  <si>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</si>
  <si>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</si>
  <si>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</si>
  <si>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</si>
  <si>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</si>
  <si>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</si>
  <si>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</si>
  <si>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</si>
  <si>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</si>
  <si>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</si>
  <si>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</si>
  <si>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</si>
  <si>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</si>
  <si>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</si>
  <si>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</si>
  <si>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</si>
  <si>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</si>
  <si>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</si>
  <si>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</si>
  <si>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</si>
  <si>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</si>
  <si>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</si>
  <si>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</si>
  <si>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</si>
  <si>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</si>
  <si>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</si>
  <si>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</si>
  <si>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</si>
  <si>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</si>
  <si>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</si>
  <si>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</si>
  <si>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</si>
  <si>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</si>
  <si>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</si>
  <si>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</si>
  <si>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</si>
  <si>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</si>
  <si>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</si>
  <si>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</si>
  <si>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</si>
  <si>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</si>
  <si>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</si>
  <si>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</si>
  <si>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</si>
  <si>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</si>
  <si>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</si>
  <si>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</si>
  <si>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</si>
  <si>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</si>
  <si>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</si>
  <si>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</si>
  <si>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</si>
  <si>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</si>
  <si>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</si>
  <si>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</si>
  <si>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</si>
  <si>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</si>
  <si>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</si>
  <si>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</si>
  <si>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</si>
  <si>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</si>
  <si>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</si>
  <si>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</si>
  <si>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</si>
  <si>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</si>
  <si>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</si>
  <si>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</si>
  <si>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</si>
  <si>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</si>
  <si>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</si>
  <si>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</si>
  <si>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</si>
  <si>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</si>
  <si>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</si>
  <si>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</si>
  <si>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</si>
  <si>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</si>
  <si>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</si>
  <si>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</si>
  <si>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</si>
  <si>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</si>
  <si>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</si>
  <si>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</si>
  <si>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</si>
  <si>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</si>
  <si>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</si>
  <si>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</si>
  <si>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</si>
  <si>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</si>
  <si>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</si>
  <si>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</si>
  <si>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</si>
  <si>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</si>
  <si>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</si>
  <si>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</si>
  <si>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</si>
  <si>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</si>
  <si>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</si>
  <si>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</si>
  <si>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</si>
  <si>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</si>
  <si>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</si>
  <si>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</si>
  <si>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</si>
  <si>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</si>
  <si>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</si>
  <si>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</si>
  <si>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</si>
  <si>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</si>
  <si>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</si>
  <si>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</si>
  <si>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</si>
  <si>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</si>
  <si>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</si>
  <si>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</si>
  <si>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</si>
  <si>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</si>
  <si>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</si>
  <si>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</si>
  <si>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</si>
  <si>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</si>
  <si>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</si>
  <si>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</si>
  <si>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</si>
  <si>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</si>
  <si>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</si>
  <si>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</si>
  <si>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</si>
  <si>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</si>
  <si>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</si>
  <si>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</si>
  <si>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</si>
  <si>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</si>
  <si>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</si>
  <si>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</si>
  <si>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</si>
  <si>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</si>
  <si>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</si>
  <si>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</si>
  <si>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</si>
  <si>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</si>
  <si>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</si>
  <si>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</si>
  <si>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</si>
  <si>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</si>
  <si>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</si>
  <si>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</si>
  <si>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</si>
  <si>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</si>
  <si>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</si>
  <si>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</si>
  <si>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</si>
  <si>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</si>
  <si>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</si>
  <si>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</si>
  <si>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</si>
  <si>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</si>
  <si>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</si>
  <si>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</si>
  <si>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</si>
  <si>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</si>
  <si>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</si>
  <si>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</si>
  <si>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</si>
  <si>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</si>
  <si>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</si>
  <si>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</si>
  <si>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</si>
  <si>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</si>
  <si>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</si>
  <si>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</si>
  <si>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</si>
  <si>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</si>
  <si>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</si>
  <si>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</si>
  <si>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</si>
  <si>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</si>
  <si>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</si>
  <si>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</si>
  <si>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</si>
  <si>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</si>
  <si>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</si>
  <si>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</si>
  <si>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</si>
  <si>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</si>
  <si>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</si>
  <si>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</si>
  <si>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</si>
  <si>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</si>
  <si>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</si>
  <si>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</si>
  <si>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</si>
  <si>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</si>
  <si>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</si>
  <si>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</si>
  <si>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</si>
  <si>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</si>
  <si>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</si>
  <si>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</si>
  <si>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</si>
  <si>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</si>
  <si>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</si>
  <si>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</si>
  <si>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</si>
  <si>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</si>
  <si>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</si>
  <si>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</si>
  <si>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</si>
  <si>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</si>
  <si>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</si>
  <si>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</si>
  <si>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</si>
  <si>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</si>
  <si>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</si>
  <si>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</si>
  <si>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</si>
  <si>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</si>
  <si>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</si>
  <si>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</si>
  <si>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</si>
  <si>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</si>
  <si>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</si>
  <si>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</si>
  <si>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</si>
  <si>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</si>
  <si>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</si>
  <si>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</si>
  <si>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</si>
  <si>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</si>
  <si>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</si>
  <si>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</si>
  <si>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</si>
  <si>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</si>
  <si>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</si>
  <si>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</si>
  <si>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</si>
  <si>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</si>
  <si>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</si>
  <si>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</si>
  <si>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</si>
  <si>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</si>
  <si>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</si>
  <si>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</si>
  <si>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</si>
  <si>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</si>
  <si>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</si>
  <si>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</si>
  <si>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</si>
  <si>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</si>
  <si>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</si>
  <si>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</si>
  <si>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</si>
  <si>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</si>
  <si>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</si>
  <si>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</si>
  <si>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</si>
  <si>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</si>
  <si>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</si>
  <si>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</si>
  <si>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</si>
  <si>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</si>
  <si>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</si>
  <si>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</si>
  <si>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</si>
  <si>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</si>
  <si>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</si>
  <si>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</si>
  <si>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</si>
  <si>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</si>
  <si>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</si>
  <si>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</si>
  <si>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</si>
  <si>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</si>
  <si>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</si>
  <si>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</si>
  <si>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</si>
  <si>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</si>
  <si>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</si>
  <si>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</si>
  <si>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</si>
  <si>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</si>
  <si>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</si>
  <si>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</si>
  <si>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</si>
  <si>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</si>
  <si>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</si>
  <si>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</si>
  <si>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</si>
  <si>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</si>
  <si>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</si>
  <si>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</si>
  <si>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</si>
  <si>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</si>
  <si>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</si>
  <si>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</si>
  <si>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</si>
  <si>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</si>
  <si>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</si>
  <si>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</si>
  <si>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</si>
  <si>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</si>
  <si>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</si>
  <si>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</si>
  <si>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</si>
  <si>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</si>
  <si>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</si>
  <si>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</si>
  <si>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</si>
  <si>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</si>
  <si>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</si>
  <si>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</si>
  <si>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</si>
  <si>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</si>
  <si>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</si>
  <si>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</si>
  <si>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</si>
  <si>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</si>
  <si>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</si>
  <si>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</si>
  <si>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</si>
  <si>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</si>
  <si>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</si>
  <si>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</si>
  <si>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</si>
  <si>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</si>
  <si>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</si>
  <si>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</si>
  <si>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</si>
  <si>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</si>
  <si>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</si>
  <si>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</si>
  <si>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</si>
  <si>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</si>
  <si>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</si>
  <si>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</si>
  <si>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</si>
  <si>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</si>
  <si>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</si>
  <si>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</si>
  <si>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</si>
  <si>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</si>
  <si>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</si>
  <si>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</si>
  <si>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</si>
  <si>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</si>
  <si>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</si>
  <si>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</si>
  <si>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</si>
  <si>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</si>
  <si>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</si>
  <si>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</si>
  <si>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</si>
  <si>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</si>
  <si>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</si>
  <si>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</si>
  <si>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</si>
  <si>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</si>
  <si>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</si>
  <si>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</si>
  <si>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</si>
  <si>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</si>
  <si>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</si>
  <si>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</si>
  <si>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</si>
  <si>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</si>
  <si>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</si>
  <si>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</si>
  <si>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</si>
  <si>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</si>
  <si>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</si>
  <si>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</si>
  <si>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</si>
  <si>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</si>
  <si>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</si>
  <si>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</si>
  <si>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</si>
  <si>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</si>
  <si>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</si>
  <si>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</si>
  <si>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</si>
  <si>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</si>
  <si>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</si>
  <si>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</si>
  <si>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</si>
  <si>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</si>
  <si>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</si>
  <si>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</si>
  <si>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</si>
  <si>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</si>
  <si>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</si>
  <si>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</si>
  <si>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</si>
  <si>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</si>
  <si>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</si>
  <si>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</si>
  <si>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</si>
  <si>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</si>
  <si>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</si>
  <si>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</si>
  <si>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</si>
  <si>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</si>
  <si>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</si>
  <si>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</si>
  <si>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</si>
  <si>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</si>
  <si>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</si>
  <si>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</si>
  <si>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</si>
  <si>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</si>
  <si>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</si>
  <si>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</si>
  <si>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</si>
  <si>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</si>
  <si>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</si>
  <si>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</si>
  <si>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</si>
  <si>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</si>
  <si>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</si>
  <si>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</si>
  <si>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</si>
  <si>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</si>
  <si>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</si>
  <si>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</si>
  <si>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</si>
  <si>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</si>
  <si>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</si>
  <si>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</si>
  <si>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</si>
  <si>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</si>
  <si>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</si>
  <si>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</si>
  <si>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</si>
  <si>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</si>
  <si>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</si>
  <si>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</si>
  <si>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</si>
  <si>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</si>
  <si>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</si>
  <si>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</si>
  <si>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</si>
  <si>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</si>
  <si>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</si>
  <si>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</si>
  <si>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</si>
  <si>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</si>
  <si>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</si>
  <si>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</si>
  <si>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</si>
  <si>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</si>
  <si>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</si>
  <si>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</si>
  <si>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</si>
  <si>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</si>
  <si>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</si>
  <si>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</si>
  <si>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</si>
  <si>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</si>
  <si>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</si>
  <si>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</si>
  <si>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</si>
  <si>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</si>
  <si>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</si>
  <si>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</si>
  <si>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</si>
  <si>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</si>
  <si>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</si>
  <si>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</si>
  <si>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</si>
  <si>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</si>
  <si>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</si>
  <si>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</si>
  <si>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</si>
  <si>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</si>
  <si>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</si>
  <si>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</si>
  <si>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</si>
  <si>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</si>
  <si>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</si>
  <si>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</si>
  <si>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</si>
  <si>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</si>
  <si>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</si>
  <si>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</si>
  <si>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</si>
  <si>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</si>
  <si>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</si>
  <si>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</si>
  <si>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</si>
  <si>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</si>
  <si>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</si>
  <si>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</si>
  <si>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</si>
  <si>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</si>
  <si>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</si>
  <si>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</si>
  <si>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</si>
  <si>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</si>
  <si>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</si>
  <si>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</si>
  <si>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</si>
  <si>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</si>
  <si>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</si>
  <si>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</si>
  <si>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</si>
  <si>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</si>
  <si>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</si>
  <si>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</si>
  <si>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</si>
  <si>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</si>
  <si>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</si>
  <si>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</si>
  <si>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</si>
  <si>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</si>
  <si>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</si>
  <si>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</si>
  <si>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</si>
  <si>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</si>
  <si>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</si>
  <si>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</si>
  <si>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</si>
  <si>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</si>
  <si>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</si>
  <si>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</si>
  <si>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</si>
  <si>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</si>
  <si>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</si>
  <si>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</si>
  <si>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</si>
  <si>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</si>
  <si>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</si>
  <si>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</si>
  <si>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</si>
  <si>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</si>
  <si>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</si>
  <si>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</si>
  <si>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</si>
  <si>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</si>
  <si>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</si>
  <si>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</si>
  <si>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</si>
  <si>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</si>
  <si>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</si>
  <si>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</si>
  <si>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</si>
  <si>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</si>
  <si>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</si>
  <si>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</si>
  <si>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</si>
  <si>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</si>
  <si>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</si>
  <si>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</si>
  <si>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</si>
  <si>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</si>
  <si>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</si>
  <si>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</si>
  <si>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</si>
  <si>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</si>
  <si>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</si>
  <si>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</si>
  <si>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</si>
  <si>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</si>
  <si>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</si>
  <si>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</si>
  <si>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</si>
  <si>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</si>
  <si>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</si>
  <si>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</si>
  <si>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</si>
  <si>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</si>
  <si>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</si>
  <si>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</si>
  <si>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</si>
  <si>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</si>
  <si>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</si>
  <si>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</si>
  <si>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</si>
  <si>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</si>
  <si>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</si>
  <si>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</si>
  <si>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</si>
  <si>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</si>
  <si>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</si>
  <si>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</si>
  <si>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</si>
  <si>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</si>
  <si>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</si>
  <si>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</si>
  <si>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</si>
  <si>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</si>
  <si>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</si>
  <si>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</si>
  <si>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</si>
  <si>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</si>
  <si>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</si>
  <si>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</si>
  <si>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</si>
  <si>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</si>
  <si>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</si>
  <si>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</si>
  <si>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</si>
  <si>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</si>
  <si>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</si>
  <si>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</si>
  <si>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</si>
  <si>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</si>
  <si>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</si>
  <si>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</si>
  <si>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</si>
  <si>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</si>
  <si>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</si>
  <si>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</si>
  <si>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</si>
  <si>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</si>
  <si>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</si>
  <si>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</si>
  <si>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</si>
  <si>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</si>
  <si>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</si>
  <si>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</si>
  <si>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</si>
  <si>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</si>
  <si>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</si>
  <si>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</si>
  <si>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</si>
  <si>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</si>
  <si>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</si>
  <si>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</si>
  <si>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</si>
  <si>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</si>
  <si>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</si>
  <si>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</si>
  <si>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</si>
  <si>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</si>
  <si>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</si>
  <si>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</si>
  <si>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</si>
  <si>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</si>
  <si>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</si>
  <si>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</si>
  <si>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</si>
  <si>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</si>
  <si>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</si>
  <si>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</si>
  <si>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</si>
  <si>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</si>
  <si>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</si>
  <si>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</si>
  <si>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</si>
  <si>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</si>
  <si>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</si>
  <si>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</si>
  <si>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</si>
  <si>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</si>
  <si>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</si>
  <si>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</si>
  <si>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</si>
  <si>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</si>
  <si>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</si>
  <si>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</si>
  <si>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</si>
  <si>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</si>
  <si>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</si>
  <si>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</si>
  <si>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</si>
  <si>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</si>
  <si>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</si>
  <si>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</si>
  <si>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</si>
  <si>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</si>
  <si>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</si>
  <si>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</si>
  <si>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</si>
  <si>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</si>
  <si>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</si>
  <si>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</si>
  <si>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</si>
  <si>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</si>
  <si>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</si>
  <si>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</si>
  <si>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</si>
  <si>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</si>
  <si>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</si>
  <si>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</si>
  <si>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</si>
  <si>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</si>
  <si>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</si>
  <si>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</si>
  <si>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</si>
  <si>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</si>
  <si>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</si>
  <si>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</si>
  <si>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</si>
  <si>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</si>
  <si>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</si>
  <si>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</si>
  <si>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</si>
  <si>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</si>
  <si>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</si>
  <si>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</si>
  <si>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</si>
  <si>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</si>
  <si>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</si>
  <si>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</si>
  <si>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</si>
  <si>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</si>
  <si>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</si>
  <si>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</si>
  <si>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</si>
  <si>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</si>
  <si>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</si>
  <si>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</si>
  <si>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</si>
  <si>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</si>
  <si>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</si>
  <si>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</si>
  <si>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</si>
  <si>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</si>
  <si>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</si>
  <si>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</si>
  <si>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</si>
  <si>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</si>
  <si>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</si>
  <si>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</si>
  <si>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</si>
  <si>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</si>
  <si>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</si>
  <si>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</si>
  <si>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</si>
  <si>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</si>
  <si>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</si>
  <si>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</si>
  <si>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</si>
  <si>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</si>
  <si>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</si>
  <si>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</si>
  <si>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</si>
  <si>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</si>
  <si>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</si>
  <si>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</si>
  <si>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</si>
  <si>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</si>
  <si>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</si>
  <si>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</si>
  <si>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</si>
  <si>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</si>
  <si>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</si>
  <si>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</si>
  <si>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</si>
  <si>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</si>
  <si>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</si>
  <si>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</si>
  <si>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</si>
  <si>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</si>
  <si>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</si>
  <si>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</si>
  <si>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</si>
  <si>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</si>
  <si>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</si>
  <si>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</si>
  <si>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</si>
  <si>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</si>
  <si>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</si>
  <si>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</si>
  <si>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</si>
  <si>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</si>
  <si>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</si>
  <si>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</si>
  <si>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</si>
  <si>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</si>
  <si>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</si>
  <si>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</si>
  <si>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</si>
  <si>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</si>
  <si>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</si>
  <si>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</si>
  <si>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</si>
  <si>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</si>
  <si>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</si>
  <si>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</si>
  <si>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</si>
  <si>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</si>
  <si>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</si>
  <si>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</si>
  <si>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</si>
  <si>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</si>
  <si>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</si>
  <si>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</si>
  <si>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</si>
  <si>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</si>
  <si>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</si>
  <si>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</si>
  <si>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</si>
  <si>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</si>
  <si>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</si>
  <si>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</si>
  <si>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</si>
  <si>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</si>
  <si>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</si>
  <si>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</si>
  <si>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</si>
  <si>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</si>
  <si>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</si>
  <si>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</si>
  <si>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</si>
  <si>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</si>
  <si>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</si>
  <si>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</si>
  <si>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</si>
  <si>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</si>
  <si>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</si>
  <si>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</si>
  <si>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</si>
  <si>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</si>
  <si>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</si>
  <si>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</si>
  <si>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</si>
  <si>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</si>
  <si>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</si>
  <si>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</si>
  <si>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</si>
  <si>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</si>
  <si>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</si>
  <si>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</si>
  <si>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</si>
  <si>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</si>
  <si>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</si>
  <si>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</si>
  <si>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</si>
  <si>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</si>
  <si>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</si>
  <si>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</si>
  <si>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</si>
  <si>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</si>
  <si>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</si>
  <si>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</si>
  <si>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</si>
  <si>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</si>
  <si>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</si>
  <si>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</si>
  <si>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</si>
  <si>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</si>
  <si>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</si>
  <si>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</si>
  <si>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</si>
  <si>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</si>
  <si>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</si>
  <si>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</si>
  <si>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</si>
  <si>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</si>
  <si>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</si>
  <si>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</si>
  <si>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</si>
  <si>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</si>
  <si>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</si>
  <si>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</si>
  <si>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</si>
  <si>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</si>
  <si>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</si>
  <si>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</si>
  <si>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</si>
  <si>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</si>
  <si>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</si>
  <si>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</si>
  <si>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</si>
  <si>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</si>
  <si>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</si>
  <si>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</si>
  <si>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</si>
  <si>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</si>
  <si>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</si>
  <si>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</si>
  <si>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</si>
  <si>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</si>
  <si>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</si>
  <si>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</si>
  <si>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</si>
  <si>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</si>
  <si>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</si>
  <si>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</si>
  <si>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</si>
  <si>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</si>
  <si>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</si>
  <si>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</si>
  <si>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</si>
  <si>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</si>
  <si>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</si>
  <si>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</si>
  <si>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</si>
  <si>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</si>
  <si>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</si>
  <si>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</si>
  <si>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</si>
  <si>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</si>
  <si>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</si>
  <si>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</si>
  <si>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</si>
  <si>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</si>
  <si>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</si>
  <si>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</si>
  <si>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</si>
  <si>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</si>
  <si>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</si>
  <si>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</si>
  <si>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</si>
  <si>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</si>
  <si>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</si>
  <si>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</si>
  <si>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</si>
  <si>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</si>
  <si>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</si>
  <si>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</si>
  <si>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</si>
  <si>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</si>
  <si>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</si>
  <si>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</si>
  <si>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</si>
  <si>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</si>
  <si>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</si>
  <si>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</si>
  <si>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</si>
  <si>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</si>
  <si>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</si>
  <si>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</si>
  <si>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</si>
  <si>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</si>
  <si>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</si>
  <si>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</si>
  <si>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</si>
  <si>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</si>
  <si>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</si>
  <si>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</si>
  <si>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</si>
  <si>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</si>
  <si>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</si>
  <si>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</si>
  <si>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</si>
  <si>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</si>
  <si>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</si>
  <si>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</si>
  <si>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</si>
  <si>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</si>
  <si>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</si>
  <si>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</si>
  <si>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</si>
  <si>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</si>
  <si>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</si>
  <si>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</si>
  <si>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</si>
  <si>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</si>
  <si>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</si>
  <si>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</si>
  <si>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</si>
  <si>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</si>
  <si>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</si>
  <si>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</si>
  <si>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</si>
  <si>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</si>
  <si>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</si>
  <si>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</si>
  <si>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</si>
  <si>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</si>
  <si>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</si>
  <si>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</si>
  <si>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</si>
  <si>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</si>
  <si>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</si>
  <si>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</si>
  <si>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</si>
  <si>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</si>
  <si>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</si>
  <si>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</si>
  <si>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</si>
  <si>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</si>
  <si>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</si>
  <si>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</si>
  <si>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</si>
  <si>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</si>
  <si>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</si>
  <si>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</si>
  <si>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</si>
  <si>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</si>
  <si>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</si>
  <si>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</si>
  <si>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</si>
  <si>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</si>
  <si>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</si>
  <si>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</si>
  <si>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</si>
  <si>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</si>
  <si>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</si>
  <si>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</si>
  <si>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</si>
  <si>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</si>
  <si>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</si>
  <si>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</si>
  <si>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</si>
  <si>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</si>
  <si>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</si>
  <si>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</si>
  <si>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</si>
  <si>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</si>
  <si>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</si>
  <si>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</si>
  <si>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</si>
  <si>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</si>
  <si>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</si>
  <si>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</si>
  <si>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</si>
  <si>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</si>
  <si>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</si>
  <si>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</si>
  <si>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</si>
  <si>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</si>
  <si>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</si>
  <si>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</si>
  <si>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</si>
  <si>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</si>
  <si>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</si>
  <si>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</si>
  <si>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</si>
  <si>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</si>
  <si>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</si>
  <si>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</si>
  <si>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</si>
  <si>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</si>
  <si>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</si>
  <si>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</si>
  <si>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</si>
  <si>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</si>
  <si>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</si>
  <si>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</si>
  <si>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</si>
  <si>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</si>
  <si>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</si>
  <si>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</si>
  <si>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</si>
  <si>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</si>
  <si>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</si>
  <si>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</si>
  <si>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</si>
  <si>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</si>
  <si>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</si>
  <si>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</si>
  <si>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</si>
  <si>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</si>
  <si>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</si>
  <si>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</si>
  <si>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</si>
  <si>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</si>
  <si>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</si>
  <si>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</si>
  <si>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</si>
  <si>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</si>
  <si>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</si>
  <si>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</si>
  <si>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</si>
  <si>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</si>
  <si>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</si>
  <si>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</si>
  <si>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</si>
  <si>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</si>
  <si>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</si>
  <si>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</si>
  <si>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</si>
  <si>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</si>
  <si>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</si>
  <si>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</si>
  <si>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</si>
  <si>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</si>
  <si>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</si>
  <si>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</si>
  <si>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</si>
  <si>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</si>
  <si>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</si>
  <si>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</si>
  <si>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</si>
  <si>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</si>
  <si>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</si>
  <si>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</si>
  <si>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</si>
  <si>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</si>
  <si>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</si>
  <si>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</si>
  <si>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</si>
  <si>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</si>
  <si>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</si>
  <si>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</si>
  <si>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</si>
  <si>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</si>
  <si>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</si>
  <si>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</si>
  <si>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</si>
  <si>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</si>
  <si>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</si>
  <si>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</si>
  <si>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</si>
  <si>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</si>
  <si>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</si>
  <si>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</si>
  <si>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</si>
  <si>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</si>
  <si>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</si>
  <si>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</si>
  <si>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</si>
  <si>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</si>
  <si>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</si>
  <si>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</si>
  <si>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</si>
  <si>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</si>
  <si>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</si>
  <si>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</si>
  <si>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</si>
  <si>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</si>
  <si>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</si>
  <si>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</si>
  <si>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</si>
  <si>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</si>
  <si>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</si>
  <si>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</si>
  <si>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</si>
  <si>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</si>
  <si>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</si>
  <si>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</si>
  <si>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</si>
  <si>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</si>
  <si>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</si>
  <si>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</si>
  <si>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</si>
  <si>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</si>
  <si>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</si>
  <si>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</si>
  <si>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</si>
  <si>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</si>
  <si>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</si>
  <si>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</si>
  <si>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</si>
  <si>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</si>
  <si>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</si>
  <si>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</si>
  <si>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</si>
  <si>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</si>
  <si>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</si>
  <si>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</si>
  <si>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</si>
  <si>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</si>
  <si>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</si>
  <si>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</si>
  <si>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</si>
  <si>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</si>
  <si>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</si>
  <si>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</si>
  <si>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</si>
  <si>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</si>
  <si>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</si>
  <si>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</si>
  <si>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</si>
  <si>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</si>
  <si>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</si>
  <si>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</si>
  <si>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</si>
  <si>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</si>
  <si>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</si>
  <si>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</si>
  <si>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</si>
  <si>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</si>
  <si>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</si>
  <si>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</si>
  <si>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</si>
  <si>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</si>
  <si>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</si>
  <si>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</si>
  <si>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</si>
  <si>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</si>
  <si>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</si>
  <si>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</si>
  <si>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</si>
  <si>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</si>
  <si>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</si>
  <si>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</si>
  <si>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</si>
  <si>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</si>
  <si>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</si>
  <si>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</si>
  <si>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</si>
  <si>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</si>
  <si>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</si>
  <si>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</si>
  <si>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</si>
  <si>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</si>
  <si>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</si>
  <si>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</si>
  <si>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</si>
  <si>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</si>
  <si>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</si>
  <si>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</si>
  <si>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</si>
  <si>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</si>
  <si>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</si>
  <si>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</si>
  <si>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</si>
  <si>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</si>
  <si>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</si>
  <si>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</si>
  <si>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</si>
  <si>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</si>
  <si>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</si>
  <si>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</si>
  <si>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</si>
  <si>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</si>
  <si>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</si>
  <si>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</si>
  <si>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</si>
  <si>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</si>
  <si>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</si>
  <si>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</si>
  <si>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</si>
  <si>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</si>
  <si>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</si>
  <si>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</si>
  <si>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</si>
  <si>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</si>
  <si>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</si>
  <si>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</si>
  <si>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</si>
  <si>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</si>
  <si>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</si>
  <si>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</si>
  <si>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</si>
  <si>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</si>
  <si>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</si>
  <si>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</si>
  <si>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</si>
  <si>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</si>
  <si>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</si>
  <si>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</si>
  <si>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</si>
  <si>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</si>
  <si>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</si>
  <si>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</si>
  <si>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</si>
  <si>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</si>
  <si>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</si>
  <si>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</si>
  <si>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</si>
  <si>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</si>
  <si>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</si>
  <si>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</si>
  <si>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</si>
  <si>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</si>
  <si>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</si>
  <si>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</si>
  <si>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</si>
  <si>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</si>
  <si>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</si>
  <si>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</si>
  <si>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</si>
  <si>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</si>
  <si>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</si>
  <si>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</si>
  <si>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</si>
  <si>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</si>
  <si>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</si>
  <si>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</si>
  <si>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</si>
  <si>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</si>
  <si>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</si>
  <si>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</si>
  <si>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</si>
  <si>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</si>
  <si>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</si>
  <si>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</si>
  <si>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</si>
  <si>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</si>
  <si>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</si>
  <si>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</si>
  <si>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</si>
  <si>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</si>
  <si>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</si>
  <si>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</si>
  <si>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</si>
  <si>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</si>
  <si>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</si>
  <si>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</si>
  <si>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</si>
  <si>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</si>
  <si>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</si>
  <si>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</si>
  <si>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</si>
  <si>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</si>
  <si>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</si>
  <si>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</si>
  <si>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</si>
  <si>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</si>
  <si>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</si>
  <si>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</si>
  <si>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</si>
  <si>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</si>
  <si>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</si>
  <si>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</si>
  <si>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</si>
  <si>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</si>
  <si>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</si>
  <si>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</si>
  <si>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</si>
  <si>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</si>
  <si>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</si>
  <si>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</si>
  <si>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</si>
  <si>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</si>
  <si>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</si>
  <si>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</si>
  <si>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</si>
  <si>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</si>
  <si>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</si>
  <si>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</si>
  <si>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</si>
  <si>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</si>
  <si>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</si>
  <si>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</si>
  <si>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</si>
  <si>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</si>
  <si>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</si>
  <si>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</si>
  <si>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</si>
  <si>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</si>
  <si>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</si>
  <si>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</si>
  <si>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</si>
  <si>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</si>
  <si>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</si>
  <si>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</si>
  <si>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</si>
  <si>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</si>
  <si>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</si>
  <si>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</si>
  <si>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</si>
  <si>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</si>
  <si>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</si>
  <si>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</si>
  <si>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</si>
  <si>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</si>
  <si>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</si>
  <si>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</si>
  <si>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</si>
  <si>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</si>
  <si>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</si>
  <si>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</si>
  <si>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</si>
  <si>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</si>
  <si>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</si>
  <si>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</si>
  <si>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</si>
  <si>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</si>
  <si>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</si>
  <si>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</si>
  <si>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</si>
  <si>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</si>
  <si>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</si>
  <si>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</si>
  <si>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</si>
  <si>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</si>
  <si>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</si>
  <si>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</si>
  <si>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</si>
  <si>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</si>
  <si>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</si>
  <si>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</si>
  <si>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</si>
  <si>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</si>
  <si>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</si>
  <si>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</si>
  <si>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</si>
  <si>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</si>
  <si>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</si>
  <si>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</si>
  <si>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</si>
  <si>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</si>
  <si>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</si>
  <si>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</si>
  <si>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</si>
  <si>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</si>
  <si>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</si>
  <si>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</si>
  <si>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</si>
  <si>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</si>
  <si>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</si>
  <si>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</si>
  <si>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</si>
  <si>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</si>
  <si>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</si>
  <si>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</si>
  <si>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</si>
  <si>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</si>
  <si>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</si>
  <si>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</si>
  <si>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</si>
  <si>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</si>
  <si>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</si>
  <si>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</si>
  <si>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</si>
  <si>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</si>
  <si>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</si>
  <si>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</si>
  <si>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</si>
  <si>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</si>
  <si>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</si>
  <si>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</si>
  <si>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</si>
  <si>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</si>
  <si>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</si>
  <si>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</si>
  <si>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</si>
  <si>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</si>
  <si>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</si>
  <si>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</si>
  <si>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</si>
  <si>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</si>
  <si>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</si>
  <si>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</si>
  <si>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</si>
  <si>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</si>
  <si>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</si>
  <si>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</si>
  <si>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</si>
  <si>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</si>
  <si>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</si>
  <si>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</si>
  <si>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</si>
  <si>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</si>
  <si>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</si>
  <si>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</si>
  <si>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</si>
  <si>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</si>
  <si>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</si>
  <si>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</si>
  <si>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</si>
  <si>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</si>
  <si>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</si>
  <si>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</si>
  <si>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</si>
  <si>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</si>
  <si>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</si>
  <si>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</si>
  <si>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</si>
  <si>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</si>
  <si>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</si>
  <si>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</si>
  <si>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</si>
  <si>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</si>
  <si>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</si>
  <si>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</si>
  <si>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</si>
  <si>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</si>
  <si>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</si>
  <si>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</si>
  <si>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</si>
  <si>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</si>
  <si>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</si>
  <si>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</si>
  <si>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</si>
  <si>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</si>
  <si>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</si>
  <si>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</si>
  <si>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</si>
  <si>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</si>
  <si>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</si>
  <si>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</si>
  <si>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</si>
  <si>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</si>
  <si>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</si>
  <si>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</si>
  <si>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</si>
  <si>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</si>
  <si>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</si>
  <si>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</si>
  <si>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</si>
  <si>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</si>
  <si>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</si>
  <si>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</si>
  <si>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</si>
  <si>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</si>
  <si>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</si>
  <si>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</si>
  <si>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</si>
  <si>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</si>
  <si>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</si>
  <si>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</si>
  <si>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</si>
  <si>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</si>
  <si>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</si>
  <si>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</si>
  <si>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</si>
  <si>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</si>
  <si>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</si>
  <si>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</si>
  <si>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</si>
  <si>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</si>
  <si>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</si>
  <si>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</si>
  <si>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</si>
  <si>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</si>
  <si>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</si>
  <si>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</si>
  <si>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</si>
  <si>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</si>
  <si>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</si>
  <si>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</si>
  <si>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</si>
  <si>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</si>
  <si>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</si>
  <si>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</si>
  <si>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</si>
  <si>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</si>
  <si>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</si>
  <si>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</si>
  <si>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</si>
  <si>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</si>
  <si>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</si>
  <si>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</si>
  <si>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</si>
  <si>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</si>
  <si>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</si>
  <si>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</si>
  <si>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</si>
  <si>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</si>
  <si>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</si>
  <si>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</si>
  <si>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</si>
  <si>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</si>
  <si>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</si>
  <si>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</si>
  <si>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</si>
  <si>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</si>
  <si>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</si>
  <si>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</si>
  <si>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</si>
  <si>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</si>
  <si>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</si>
  <si>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</si>
  <si>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</si>
  <si>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</si>
  <si>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</si>
  <si>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</si>
  <si>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</si>
  <si>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</si>
  <si>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</si>
  <si>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</si>
  <si>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</si>
  <si>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</si>
  <si>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</si>
  <si>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</si>
  <si>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</si>
  <si>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</si>
  <si>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</si>
  <si>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</si>
  <si>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</si>
  <si>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</si>
  <si>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</si>
  <si>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</si>
  <si>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</si>
  <si>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</si>
  <si>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</si>
  <si>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</si>
  <si>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</si>
  <si>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</si>
  <si>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</si>
  <si>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</si>
  <si>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</si>
  <si>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</si>
  <si>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</si>
  <si>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</si>
  <si>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</si>
  <si>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</si>
  <si>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</si>
  <si>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</si>
  <si>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</si>
  <si>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</si>
  <si>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</si>
  <si>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</si>
  <si>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</si>
  <si>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</si>
  <si>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</si>
  <si>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</si>
  <si>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</si>
  <si>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</si>
  <si>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</si>
  <si>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</si>
  <si>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</si>
  <si>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</si>
  <si>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</si>
  <si>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</si>
  <si>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</si>
  <si>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</si>
  <si>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</si>
  <si>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</si>
  <si>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</si>
  <si>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</si>
  <si>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</si>
  <si>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</si>
  <si>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</si>
  <si>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</si>
  <si>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</si>
  <si>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</si>
  <si>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</si>
  <si>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</si>
  <si>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</si>
  <si>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</si>
  <si>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</si>
  <si>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</si>
  <si>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</si>
  <si>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</si>
  <si>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</si>
  <si>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</si>
  <si>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</si>
  <si>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</si>
  <si>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</si>
  <si>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</si>
  <si>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</si>
  <si>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</si>
  <si>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</si>
  <si>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</si>
  <si>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</si>
  <si>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</si>
  <si>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</si>
  <si>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</si>
  <si>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</si>
  <si>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</si>
  <si>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</si>
  <si>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</si>
  <si>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</si>
  <si>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</si>
  <si>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</si>
  <si>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</si>
  <si>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</si>
  <si>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</si>
  <si>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</si>
  <si>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</si>
  <si>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</si>
  <si>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</si>
  <si>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</si>
  <si>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</si>
  <si>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</si>
  <si>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</si>
  <si>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</si>
  <si>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</si>
  <si>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</si>
  <si>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</si>
  <si>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</si>
  <si>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</si>
  <si>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</si>
  <si>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</si>
  <si>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</si>
  <si>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</si>
  <si>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</si>
  <si>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</si>
  <si>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</si>
  <si>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</si>
  <si>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</si>
  <si>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</si>
  <si>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</si>
  <si>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</si>
  <si>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</si>
  <si>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</si>
  <si>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</si>
  <si>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</si>
  <si>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</si>
  <si>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</si>
  <si>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</si>
  <si>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</si>
  <si>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</si>
  <si>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</si>
  <si>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</si>
  <si>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</si>
  <si>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</si>
  <si>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</si>
  <si>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</si>
  <si>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</si>
  <si>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</si>
  <si>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</si>
  <si>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</si>
  <si>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</si>
  <si>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</si>
  <si>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</si>
  <si>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</si>
  <si>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</si>
  <si>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</si>
  <si>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</si>
  <si>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</si>
  <si>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</si>
  <si>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</si>
  <si>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</si>
  <si>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</si>
  <si>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</si>
  <si>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</si>
  <si>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</si>
  <si>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</si>
  <si>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</si>
  <si>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</si>
  <si>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</si>
  <si>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</si>
  <si>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</si>
  <si>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</si>
  <si>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</si>
  <si>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</si>
  <si>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</si>
  <si>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</si>
  <si>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</si>
  <si>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</si>
  <si>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</si>
  <si>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</si>
  <si>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</si>
  <si>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</si>
  <si>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</si>
  <si>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</si>
  <si>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</si>
  <si>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</si>
  <si>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</si>
  <si>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</si>
  <si>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</si>
  <si>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</si>
  <si>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</si>
  <si>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</si>
  <si>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</si>
  <si>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</si>
  <si>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</si>
  <si>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</si>
  <si>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</si>
  <si>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</si>
  <si>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</si>
  <si>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</si>
  <si>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</si>
  <si>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</si>
  <si>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</si>
  <si>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</si>
  <si>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</si>
  <si>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</si>
  <si>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</si>
  <si>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</si>
  <si>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</si>
  <si>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</si>
  <si>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</si>
  <si>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</si>
  <si>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</si>
  <si>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</si>
  <si>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</si>
  <si>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</si>
  <si>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</si>
  <si>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</si>
  <si>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</si>
  <si>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</si>
  <si>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</si>
  <si>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</si>
  <si>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</si>
  <si>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</si>
  <si>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</si>
  <si>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</si>
  <si>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</si>
  <si>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</si>
  <si>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</si>
  <si>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</si>
  <si>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</si>
  <si>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</si>
  <si>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</si>
  <si>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</si>
  <si>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</si>
  <si>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</si>
  <si>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</si>
  <si>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</si>
  <si>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</si>
  <si>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</si>
  <si>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</si>
  <si>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</si>
  <si>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</si>
  <si>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</si>
  <si>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</si>
  <si>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</si>
  <si>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</si>
  <si>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</si>
  <si>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</si>
  <si>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</si>
  <si>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</si>
  <si>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</si>
  <si>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</si>
  <si>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</si>
  <si>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</si>
  <si>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</si>
  <si>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</si>
  <si>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</si>
  <si>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</si>
  <si>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</si>
  <si>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</si>
  <si>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</si>
  <si>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</si>
  <si>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</si>
  <si>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</si>
  <si>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</si>
  <si>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</si>
  <si>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</si>
  <si>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</si>
  <si>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</si>
  <si>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</si>
  <si>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</si>
  <si>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</si>
  <si>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</si>
  <si>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</si>
  <si>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</si>
  <si>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</si>
  <si>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</si>
  <si>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</si>
  <si>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</si>
  <si>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</si>
  <si>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</si>
  <si>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</si>
  <si>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</si>
  <si>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</si>
  <si>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</si>
  <si>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</si>
  <si>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</si>
  <si>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</si>
  <si>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</si>
  <si>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</si>
  <si>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</si>
  <si>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</si>
  <si>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</si>
  <si>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</si>
  <si>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</si>
  <si>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</si>
  <si>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</si>
  <si>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</si>
  <si>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</si>
  <si>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</si>
  <si>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</si>
  <si>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</si>
  <si>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</si>
  <si>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</si>
  <si>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</si>
  <si>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</si>
  <si>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</si>
  <si>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</si>
  <si>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</si>
  <si>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</si>
  <si>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</si>
  <si>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</si>
  <si>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</si>
  <si>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</si>
  <si>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</si>
  <si>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</si>
  <si>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</si>
  <si>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</si>
  <si>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</si>
  <si>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</si>
  <si>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</si>
  <si>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</si>
  <si>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</si>
  <si>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</si>
  <si>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</si>
  <si>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</si>
  <si>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</si>
  <si>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</si>
  <si>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</si>
  <si>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</si>
  <si>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</si>
  <si>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</si>
  <si>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</si>
  <si>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</si>
  <si>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</si>
  <si>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</si>
  <si>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</si>
  <si>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</si>
  <si>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</si>
  <si>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</si>
  <si>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</si>
  <si>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</si>
  <si>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</si>
  <si>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</si>
  <si>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</si>
  <si>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</si>
  <si>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</si>
  <si>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</si>
  <si>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</si>
  <si>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</si>
  <si>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</si>
  <si>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</si>
  <si>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</si>
  <si>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</si>
  <si>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</si>
  <si>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</si>
  <si>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</si>
  <si>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</si>
  <si>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</si>
  <si>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</si>
  <si>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</si>
  <si>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</si>
  <si>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</si>
  <si>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</si>
  <si>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</si>
  <si>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</si>
  <si>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</si>
  <si>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</si>
  <si>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</si>
  <si>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</si>
  <si>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</si>
  <si>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</si>
  <si>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</si>
  <si>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</si>
  <si>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</si>
  <si>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</si>
  <si>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</si>
  <si>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</si>
  <si>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</si>
  <si>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</si>
  <si>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</si>
  <si>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</si>
  <si>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</si>
  <si>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</si>
  <si>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</si>
  <si>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</si>
  <si>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</si>
  <si>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</si>
  <si>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</si>
  <si>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</si>
  <si>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</si>
  <si>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</si>
  <si>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</si>
  <si>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</si>
  <si>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</si>
  <si>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</si>
  <si>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</si>
  <si>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</si>
  <si>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</si>
  <si>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</si>
  <si>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</si>
  <si>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</si>
  <si>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</si>
  <si>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</si>
  <si>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</si>
  <si>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</si>
  <si>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</si>
  <si>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</si>
  <si>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</si>
  <si>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</si>
  <si>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</si>
  <si>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</si>
  <si>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</si>
  <si>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</si>
  <si>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</si>
  <si>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</si>
  <si>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</si>
  <si>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</si>
  <si>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</si>
  <si>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</si>
  <si>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</si>
  <si>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</si>
  <si>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</si>
  <si>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</si>
  <si>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</si>
  <si>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</si>
  <si>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</si>
  <si>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</si>
  <si>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</si>
  <si>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</si>
  <si>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</si>
  <si>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</si>
  <si>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</si>
  <si>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</si>
  <si>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</si>
  <si>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</si>
  <si>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</si>
  <si>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</si>
  <si>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</si>
  <si>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</si>
  <si>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</si>
  <si>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</si>
  <si>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</si>
  <si>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</si>
  <si>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</si>
  <si>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</si>
  <si>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</si>
  <si>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</si>
  <si>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</si>
  <si>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</si>
  <si>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</si>
  <si>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</si>
  <si>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</si>
  <si>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</si>
  <si>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</si>
  <si>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</si>
  <si>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</si>
  <si>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</si>
  <si>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</si>
  <si>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</si>
  <si>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</si>
  <si>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</si>
  <si>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</si>
  <si>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</si>
  <si>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</si>
  <si>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</si>
  <si>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</si>
  <si>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</si>
  <si>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</si>
  <si>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</si>
  <si>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</si>
  <si>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</si>
  <si>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</si>
  <si>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</si>
  <si>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</si>
  <si>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</si>
  <si>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</si>
  <si>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</si>
  <si>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</si>
  <si>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</si>
  <si>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</si>
  <si>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</si>
  <si>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</si>
  <si>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</si>
  <si>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</si>
  <si>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</si>
  <si>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</si>
  <si>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</si>
  <si>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</si>
  <si>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</si>
  <si>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</si>
  <si>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</si>
  <si>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</si>
  <si>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</si>
  <si>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</si>
  <si>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</si>
  <si>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</si>
  <si>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</si>
  <si>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</si>
  <si>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</si>
  <si>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</si>
  <si>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</si>
  <si>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</si>
  <si>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</si>
  <si>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</si>
  <si>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</si>
  <si>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</si>
  <si>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</si>
  <si>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</si>
  <si>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</si>
  <si>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</si>
  <si>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</si>
  <si>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</si>
  <si>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</si>
  <si>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</si>
  <si>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</si>
  <si>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</si>
  <si>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</si>
  <si>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</si>
  <si>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</si>
  <si>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</si>
  <si>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</si>
  <si>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</si>
  <si>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</si>
  <si>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</si>
  <si>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</si>
  <si>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</si>
  <si>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</si>
  <si>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</si>
  <si>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</si>
  <si>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</si>
  <si>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</si>
  <si>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</si>
  <si>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</si>
  <si>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</si>
  <si>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</si>
  <si>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</si>
  <si>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</si>
  <si>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</si>
  <si>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</si>
  <si>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</si>
  <si>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</si>
  <si>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</si>
  <si>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</si>
  <si>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</si>
  <si>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</si>
  <si>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</si>
  <si>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</si>
  <si>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</si>
  <si>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</si>
  <si>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</si>
  <si>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</si>
  <si>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</si>
  <si>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</si>
  <si>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</si>
  <si>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</si>
  <si>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</si>
  <si>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</si>
  <si>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</si>
  <si>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</si>
  <si>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</si>
  <si>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</si>
  <si>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</si>
  <si>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</si>
  <si>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</si>
  <si>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</si>
  <si>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</si>
  <si>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</si>
  <si>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</si>
  <si>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</si>
  <si>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</si>
  <si>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</si>
  <si>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</si>
  <si>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</si>
  <si>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</si>
  <si>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</si>
  <si>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</si>
  <si>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</si>
  <si>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</si>
  <si>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</si>
  <si>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</si>
  <si>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</si>
  <si>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</si>
  <si>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</si>
  <si>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</si>
  <si>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</si>
  <si>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</si>
  <si>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</si>
  <si>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</si>
  <si>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</si>
  <si>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</si>
  <si>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</si>
  <si>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</si>
  <si>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</si>
  <si>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</si>
  <si>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</si>
  <si>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</si>
  <si>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</si>
  <si>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</si>
  <si>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</si>
  <si>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</si>
  <si>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</si>
  <si>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</si>
  <si>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</si>
  <si>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</si>
  <si>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</si>
  <si>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</si>
  <si>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</si>
  <si>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</si>
  <si>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</si>
  <si>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</si>
  <si>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</si>
  <si>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</si>
  <si>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</si>
  <si>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</si>
  <si>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</si>
  <si>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</si>
  <si>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</si>
  <si>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</si>
  <si>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</si>
  <si>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</si>
  <si>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</si>
  <si>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</si>
  <si>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</si>
  <si>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</si>
  <si>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</si>
  <si>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</si>
  <si>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</si>
  <si>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</si>
  <si>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</si>
  <si>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</si>
  <si>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</si>
  <si>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</si>
  <si>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</si>
  <si>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</si>
  <si>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</si>
  <si>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</si>
  <si>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</si>
  <si>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</si>
  <si>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</si>
  <si>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</si>
  <si>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</si>
  <si>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</si>
  <si>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</si>
  <si>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</si>
  <si>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</si>
  <si>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</si>
  <si>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</si>
  <si>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</si>
  <si>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</si>
  <si>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</si>
  <si>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</si>
  <si>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</si>
  <si>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</si>
  <si>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</si>
  <si>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</si>
  <si>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</si>
  <si>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</si>
  <si>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</si>
  <si>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</si>
  <si>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</si>
  <si>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</si>
  <si>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</si>
  <si>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</si>
  <si>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</si>
  <si>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</si>
  <si>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</si>
  <si>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</si>
  <si>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</si>
  <si>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</si>
  <si>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</si>
  <si>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</si>
  <si>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</si>
  <si>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</si>
  <si>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</si>
  <si>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</si>
  <si>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</si>
  <si>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</si>
  <si>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</si>
  <si>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</si>
  <si>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</si>
  <si>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</si>
  <si>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</si>
  <si>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</si>
  <si>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</si>
  <si>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</si>
  <si>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</si>
  <si>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</si>
  <si>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</si>
  <si>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</si>
  <si>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</si>
  <si>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</si>
  <si>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</si>
  <si>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</si>
  <si>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</si>
  <si>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</si>
  <si>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</si>
  <si>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</si>
  <si>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</si>
  <si>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</si>
  <si>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</si>
  <si>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</si>
  <si>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</si>
  <si>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</si>
  <si>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</si>
  <si>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</si>
  <si>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</si>
  <si>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</si>
  <si>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</si>
  <si>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</si>
  <si>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</si>
  <si>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</si>
  <si>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</si>
  <si>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</si>
  <si>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</si>
  <si>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</si>
  <si>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</si>
  <si>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</si>
  <si>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</si>
  <si>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</si>
  <si>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</si>
  <si>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</si>
  <si>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</si>
  <si>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</si>
  <si>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</si>
  <si>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</si>
  <si>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</si>
  <si>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</si>
  <si>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</si>
  <si>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</si>
  <si>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</si>
  <si>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</si>
  <si>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</si>
  <si>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</si>
  <si>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</si>
  <si>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</si>
  <si>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</si>
  <si>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</si>
  <si>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</si>
  <si>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</si>
  <si>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</si>
  <si>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</si>
  <si>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</si>
  <si>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</si>
  <si>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</si>
  <si>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</si>
  <si>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</si>
  <si>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</si>
  <si>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</si>
  <si>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</si>
  <si>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</si>
  <si>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</si>
  <si>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</si>
  <si>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</si>
  <si>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</si>
  <si>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</si>
  <si>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</si>
  <si>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</si>
  <si>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</si>
  <si>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</si>
  <si>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</si>
  <si>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</si>
  <si>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</si>
  <si>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</si>
  <si>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</si>
  <si>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</si>
  <si>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</si>
  <si>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</si>
  <si>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</si>
  <si>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</si>
  <si>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</si>
  <si>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</si>
  <si>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</si>
  <si>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</si>
  <si>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</si>
  <si>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</si>
  <si>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</si>
  <si>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</si>
  <si>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</si>
  <si>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</si>
  <si>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</si>
  <si>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</si>
  <si>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</si>
  <si>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</si>
  <si>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</si>
  <si>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</si>
  <si>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</si>
  <si>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</si>
  <si>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</si>
  <si>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</si>
  <si>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</si>
  <si>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</si>
  <si>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</si>
  <si>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</si>
  <si>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</si>
  <si>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</si>
  <si>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</si>
  <si>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</si>
  <si>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</si>
  <si>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</si>
  <si>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</si>
  <si>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</si>
  <si>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</si>
  <si>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</si>
  <si>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</si>
  <si>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</si>
  <si>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</si>
  <si>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</si>
  <si>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</si>
  <si>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</si>
  <si>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</si>
  <si>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</si>
  <si>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</si>
  <si>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</si>
  <si>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</si>
  <si>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</si>
  <si>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</si>
  <si>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</si>
  <si>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</si>
  <si>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</si>
  <si>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</si>
  <si>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</si>
  <si>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</si>
  <si>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</si>
  <si>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</si>
  <si>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</si>
  <si>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</si>
  <si>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</si>
  <si>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</si>
  <si>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</si>
  <si>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</si>
  <si>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</si>
  <si>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</si>
  <si>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</si>
  <si>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</si>
  <si>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</si>
  <si>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</si>
  <si>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</si>
  <si>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</si>
  <si>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</si>
  <si>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</si>
  <si>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</si>
  <si>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</si>
  <si>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</si>
  <si>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</si>
  <si>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</si>
  <si>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</si>
  <si>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</si>
  <si>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</si>
  <si>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</si>
  <si>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</si>
  <si>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</si>
  <si>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</si>
  <si>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</si>
  <si>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</si>
  <si>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</si>
  <si>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</si>
  <si>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</si>
  <si>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</si>
  <si>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</si>
  <si>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</si>
  <si>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</si>
  <si>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</si>
  <si>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</si>
  <si>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</si>
  <si>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</si>
  <si>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</si>
  <si>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</si>
  <si>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</si>
  <si>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</si>
  <si>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</si>
  <si>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</si>
  <si>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</si>
  <si>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</si>
  <si>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</si>
  <si>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</si>
  <si>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</si>
  <si>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</si>
  <si>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</si>
  <si>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</si>
  <si>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</si>
  <si>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</si>
  <si>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</si>
  <si>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</si>
  <si>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</si>
  <si>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</si>
  <si>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</si>
  <si>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</si>
  <si>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</si>
  <si>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</si>
  <si>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</si>
  <si>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</si>
  <si>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</si>
  <si>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</si>
  <si>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</si>
  <si>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</si>
  <si>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</si>
  <si>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</si>
  <si>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</si>
  <si>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</si>
  <si>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</si>
  <si>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</si>
  <si>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</si>
  <si>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</si>
  <si>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</si>
  <si>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</si>
  <si>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</si>
  <si>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</si>
  <si>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</si>
  <si>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</si>
  <si>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</si>
  <si>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</si>
  <si>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</si>
  <si>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</si>
  <si>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</si>
  <si>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</si>
  <si>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</si>
  <si>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</si>
  <si>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</si>
  <si>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</si>
  <si>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</si>
  <si>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</si>
  <si>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</si>
  <si>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</si>
  <si>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</si>
  <si>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</si>
  <si>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</si>
  <si>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</si>
  <si>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</si>
  <si>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</si>
  <si>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</si>
  <si>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</si>
  <si>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</si>
  <si>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</si>
  <si>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</si>
  <si>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</si>
  <si>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</si>
  <si>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</si>
  <si>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</si>
  <si>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</si>
  <si>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</si>
  <si>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</si>
  <si>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</si>
  <si>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</si>
  <si>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</si>
  <si>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</si>
  <si>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</si>
  <si>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</si>
  <si>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</si>
  <si>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</si>
  <si>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</si>
  <si>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</si>
  <si>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</si>
  <si>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</si>
  <si>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</si>
  <si>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</si>
  <si>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</si>
  <si>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</si>
  <si>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</si>
  <si>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</si>
  <si>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</si>
  <si>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</si>
  <si>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</si>
  <si>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</si>
  <si>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</si>
  <si>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</si>
  <si>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</si>
  <si>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</si>
  <si>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</si>
  <si>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</si>
  <si>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</si>
  <si>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</si>
  <si>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</si>
  <si>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</si>
  <si>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</si>
  <si>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</si>
  <si>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</si>
  <si>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</si>
  <si>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</si>
  <si>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</si>
  <si>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</si>
  <si>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</si>
  <si>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</si>
  <si>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</si>
  <si>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</si>
  <si>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</si>
  <si>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</si>
  <si>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</si>
  <si>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</si>
  <si>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</si>
  <si>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</si>
  <si>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</si>
  <si>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</si>
  <si>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</si>
  <si>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</si>
  <si>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</si>
  <si>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</si>
  <si>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</si>
  <si>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</si>
  <si>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</si>
  <si>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</si>
  <si>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</si>
  <si>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</si>
  <si>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</si>
  <si>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</si>
  <si>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</si>
  <si>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</si>
  <si>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</si>
  <si>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</si>
  <si>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</si>
  <si>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</si>
  <si>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</si>
  <si>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</si>
  <si>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</si>
  <si>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</si>
  <si>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</si>
  <si>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</si>
  <si>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</si>
  <si>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</si>
  <si>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</si>
  <si>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</si>
  <si>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</si>
  <si>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</si>
  <si>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</si>
  <si>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</si>
  <si>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</si>
  <si>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</si>
  <si>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</si>
  <si>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</si>
  <si>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</si>
  <si>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</si>
  <si>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</si>
  <si>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</si>
  <si>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</si>
  <si>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</si>
  <si>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</si>
  <si>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</si>
  <si>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</si>
  <si>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</si>
  <si>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</si>
  <si>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</si>
  <si>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</si>
  <si>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</si>
  <si>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</si>
  <si>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</si>
  <si>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</si>
  <si>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</si>
  <si>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</si>
  <si>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</si>
  <si>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</si>
  <si>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</si>
  <si>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</si>
  <si>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</si>
  <si>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</si>
  <si>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</si>
  <si>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</si>
  <si>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</si>
  <si>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</si>
  <si>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</si>
  <si>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</si>
  <si>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</si>
  <si>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</si>
  <si>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</si>
  <si>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</si>
  <si>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</si>
  <si>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</si>
  <si>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</si>
  <si>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</si>
  <si>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</si>
  <si>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</si>
  <si>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</si>
  <si>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</si>
  <si>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</si>
  <si>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</si>
  <si>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</si>
  <si>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</si>
  <si>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</si>
  <si>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</si>
  <si>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</si>
  <si>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</si>
  <si>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</si>
  <si>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</si>
  <si>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</si>
  <si>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</si>
  <si>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</si>
  <si>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</si>
  <si>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</si>
  <si>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</si>
  <si>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</si>
  <si>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</si>
  <si>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</si>
  <si>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</si>
  <si>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</si>
  <si>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</si>
  <si>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</si>
  <si>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</si>
  <si>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</si>
  <si>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</si>
  <si>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</si>
  <si>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</si>
  <si>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</si>
  <si>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</si>
  <si>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</si>
  <si>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</si>
  <si>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</si>
  <si>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</si>
  <si>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</si>
  <si>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</si>
  <si>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</si>
  <si>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</si>
  <si>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</si>
  <si>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</si>
  <si>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</si>
  <si>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</si>
  <si>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</si>
  <si>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</si>
  <si>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</si>
  <si>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</si>
  <si>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</si>
  <si>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</si>
  <si>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</si>
  <si>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</si>
  <si>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</si>
  <si>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</si>
  <si>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</si>
  <si>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</si>
  <si>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</si>
  <si>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</si>
  <si>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</si>
  <si>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</si>
  <si>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</si>
  <si>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</si>
  <si>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</si>
  <si>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</si>
  <si>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</si>
  <si>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</si>
  <si>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</si>
  <si>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</si>
  <si>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</si>
  <si>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</si>
  <si>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</si>
  <si>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</si>
  <si>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</si>
  <si>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</si>
  <si>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</si>
  <si>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</si>
  <si>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</si>
  <si>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</si>
  <si>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</si>
  <si>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</si>
  <si>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</si>
  <si>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</si>
  <si>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</si>
  <si>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</si>
  <si>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</si>
  <si>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</si>
  <si>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</si>
  <si>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</si>
  <si>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</si>
  <si>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</si>
  <si>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</si>
  <si>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</si>
  <si>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</si>
  <si>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</si>
  <si>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</si>
  <si>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</si>
  <si>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</si>
  <si>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</si>
  <si>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</si>
  <si>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</si>
  <si>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</si>
  <si>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</si>
  <si>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</si>
  <si>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</si>
  <si>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</si>
  <si>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</si>
  <si>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</si>
  <si>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</si>
  <si>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</si>
  <si>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</si>
  <si>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</si>
  <si>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</si>
  <si>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</si>
  <si>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</si>
  <si>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</si>
  <si>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</si>
  <si>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</si>
  <si>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</si>
  <si>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</si>
  <si>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</si>
  <si>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</si>
  <si>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</si>
  <si>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</si>
  <si>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</si>
  <si>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</si>
  <si>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</si>
  <si>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</si>
  <si>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</si>
  <si>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</si>
  <si>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</si>
  <si>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</si>
  <si>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</si>
  <si>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</si>
  <si>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</si>
  <si>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</si>
  <si>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</si>
  <si>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</si>
  <si>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</si>
  <si>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</si>
  <si>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</si>
  <si>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</si>
  <si>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</si>
  <si>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</si>
  <si>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</si>
  <si>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</si>
  <si>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</si>
  <si>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</si>
  <si>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</si>
  <si>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</si>
  <si>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</si>
  <si>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</si>
  <si>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</si>
  <si>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</si>
  <si>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</si>
  <si>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</si>
  <si>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</si>
  <si>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</si>
  <si>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</si>
  <si>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</si>
  <si>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</si>
  <si>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</si>
  <si>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</si>
  <si>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</si>
  <si>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</si>
  <si>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</si>
  <si>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</si>
  <si>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</si>
  <si>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</si>
  <si>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</si>
  <si>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</si>
  <si>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</si>
  <si>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</si>
  <si>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</si>
  <si>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</si>
  <si>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</si>
  <si>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</si>
  <si>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</si>
  <si>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</si>
  <si>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</si>
  <si>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</si>
  <si>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</si>
  <si>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</si>
  <si>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</si>
  <si>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</si>
  <si>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</si>
  <si>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</si>
  <si>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</si>
  <si>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</si>
  <si>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</si>
  <si>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</si>
  <si>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</si>
  <si>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</si>
  <si>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</si>
  <si>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</si>
  <si>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</si>
  <si>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</si>
  <si>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</si>
  <si>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</si>
  <si>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</si>
  <si>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</si>
  <si>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</si>
  <si>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</si>
  <si>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</si>
  <si>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</si>
  <si>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</si>
  <si>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</si>
  <si>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</si>
  <si>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</si>
  <si>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</si>
  <si>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</si>
  <si>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</si>
  <si>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</si>
  <si>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</si>
  <si>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</si>
  <si>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</si>
  <si>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</si>
  <si>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</si>
  <si>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</si>
  <si>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</si>
  <si>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</si>
  <si>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</si>
  <si>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</si>
  <si>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</si>
  <si>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</si>
  <si>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</si>
  <si>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</si>
  <si>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</si>
  <si>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</si>
  <si>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</si>
  <si>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</si>
  <si>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</si>
  <si>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</si>
  <si>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</si>
  <si>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</si>
  <si>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</si>
  <si>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</si>
  <si>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</si>
  <si>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</si>
  <si>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</si>
  <si>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</si>
  <si>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</si>
  <si>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</si>
  <si>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</si>
  <si>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</si>
  <si>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</si>
  <si>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</si>
  <si>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</si>
  <si>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</si>
  <si>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</si>
  <si>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</si>
  <si>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</si>
  <si>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</si>
  <si>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</si>
  <si>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</si>
  <si>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</si>
  <si>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</si>
  <si>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</si>
  <si>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</si>
  <si>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</si>
  <si>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</si>
  <si>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</si>
  <si>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</si>
  <si>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</si>
  <si>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</si>
  <si>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</si>
  <si>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</si>
  <si>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</si>
  <si>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</si>
  <si>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</si>
  <si>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</si>
  <si>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</si>
  <si>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</si>
  <si>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</si>
  <si>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</si>
  <si>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</si>
  <si>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</si>
  <si>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</si>
  <si>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</si>
  <si>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</si>
  <si>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</si>
  <si>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</si>
  <si>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</si>
  <si>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</si>
  <si>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</si>
  <si>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</si>
  <si>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</si>
  <si>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</si>
  <si>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</si>
  <si>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</si>
  <si>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</si>
  <si>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</si>
  <si>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</si>
  <si>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</si>
  <si>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</si>
  <si>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</si>
  <si>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</si>
  <si>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</si>
  <si>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</si>
  <si>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</si>
  <si>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</si>
  <si>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</si>
  <si>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</si>
  <si>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</si>
  <si>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</si>
  <si>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</si>
  <si>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</si>
  <si>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</si>
  <si>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</si>
  <si>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</si>
  <si>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</si>
  <si>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</si>
  <si>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</si>
  <si>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</si>
  <si>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</si>
  <si>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</si>
  <si>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</si>
  <si>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</si>
  <si>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</si>
  <si>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</si>
  <si>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</si>
  <si>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</si>
  <si>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</si>
  <si>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</si>
  <si>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</si>
  <si>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</si>
  <si>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</si>
  <si>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</si>
  <si>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</si>
  <si>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</si>
  <si>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</si>
  <si>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</si>
  <si>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</si>
  <si>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</si>
  <si>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</si>
  <si>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</si>
  <si>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</si>
  <si>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</si>
  <si>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</si>
  <si>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</si>
  <si>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</si>
  <si>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</si>
  <si>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</si>
  <si>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</si>
  <si>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</si>
  <si>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</si>
  <si>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</si>
  <si>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</si>
  <si>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</si>
  <si>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</si>
  <si>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</si>
  <si>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</si>
  <si>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</si>
  <si>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</si>
  <si>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</si>
  <si>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</si>
  <si>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</si>
  <si>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</si>
  <si>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</si>
  <si>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</si>
  <si>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</si>
  <si>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</si>
  <si>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</si>
  <si>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</si>
  <si>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</si>
  <si>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</si>
  <si>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</si>
  <si>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</si>
  <si>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</si>
  <si>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</si>
  <si>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</si>
  <si>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</si>
  <si>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</si>
  <si>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</si>
  <si>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</si>
  <si>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</si>
  <si>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</si>
  <si>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</si>
  <si>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</si>
  <si>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</si>
  <si>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</si>
  <si>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</si>
  <si>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</si>
  <si>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</si>
  <si>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</si>
  <si>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</si>
  <si>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</si>
  <si>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</si>
  <si>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</si>
  <si>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</si>
  <si>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</si>
  <si>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</si>
  <si>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</si>
  <si>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</si>
  <si>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</si>
  <si>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</si>
  <si>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</si>
  <si>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</si>
  <si>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</si>
  <si>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</si>
  <si>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</si>
  <si>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</si>
  <si>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</si>
  <si>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</si>
  <si>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</si>
  <si>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</si>
  <si>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</si>
  <si>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</si>
  <si>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</si>
  <si>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</si>
  <si>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</si>
  <si>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</si>
  <si>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</si>
  <si>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</si>
  <si>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</si>
  <si>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</si>
  <si>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</si>
  <si>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</si>
  <si>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</si>
  <si>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</si>
  <si>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</si>
  <si>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</si>
  <si>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</si>
  <si>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</si>
  <si>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</si>
  <si>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</si>
  <si>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</si>
  <si>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</si>
  <si>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</si>
  <si>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</si>
  <si>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</si>
  <si>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</si>
  <si>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</si>
  <si>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</si>
  <si>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</si>
  <si>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</si>
  <si>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</si>
  <si>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</si>
  <si>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</si>
  <si>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</si>
  <si>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</si>
  <si>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</si>
  <si>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</si>
  <si>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</si>
  <si>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</si>
  <si>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</si>
  <si>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</si>
  <si>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</si>
  <si>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</si>
  <si>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</si>
  <si>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</si>
  <si>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</si>
  <si>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</si>
  <si>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</si>
  <si>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</si>
  <si>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</si>
  <si>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</si>
  <si>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</si>
  <si>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</si>
  <si>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</si>
  <si>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</si>
  <si>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</si>
  <si>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</si>
  <si>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</si>
  <si>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</si>
  <si>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</si>
  <si>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</si>
  <si>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</si>
  <si>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</si>
  <si>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</si>
  <si>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</si>
  <si>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</si>
  <si>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</si>
  <si>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</si>
  <si>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</si>
  <si>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</si>
  <si>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</si>
  <si>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</si>
  <si>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</si>
  <si>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</si>
  <si>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</si>
  <si>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</si>
  <si>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</si>
  <si>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</si>
  <si>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</si>
  <si>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</si>
  <si>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</si>
  <si>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</si>
  <si>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</si>
  <si>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</si>
  <si>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</si>
  <si>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</si>
  <si>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</si>
  <si>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</si>
  <si>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</si>
  <si>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</si>
  <si>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</si>
  <si>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</si>
  <si>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</si>
  <si>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</si>
  <si>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</si>
  <si>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</si>
  <si>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</si>
  <si>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</si>
  <si>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</si>
  <si>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</si>
  <si>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</si>
  <si>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</si>
  <si>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</si>
  <si>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</si>
  <si>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</si>
  <si>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</si>
  <si>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</si>
  <si>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</si>
  <si>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</si>
  <si>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</si>
  <si>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</si>
  <si>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</si>
  <si>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</si>
  <si>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</si>
  <si>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</si>
  <si>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</si>
  <si>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</si>
  <si>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</si>
  <si>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</si>
  <si>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</si>
  <si>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</si>
  <si>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</si>
  <si>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</si>
  <si>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</si>
  <si>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</si>
  <si>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</si>
  <si>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</si>
  <si>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</si>
  <si>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</si>
  <si>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</si>
  <si>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</si>
  <si>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</si>
  <si>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</si>
  <si>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</si>
  <si>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</si>
  <si>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</si>
  <si>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</si>
  <si>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</si>
  <si>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</si>
  <si>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</si>
  <si>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</si>
  <si>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</si>
  <si>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</si>
  <si>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</si>
  <si>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</si>
  <si>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</si>
  <si>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</si>
  <si>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</si>
  <si>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</si>
  <si>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</si>
  <si>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</si>
  <si>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</si>
  <si>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</si>
  <si>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</si>
  <si>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</si>
  <si>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</si>
  <si>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</si>
  <si>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</si>
  <si>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</si>
  <si>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</si>
  <si>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</si>
  <si>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</si>
  <si>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</si>
  <si>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</si>
  <si>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</si>
  <si>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</si>
  <si>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</si>
  <si>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</si>
  <si>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</si>
  <si>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</si>
  <si>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</si>
  <si>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</si>
  <si>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</si>
  <si>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</si>
  <si>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</si>
  <si>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</si>
  <si>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</si>
  <si>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</si>
  <si>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</si>
  <si>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</si>
  <si>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</si>
  <si>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</si>
  <si>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</si>
  <si>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</si>
  <si>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</si>
  <si>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</si>
  <si>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</si>
  <si>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</si>
  <si>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</si>
  <si>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</si>
  <si>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</si>
  <si>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</si>
  <si>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</si>
  <si>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</si>
  <si>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</si>
  <si>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</si>
  <si>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</si>
  <si>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</si>
  <si>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</si>
  <si>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</si>
  <si>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</si>
  <si>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</si>
  <si>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</si>
  <si>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</si>
  <si>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</si>
  <si>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</si>
  <si>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</si>
  <si>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</si>
  <si>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</si>
  <si>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</si>
  <si>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</si>
  <si>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</si>
  <si>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</si>
  <si>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</si>
  <si>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</si>
  <si>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</si>
  <si>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</si>
  <si>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</si>
  <si>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</si>
  <si>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</si>
  <si>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</si>
  <si>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</si>
  <si>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</si>
  <si>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</si>
  <si>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</si>
  <si>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</si>
  <si>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</si>
  <si>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</si>
  <si>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</si>
  <si>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</si>
  <si>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</si>
  <si>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</si>
  <si>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</si>
  <si>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</si>
  <si>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</si>
  <si>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</si>
  <si>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</si>
  <si>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</si>
  <si>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</si>
  <si>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</si>
  <si>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</si>
  <si>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</si>
  <si>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</si>
  <si>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</si>
  <si>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</si>
  <si>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</si>
  <si>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</si>
  <si>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</si>
  <si>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</si>
  <si>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</si>
  <si>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</si>
  <si>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</si>
  <si>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</si>
  <si>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</si>
  <si>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</si>
  <si>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</si>
  <si>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</si>
  <si>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</si>
  <si>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</si>
  <si>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</si>
  <si>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</si>
  <si>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</si>
  <si>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</si>
  <si>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</si>
  <si>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</si>
  <si>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</si>
  <si>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</si>
  <si>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</si>
  <si>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</si>
  <si>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</si>
  <si>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</si>
  <si>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</si>
  <si>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</si>
  <si>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</si>
  <si>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</si>
  <si>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</si>
  <si>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</si>
  <si>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</si>
  <si>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</si>
  <si>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</si>
  <si>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</si>
  <si>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</si>
  <si>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</si>
  <si>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</si>
  <si>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</si>
  <si>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</si>
  <si>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</si>
  <si>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</si>
  <si>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</si>
  <si>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</si>
  <si>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</si>
  <si>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</si>
  <si>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</si>
  <si>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</si>
  <si>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</si>
  <si>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</si>
  <si>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</si>
  <si>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</si>
  <si>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</si>
  <si>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</si>
  <si>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</si>
  <si>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</si>
  <si>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</si>
  <si>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</si>
  <si>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</si>
  <si>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</si>
  <si>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</si>
  <si>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</si>
  <si>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</si>
  <si>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</si>
  <si>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</si>
  <si>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</si>
  <si>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</si>
  <si>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</si>
  <si>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</si>
  <si>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</si>
  <si>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</si>
  <si>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</si>
  <si>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</si>
  <si>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</si>
  <si>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</si>
  <si>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</si>
  <si>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</si>
  <si>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</si>
  <si>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</si>
  <si>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</si>
  <si>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</si>
  <si>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</si>
  <si>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</si>
  <si>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</si>
  <si>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</si>
  <si>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</si>
  <si>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</si>
  <si>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</si>
  <si>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</si>
  <si>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</si>
  <si>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</si>
  <si>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</si>
  <si>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</si>
  <si>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</si>
  <si>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</si>
  <si>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</si>
  <si>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</si>
  <si>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</si>
  <si>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</si>
  <si>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</si>
  <si>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</si>
  <si>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</si>
  <si>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</si>
  <si>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</si>
  <si>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</si>
  <si>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</si>
  <si>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</si>
  <si>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</si>
  <si>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</si>
  <si>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</si>
  <si>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</si>
  <si>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</si>
  <si>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</si>
  <si>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</si>
  <si>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</si>
  <si>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</si>
  <si>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</si>
  <si>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</si>
  <si>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</si>
  <si>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</si>
  <si>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</si>
  <si>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</si>
  <si>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</si>
  <si>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</si>
  <si>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</si>
  <si>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</si>
  <si>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</si>
  <si>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</si>
  <si>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</si>
  <si>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</si>
  <si>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</si>
  <si>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</si>
  <si>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</si>
  <si>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</si>
  <si>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</si>
  <si>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</si>
  <si>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</si>
  <si>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</si>
  <si>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</si>
  <si>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</si>
  <si>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</si>
  <si>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</si>
  <si>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</si>
  <si>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</si>
  <si>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</si>
  <si>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</si>
  <si>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</si>
  <si>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</si>
  <si>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</si>
  <si>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</si>
  <si>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</si>
  <si>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</si>
  <si>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</si>
  <si>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</si>
  <si>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</si>
  <si>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</si>
  <si>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</si>
  <si>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</si>
  <si>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</si>
  <si>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</si>
  <si>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</si>
  <si>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</si>
  <si>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</si>
  <si>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</si>
  <si>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</si>
  <si>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</si>
  <si>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</si>
  <si>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</si>
  <si>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</si>
  <si>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</si>
  <si>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</si>
  <si>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</si>
  <si>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</si>
  <si>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</si>
  <si>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</si>
  <si>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</si>
  <si>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</si>
  <si>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</si>
  <si>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</si>
  <si>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</si>
  <si>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</si>
  <si>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</si>
  <si>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</si>
  <si>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</si>
  <si>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</si>
  <si>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</si>
  <si>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</si>
  <si>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</si>
  <si>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</si>
  <si>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</si>
  <si>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</si>
  <si>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</si>
  <si>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</si>
  <si>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</si>
  <si>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</si>
  <si>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</si>
  <si>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</si>
  <si>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</si>
  <si>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</si>
  <si>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</si>
  <si>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</si>
  <si>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</si>
  <si>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</si>
  <si>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</si>
  <si>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</si>
  <si>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</si>
  <si>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</si>
  <si>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</si>
  <si>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</si>
  <si>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</si>
  <si>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</si>
  <si>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</si>
  <si>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</si>
  <si>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</si>
  <si>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</si>
  <si>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</si>
  <si>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</si>
  <si>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</si>
  <si>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</si>
  <si>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</si>
  <si>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</si>
  <si>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</si>
  <si>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</si>
  <si>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</si>
  <si>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</si>
  <si>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</si>
  <si>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</si>
  <si>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</si>
  <si>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</si>
  <si>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</si>
  <si>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</si>
  <si>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</si>
  <si>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</si>
  <si>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</si>
  <si>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</si>
  <si>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</si>
  <si>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</si>
  <si>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</si>
  <si>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</si>
  <si>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</si>
  <si>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</si>
  <si>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</si>
  <si>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</si>
  <si>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</si>
  <si>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</si>
  <si>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</si>
  <si>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</si>
  <si>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</si>
  <si>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</si>
  <si>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</si>
  <si>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</si>
  <si>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</si>
  <si>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</si>
  <si>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</si>
  <si>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</si>
  <si>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</si>
  <si>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</si>
  <si>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</si>
  <si>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</si>
  <si>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</si>
  <si>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</si>
  <si>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</si>
  <si>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</si>
  <si>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</si>
  <si>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</si>
  <si>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</si>
  <si>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</si>
  <si>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</si>
  <si>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</si>
  <si>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</si>
  <si>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</si>
  <si>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</si>
  <si>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</si>
  <si>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</si>
  <si>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</si>
  <si>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</si>
  <si>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</si>
  <si>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</si>
  <si>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</si>
  <si>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</si>
  <si>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</si>
  <si>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</si>
  <si>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</si>
  <si>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</si>
  <si>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</si>
  <si>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</si>
  <si>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</si>
  <si>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</si>
  <si>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</si>
  <si>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</si>
  <si>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</si>
  <si>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</si>
  <si>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</si>
  <si>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</si>
  <si>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</si>
  <si>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</si>
  <si>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</si>
  <si>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</si>
  <si>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</si>
  <si>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</si>
  <si>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</si>
  <si>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</si>
  <si>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</si>
  <si>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</si>
  <si>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</si>
  <si>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</si>
  <si>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</si>
  <si>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</si>
  <si>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</si>
  <si>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</si>
  <si>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</si>
  <si>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</si>
  <si>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</si>
  <si>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</si>
  <si>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</si>
  <si>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</si>
  <si>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</si>
  <si>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</si>
  <si>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</si>
  <si>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</si>
  <si>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</si>
  <si>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</si>
  <si>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</si>
  <si>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</si>
  <si>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</si>
  <si>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</si>
  <si>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</si>
  <si>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</si>
  <si>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</si>
  <si>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</si>
  <si>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</si>
  <si>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</si>
  <si>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</si>
  <si>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</si>
  <si>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</si>
  <si>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</si>
  <si>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</si>
  <si>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</si>
  <si>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</si>
  <si>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</si>
  <si>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</si>
  <si>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</si>
  <si>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</si>
  <si>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</si>
  <si>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</si>
  <si>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</si>
  <si>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</si>
  <si>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</si>
  <si>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</si>
  <si>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</si>
  <si>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</si>
  <si>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</si>
  <si>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</si>
  <si>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</si>
  <si>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</si>
  <si>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</si>
  <si>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</si>
  <si>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</si>
  <si>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</si>
  <si>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</si>
  <si>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</si>
  <si>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</si>
  <si>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</si>
  <si>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</si>
  <si>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</si>
  <si>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</si>
  <si>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</si>
  <si>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</si>
  <si>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</si>
  <si>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</si>
  <si>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</si>
  <si>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</si>
  <si>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</si>
  <si>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</si>
  <si>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</si>
  <si>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</si>
  <si>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</si>
  <si>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</si>
  <si>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</si>
  <si>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</si>
  <si>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</si>
  <si>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</si>
  <si>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</si>
  <si>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</si>
  <si>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</si>
  <si>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</si>
  <si>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</si>
  <si>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</si>
  <si>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</si>
  <si>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</si>
  <si>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</si>
  <si>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</si>
  <si>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</si>
  <si>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</si>
  <si>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</si>
  <si>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</si>
  <si>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</si>
  <si>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</si>
  <si>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</si>
  <si>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</si>
  <si>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</si>
  <si>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</si>
  <si>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</si>
  <si>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</si>
  <si>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</si>
  <si>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</si>
  <si>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</si>
  <si>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</si>
  <si>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</si>
  <si>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</si>
  <si>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</si>
  <si>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</si>
  <si>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</si>
  <si>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</si>
  <si>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</si>
  <si>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</si>
  <si>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</si>
  <si>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</si>
  <si>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</si>
  <si>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</si>
  <si>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</si>
  <si>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</si>
  <si>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</si>
  <si>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</si>
  <si>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</si>
  <si>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</si>
  <si>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</si>
  <si>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</si>
  <si>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</si>
  <si>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</si>
  <si>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</si>
  <si>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</si>
  <si>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</si>
  <si>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</si>
  <si>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</si>
  <si>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</si>
  <si>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</si>
  <si>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</si>
  <si>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</si>
  <si>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</si>
  <si>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</si>
  <si>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</si>
  <si>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</si>
  <si>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</si>
  <si>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</si>
  <si>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</si>
  <si>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</si>
  <si>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</si>
  <si>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</si>
  <si>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</si>
  <si>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</si>
  <si>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</si>
  <si>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</si>
  <si>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</si>
  <si>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</si>
  <si>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</si>
  <si>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</si>
  <si>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</si>
  <si>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</si>
  <si>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</si>
  <si>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</si>
  <si>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</si>
  <si>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</si>
  <si>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</si>
  <si>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</si>
  <si>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</si>
  <si>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</si>
  <si>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</si>
  <si>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</si>
  <si>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</si>
  <si>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</si>
  <si>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</si>
  <si>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</si>
  <si>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</si>
  <si>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</si>
  <si>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</si>
  <si>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</si>
  <si>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</si>
  <si>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</si>
  <si>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</si>
  <si>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</si>
  <si>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</si>
  <si>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</si>
  <si>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</si>
  <si>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</si>
  <si>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</si>
  <si>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</si>
  <si>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</si>
  <si>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</si>
  <si>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</si>
  <si>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</si>
  <si>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</si>
  <si>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</si>
  <si>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</si>
  <si>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</si>
  <si>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</si>
  <si>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</si>
  <si>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</si>
  <si>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</si>
  <si>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</si>
  <si>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</si>
  <si>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</si>
  <si>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</si>
  <si>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</si>
  <si>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</si>
  <si>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</si>
  <si>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</si>
  <si>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</si>
  <si>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</si>
  <si>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</si>
  <si>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</si>
  <si>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</si>
  <si>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</si>
  <si>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</si>
  <si>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</si>
  <si>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</si>
  <si>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</si>
  <si>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</si>
  <si>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</si>
  <si>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</si>
  <si>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</si>
  <si>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</si>
  <si>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</si>
  <si>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</si>
  <si>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</si>
  <si>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</si>
  <si>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</si>
  <si>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</si>
  <si>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</si>
  <si>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</si>
  <si>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</si>
  <si>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</si>
  <si>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</si>
  <si>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</si>
  <si>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</si>
  <si>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</si>
  <si>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</si>
  <si>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</si>
  <si>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</si>
  <si>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</si>
  <si>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</si>
  <si>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</si>
  <si>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</si>
  <si>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</si>
  <si>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</si>
  <si>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</si>
  <si>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</si>
  <si>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</si>
  <si>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</si>
  <si>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</si>
  <si>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</si>
  <si>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</si>
  <si>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</si>
  <si>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</si>
  <si>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</si>
  <si>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</si>
  <si>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</si>
  <si>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</si>
  <si>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</si>
  <si>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</si>
  <si>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</si>
  <si>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</si>
  <si>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</si>
  <si>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</si>
  <si>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</si>
  <si>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</si>
  <si>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</si>
  <si>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</si>
  <si>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</si>
  <si>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</si>
  <si>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</si>
  <si>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</si>
  <si>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</si>
  <si>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</si>
  <si>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</si>
  <si>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</si>
  <si>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</si>
  <si>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</si>
  <si>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</si>
  <si>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</si>
  <si>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</si>
  <si>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</si>
  <si>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</si>
  <si>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</si>
  <si>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</si>
  <si>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</si>
  <si>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</si>
  <si>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</si>
  <si>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</si>
  <si>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</si>
  <si>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</si>
  <si>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</si>
  <si>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</si>
  <si>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</si>
  <si>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</si>
  <si>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</si>
  <si>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</si>
  <si>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</si>
  <si>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</si>
  <si>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</si>
  <si>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</si>
  <si>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</si>
  <si>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</si>
  <si>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</si>
  <si>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</si>
  <si>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</si>
  <si>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</si>
  <si>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</si>
  <si>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</si>
  <si>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</si>
  <si>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</si>
  <si>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</si>
  <si>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</si>
  <si>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</si>
  <si>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</si>
  <si>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</si>
  <si>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</si>
  <si>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</si>
  <si>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</si>
  <si>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</si>
  <si>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</si>
  <si>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</si>
  <si>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</si>
  <si>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</si>
  <si>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</si>
  <si>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</si>
  <si>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</si>
  <si>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</si>
  <si>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</si>
  <si>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</si>
  <si>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</si>
  <si>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</si>
  <si>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</si>
  <si>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</si>
  <si>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</si>
  <si>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</si>
  <si>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</si>
  <si>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</si>
  <si>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</si>
  <si>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</si>
  <si>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</si>
  <si>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</si>
  <si>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</si>
  <si>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</si>
  <si>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</si>
  <si>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</si>
  <si>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</si>
  <si>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</si>
  <si>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</si>
  <si>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</si>
  <si>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</si>
  <si>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</si>
  <si>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</si>
  <si>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</si>
  <si>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</si>
  <si>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</si>
  <si>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</si>
  <si>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</si>
  <si>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</si>
  <si>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</si>
  <si>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</si>
  <si>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</si>
  <si>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</si>
  <si>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</si>
  <si>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</si>
  <si>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</si>
  <si>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</si>
  <si>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</si>
  <si>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</si>
  <si>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</si>
  <si>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</si>
  <si>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</si>
  <si>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</si>
  <si>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</si>
  <si>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</si>
  <si>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</si>
  <si>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</si>
  <si>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</si>
  <si>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</si>
  <si>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</si>
  <si>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</si>
  <si>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</si>
  <si>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</si>
  <si>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</si>
  <si>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</si>
  <si>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</si>
  <si>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</si>
  <si>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</si>
  <si>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</si>
  <si>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</si>
  <si>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</si>
  <si>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</si>
  <si>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</si>
  <si>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</si>
  <si>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</si>
  <si>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</si>
  <si>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</si>
  <si>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</si>
  <si>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</si>
  <si>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</si>
  <si>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</si>
  <si>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</si>
  <si>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</si>
  <si>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</si>
  <si>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</si>
  <si>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</si>
  <si>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</si>
  <si>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</si>
  <si>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</si>
  <si>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</si>
  <si>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</si>
  <si>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</si>
  <si>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</si>
  <si>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</si>
  <si>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</si>
  <si>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</si>
  <si>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</si>
  <si>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</si>
  <si>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</si>
  <si>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</si>
  <si>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</si>
  <si>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</si>
  <si>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</si>
  <si>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</si>
  <si>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</si>
  <si>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</si>
  <si>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</si>
  <si>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</si>
  <si>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</si>
  <si>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</si>
  <si>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</si>
  <si>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</si>
  <si>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</si>
  <si>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</si>
  <si>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</si>
  <si>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</si>
  <si>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</si>
  <si>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</si>
  <si>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</si>
  <si>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</si>
  <si>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</si>
  <si>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</si>
  <si>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</si>
  <si>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</si>
  <si>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</si>
  <si>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</si>
  <si>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</si>
  <si>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</si>
  <si>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</si>
  <si>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</si>
  <si>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</si>
  <si>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</si>
  <si>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</si>
  <si>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</si>
  <si>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</si>
  <si>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</si>
  <si>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</si>
  <si>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</si>
  <si>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</si>
  <si>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</si>
  <si>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</si>
  <si>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</si>
  <si>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</si>
  <si>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</si>
  <si>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</si>
  <si>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</si>
  <si>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</si>
  <si>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</si>
  <si>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</si>
  <si>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</si>
  <si>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</si>
  <si>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</si>
  <si>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</si>
  <si>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</si>
  <si>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</si>
  <si>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</si>
  <si>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</si>
  <si>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</si>
  <si>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</si>
  <si>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</si>
  <si>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</si>
  <si>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</si>
  <si>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</si>
  <si>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</si>
  <si>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</si>
  <si>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</si>
  <si>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</si>
  <si>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</si>
  <si>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</si>
  <si>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</si>
  <si>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</si>
  <si>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</si>
  <si>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</si>
  <si>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</si>
  <si>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</si>
  <si>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</si>
  <si>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</si>
  <si>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</si>
  <si>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</si>
  <si>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</si>
  <si>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</si>
  <si>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</si>
  <si>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</si>
  <si>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</si>
  <si>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</si>
  <si>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</si>
  <si>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</si>
  <si>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</si>
  <si>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</si>
  <si>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</si>
  <si>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</si>
  <si>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</si>
  <si>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</si>
  <si>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</si>
  <si>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</si>
  <si>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</si>
  <si>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</si>
  <si>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</si>
  <si>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</si>
  <si>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</si>
  <si>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</si>
  <si>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</si>
  <si>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</si>
  <si>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</si>
  <si>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</si>
  <si>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</si>
  <si>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</si>
  <si>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</si>
  <si>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</si>
  <si>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</si>
  <si>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</si>
  <si>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</si>
  <si>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</si>
  <si>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</si>
  <si>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</si>
  <si>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</si>
  <si>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</si>
  <si>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</si>
  <si>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</si>
  <si>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</si>
  <si>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</si>
  <si>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</si>
  <si>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</si>
  <si>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</si>
  <si>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</si>
  <si>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</si>
  <si>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</si>
  <si>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</si>
  <si>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</si>
  <si>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</si>
  <si>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</si>
  <si>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</si>
  <si>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</si>
  <si>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</si>
  <si>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</si>
  <si>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</si>
  <si>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</si>
  <si>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</si>
  <si>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</si>
  <si>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</si>
  <si>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</si>
  <si>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</si>
  <si>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</si>
  <si>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</si>
  <si>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</si>
  <si>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</si>
  <si>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</si>
  <si>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</si>
  <si>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</si>
  <si>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</si>
  <si>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</si>
  <si>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</si>
  <si>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</si>
  <si>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</si>
  <si>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</si>
  <si>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</si>
  <si>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</si>
  <si>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</si>
  <si>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</si>
  <si>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</si>
  <si>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</si>
  <si>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</si>
  <si>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</si>
  <si>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</si>
  <si>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</si>
  <si>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</si>
  <si>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</si>
  <si>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</si>
  <si>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</si>
  <si>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</si>
  <si>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</si>
  <si>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</si>
  <si>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</si>
  <si>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</si>
  <si>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</si>
  <si>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</si>
  <si>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</si>
  <si>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</si>
  <si>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</si>
  <si>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</si>
  <si>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</si>
  <si>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</si>
  <si>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</si>
  <si>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</si>
  <si>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</si>
  <si>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</si>
  <si>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</si>
  <si>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</si>
  <si>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</si>
  <si>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</si>
  <si>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</si>
  <si>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</si>
  <si>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</si>
  <si>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</si>
  <si>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</si>
  <si>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</si>
  <si>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</si>
  <si>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</si>
  <si>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</si>
  <si>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</si>
  <si>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</si>
  <si>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</si>
  <si>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</si>
  <si>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</si>
  <si>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</si>
  <si>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</si>
  <si>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</si>
  <si>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</si>
  <si>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</si>
  <si>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</si>
  <si>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</si>
  <si>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</si>
  <si>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</si>
  <si>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</si>
  <si>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</si>
  <si>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</si>
  <si>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</si>
  <si>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</si>
  <si>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</si>
  <si>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</si>
  <si>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</si>
  <si>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</si>
  <si>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</si>
  <si>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</si>
  <si>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</si>
  <si>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</si>
  <si>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</si>
  <si>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</si>
  <si>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</si>
  <si>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</si>
  <si>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</si>
  <si>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</si>
  <si>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</si>
  <si>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</si>
  <si>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</si>
  <si>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</si>
  <si>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</si>
  <si>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</si>
  <si>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</si>
  <si>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</si>
  <si>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</si>
  <si>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</si>
  <si>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</si>
  <si>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</si>
  <si>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</si>
  <si>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</si>
  <si>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</si>
  <si>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</si>
  <si>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</si>
  <si>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</si>
  <si>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</si>
  <si>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</si>
  <si>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</si>
  <si>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</si>
  <si>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</si>
  <si>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</si>
  <si>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</si>
  <si>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</si>
  <si>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</si>
  <si>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</si>
  <si>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</si>
  <si>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</si>
  <si>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</si>
  <si>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</si>
  <si>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</si>
  <si>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</si>
  <si>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</si>
  <si>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</si>
  <si>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</si>
  <si>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</si>
  <si>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</si>
  <si>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</si>
  <si>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</si>
  <si>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</si>
  <si>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</si>
  <si>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</si>
  <si>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</si>
  <si>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</si>
  <si>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</si>
  <si>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</si>
  <si>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</si>
  <si>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</si>
  <si>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</si>
  <si>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</si>
  <si>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</si>
  <si>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</si>
  <si>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</si>
  <si>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</si>
  <si>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</si>
  <si>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</si>
  <si>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</si>
  <si>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</si>
  <si>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</si>
  <si>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</si>
  <si>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</si>
  <si>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</si>
  <si>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</si>
  <si>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</si>
  <si>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</si>
  <si>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</si>
  <si>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</si>
  <si>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</si>
  <si>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</si>
  <si>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</si>
  <si>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</si>
  <si>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</si>
  <si>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</si>
  <si>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</si>
  <si>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</si>
  <si>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</si>
  <si>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</si>
  <si>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</si>
  <si>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</si>
  <si>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</si>
  <si>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</si>
  <si>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</si>
  <si>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</si>
  <si>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</si>
  <si>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</si>
  <si>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</si>
  <si>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</si>
  <si>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</si>
  <si>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</si>
  <si>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</si>
  <si>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</si>
  <si>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</si>
  <si>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</si>
  <si>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</si>
  <si>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</si>
  <si>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</si>
  <si>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</si>
  <si>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</si>
  <si>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</si>
  <si>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</si>
  <si>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</si>
  <si>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</si>
  <si>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</si>
  <si>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</si>
  <si>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</si>
  <si>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</si>
  <si>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</si>
  <si>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</si>
  <si>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</si>
  <si>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</si>
  <si>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</si>
  <si>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</si>
  <si>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</si>
  <si>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</si>
  <si>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</si>
  <si>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</si>
  <si>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</si>
  <si>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</si>
  <si>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</si>
  <si>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</si>
  <si>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</si>
  <si>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</si>
  <si>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</si>
  <si>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</si>
  <si>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</si>
  <si>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</si>
  <si>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</si>
  <si>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</si>
  <si>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</si>
  <si>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</si>
  <si>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</si>
  <si>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</si>
  <si>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</si>
  <si>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</si>
  <si>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</si>
  <si>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</si>
  <si>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</si>
  <si>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</si>
  <si>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</si>
  <si>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</si>
  <si>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</si>
  <si>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</si>
  <si>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</si>
  <si>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</si>
  <si>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</si>
  <si>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</si>
  <si>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</si>
  <si>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</si>
  <si>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</si>
  <si>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</si>
  <si>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</si>
  <si>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</si>
  <si>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</si>
  <si>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</si>
  <si>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</si>
  <si>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</si>
  <si>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</si>
  <si>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</si>
  <si>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</si>
  <si>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</si>
  <si>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</si>
  <si>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</si>
  <si>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</si>
  <si>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</si>
  <si>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</si>
  <si>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</si>
  <si>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</si>
  <si>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</si>
  <si>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</si>
  <si>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</si>
  <si>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</si>
  <si>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</si>
  <si>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</si>
  <si>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</si>
  <si>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</si>
  <si>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</si>
  <si>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</si>
  <si>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</si>
  <si>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</si>
  <si>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</si>
  <si>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</si>
  <si>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</si>
  <si>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</si>
  <si>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</si>
  <si>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</si>
  <si>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</si>
  <si>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</si>
  <si>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</si>
  <si>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</si>
  <si>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</si>
  <si>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</si>
  <si>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</si>
  <si>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</si>
  <si>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</si>
  <si>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</si>
  <si>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</si>
  <si>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</si>
  <si>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</si>
  <si>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</si>
  <si>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</si>
  <si>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</si>
  <si>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</si>
  <si>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</si>
  <si>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</si>
  <si>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</si>
  <si>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</si>
  <si>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</si>
  <si>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</si>
  <si>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</si>
  <si>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</si>
  <si>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</si>
  <si>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</si>
  <si>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</si>
  <si>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</si>
  <si>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</si>
  <si>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</si>
  <si>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</si>
  <si>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</si>
  <si>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</si>
  <si>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</si>
  <si>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</si>
  <si>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</si>
  <si>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</si>
  <si>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</si>
  <si>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</si>
  <si>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</si>
  <si>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</si>
  <si>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</si>
  <si>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</si>
  <si>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</si>
  <si>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</si>
  <si>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</si>
  <si>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</si>
  <si>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</si>
  <si>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</si>
  <si>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</si>
  <si>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</si>
  <si>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</si>
  <si>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</si>
  <si>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</si>
  <si>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</si>
  <si>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</si>
  <si>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</si>
  <si>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</si>
  <si>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</si>
  <si>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</si>
  <si>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</si>
  <si>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</si>
  <si>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</si>
  <si>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</si>
  <si>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</si>
  <si>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</si>
  <si>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</si>
  <si>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</si>
  <si>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</si>
  <si>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</si>
  <si>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</si>
  <si>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</si>
  <si>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</si>
  <si>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</si>
  <si>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</si>
  <si>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</si>
  <si>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</si>
  <si>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</si>
  <si>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</si>
  <si>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</si>
  <si>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</si>
  <si>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</si>
  <si>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</si>
  <si>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</si>
  <si>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</si>
  <si>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</si>
  <si>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</si>
  <si>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</si>
  <si>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</si>
  <si>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</si>
  <si>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</si>
  <si>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</si>
  <si>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</si>
  <si>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</si>
  <si>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</si>
  <si>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</si>
  <si>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</si>
  <si>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</si>
  <si>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</si>
  <si>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</si>
  <si>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</si>
  <si>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</si>
  <si>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</si>
  <si>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</si>
  <si>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</si>
  <si>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</si>
  <si>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</si>
  <si>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</si>
  <si>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</si>
  <si>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</si>
  <si>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</si>
  <si>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</si>
  <si>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</si>
  <si>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</si>
  <si>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</si>
  <si>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</si>
  <si>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</si>
  <si>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</si>
  <si>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</si>
  <si>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</si>
  <si>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</si>
  <si>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</si>
  <si>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</si>
  <si>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</si>
  <si>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</si>
  <si>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</si>
  <si>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</si>
  <si>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</si>
  <si>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</si>
  <si>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</si>
  <si>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</si>
  <si>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</si>
  <si>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</si>
  <si>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</si>
  <si>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</si>
  <si>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</si>
  <si>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</si>
  <si>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</si>
  <si>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</si>
  <si>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</si>
  <si>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</si>
  <si>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</si>
  <si>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</si>
  <si>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</si>
  <si>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</si>
  <si>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</si>
  <si>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</si>
  <si>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</si>
  <si>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</si>
  <si>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</si>
  <si>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</si>
  <si>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</si>
  <si>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</si>
  <si>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</si>
  <si>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</si>
  <si>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</si>
  <si>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</si>
  <si>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</si>
  <si>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</si>
  <si>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</si>
  <si>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</si>
  <si>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</si>
  <si>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</si>
  <si>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</si>
  <si>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</si>
  <si>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</si>
  <si>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</si>
  <si>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</si>
  <si>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</si>
  <si>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</si>
  <si>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</si>
  <si>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</si>
  <si>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</si>
  <si>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</si>
  <si>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</si>
  <si>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</si>
  <si>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</si>
  <si>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</si>
  <si>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</si>
  <si>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</si>
  <si>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</si>
  <si>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</si>
  <si>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</si>
  <si>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</si>
  <si>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</si>
  <si>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</si>
  <si>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</si>
  <si>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</si>
  <si>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</si>
  <si>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</si>
  <si>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</si>
  <si>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</si>
  <si>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</si>
  <si>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</si>
  <si>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</si>
  <si>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</si>
  <si>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</si>
  <si>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</si>
  <si>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</si>
  <si>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</si>
  <si>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</si>
  <si>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</si>
  <si>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</si>
  <si>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</si>
  <si>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</si>
  <si>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</si>
  <si>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</si>
  <si>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</si>
  <si>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</si>
  <si>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</si>
  <si>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</si>
  <si>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</si>
  <si>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</si>
  <si>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</si>
  <si>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</si>
  <si>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</si>
  <si>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</si>
  <si>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</si>
  <si>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</si>
  <si>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</si>
  <si>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</si>
  <si>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</si>
  <si>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</si>
  <si>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</si>
  <si>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</si>
  <si>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</si>
  <si>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</si>
  <si>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</si>
  <si>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</si>
  <si>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</si>
  <si>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</si>
  <si>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</si>
  <si>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</si>
  <si>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</si>
  <si>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</si>
  <si>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</si>
  <si>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</si>
  <si>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</si>
  <si>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</si>
  <si>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</si>
  <si>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</si>
  <si>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</si>
  <si>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</si>
  <si>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</si>
  <si>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</si>
  <si>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</si>
  <si>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</si>
  <si>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</si>
  <si>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</si>
  <si>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</si>
  <si>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</si>
  <si>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</si>
  <si>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</si>
  <si>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</si>
  <si>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</si>
  <si>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</si>
  <si>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</si>
  <si>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</si>
  <si>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</si>
  <si>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</si>
  <si>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</si>
  <si>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</si>
  <si>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</si>
  <si>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</si>
  <si>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</si>
  <si>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</si>
  <si>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</si>
  <si>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</si>
  <si>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</si>
  <si>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</si>
  <si>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</si>
  <si>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</si>
  <si>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</si>
  <si>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</si>
  <si>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</si>
  <si>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</si>
  <si>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</si>
  <si>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</si>
  <si>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</si>
  <si>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</si>
  <si>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</si>
  <si>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</si>
  <si>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</si>
  <si>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</si>
  <si>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</si>
  <si>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</si>
  <si>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</si>
  <si>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</si>
  <si>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</si>
  <si>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</si>
  <si>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</si>
  <si>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</si>
  <si>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</si>
  <si>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</si>
  <si>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</si>
  <si>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</si>
  <si>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</si>
  <si>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</si>
  <si>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</si>
  <si>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</si>
  <si>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</si>
  <si>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</si>
  <si>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</si>
  <si>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</si>
  <si>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</si>
  <si>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</si>
  <si>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</si>
  <si>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</si>
  <si>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</si>
  <si>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</si>
  <si>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</si>
  <si>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</si>
  <si>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</si>
  <si>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</si>
  <si>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</si>
  <si>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</si>
  <si>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</si>
  <si>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</si>
  <si>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</si>
  <si>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</si>
  <si>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</si>
  <si>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</si>
  <si>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</si>
  <si>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</si>
  <si>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</si>
  <si>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</si>
  <si>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</si>
  <si>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</si>
  <si>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</si>
  <si>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</si>
  <si>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</si>
  <si>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</si>
  <si>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</si>
  <si>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</si>
  <si>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</si>
  <si>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</si>
  <si>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</si>
  <si>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</si>
  <si>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</si>
  <si>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</si>
  <si>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</si>
  <si>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</si>
  <si>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</si>
  <si>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</si>
  <si>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</si>
  <si>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</si>
  <si>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</si>
  <si>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</si>
  <si>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</si>
  <si>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</si>
  <si>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</si>
  <si>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</si>
  <si>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</si>
  <si>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</si>
  <si>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</si>
  <si>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</si>
  <si>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</si>
  <si>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</si>
  <si>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</si>
  <si>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</si>
  <si>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</si>
  <si>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</si>
  <si>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</si>
  <si>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</si>
  <si>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</si>
  <si>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</si>
  <si>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</si>
  <si>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</si>
  <si>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</si>
  <si>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</si>
  <si>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</si>
  <si>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</si>
  <si>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</si>
  <si>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</si>
  <si>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</si>
  <si>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</si>
  <si>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</si>
  <si>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</si>
  <si>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</si>
  <si>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</si>
  <si>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</si>
  <si>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</si>
  <si>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</si>
  <si>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</si>
  <si>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</si>
  <si>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</si>
  <si>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</si>
  <si>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</si>
  <si>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</si>
  <si>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</si>
  <si>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</si>
  <si>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</si>
  <si>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</si>
  <si>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</si>
  <si>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</si>
  <si>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</si>
  <si>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</si>
  <si>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</si>
  <si>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</si>
  <si>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</si>
  <si>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</si>
  <si>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</si>
  <si>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</si>
  <si>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</si>
  <si>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</si>
  <si>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</si>
  <si>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</si>
  <si>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</si>
  <si>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</si>
  <si>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</si>
  <si>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</si>
  <si>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</si>
  <si>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</si>
  <si>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</si>
  <si>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</si>
  <si>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</si>
  <si>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</si>
  <si>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</si>
  <si>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</si>
  <si>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</si>
  <si>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</si>
  <si>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</si>
  <si>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</si>
  <si>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</si>
  <si>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</si>
  <si>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</si>
  <si>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</si>
  <si>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</si>
  <si>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</si>
  <si>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</si>
  <si>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</si>
  <si>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</si>
  <si>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</si>
  <si>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</si>
  <si>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</si>
  <si>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</si>
  <si>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</si>
  <si>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</si>
  <si>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</si>
  <si>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</si>
  <si>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</si>
  <si>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</si>
  <si>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</si>
  <si>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</si>
  <si>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</si>
  <si>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</si>
  <si>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</si>
  <si>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</si>
  <si>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</si>
  <si>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</si>
  <si>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</si>
  <si>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</si>
  <si>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</si>
  <si>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</si>
  <si>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</si>
  <si>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</si>
  <si>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</si>
  <si>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</si>
  <si>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</si>
  <si>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</si>
  <si>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</si>
  <si>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</si>
  <si>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</si>
  <si>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</si>
  <si>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</si>
  <si>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</si>
  <si>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</si>
  <si>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</si>
  <si>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</si>
  <si>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</si>
  <si>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</si>
  <si>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</si>
  <si>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</si>
  <si>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</si>
  <si>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</si>
  <si>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</si>
  <si>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</si>
  <si>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</si>
  <si>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</si>
  <si>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</si>
  <si>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</si>
  <si>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</si>
  <si>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</si>
  <si>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</si>
  <si>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</si>
  <si>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</si>
  <si>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</si>
  <si>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</si>
  <si>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</si>
  <si>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</si>
  <si>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</si>
  <si>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</si>
  <si>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</si>
  <si>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</si>
  <si>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</si>
  <si>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</si>
  <si>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</si>
  <si>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</si>
  <si>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</si>
  <si>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</si>
  <si>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</si>
  <si>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</si>
  <si>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</si>
  <si>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</si>
  <si>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</si>
  <si>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</si>
  <si>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</si>
  <si>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</si>
  <si>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</si>
  <si>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</si>
  <si>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</si>
  <si>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</si>
  <si>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</si>
  <si>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</si>
  <si>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</si>
  <si>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</si>
  <si>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</si>
  <si>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</si>
  <si>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</si>
  <si>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</si>
  <si>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</si>
  <si>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</si>
  <si>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</si>
  <si>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</si>
  <si>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</si>
  <si>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</si>
  <si>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</si>
  <si>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</si>
  <si>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</si>
  <si>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</si>
  <si>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</si>
  <si>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</si>
  <si>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</si>
  <si>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</si>
  <si>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</si>
  <si>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</si>
  <si>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</si>
  <si>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</si>
  <si>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</si>
  <si>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</si>
  <si>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</si>
  <si>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</si>
  <si>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</si>
  <si>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</si>
  <si>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</si>
  <si>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</si>
  <si>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</si>
  <si>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</si>
  <si>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</si>
  <si>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</si>
  <si>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</si>
  <si>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</si>
  <si>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</si>
  <si>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</si>
  <si>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</si>
  <si>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</si>
  <si>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</si>
  <si>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</si>
  <si>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</si>
  <si>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</si>
  <si>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</si>
  <si>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</si>
  <si>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</si>
  <si>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</si>
  <si>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</si>
  <si>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</si>
  <si>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</si>
  <si>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</si>
  <si>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</si>
  <si>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</si>
  <si>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</si>
  <si>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</si>
  <si>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</si>
  <si>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</si>
  <si>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</si>
  <si>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</si>
  <si>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</si>
  <si>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</si>
  <si>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</si>
  <si>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</si>
  <si>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</si>
  <si>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</si>
  <si>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</si>
  <si>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</si>
  <si>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</si>
  <si>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</si>
  <si>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</si>
  <si>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</si>
  <si>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</si>
  <si>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</si>
  <si>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</si>
  <si>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</si>
  <si>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</si>
  <si>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</si>
  <si>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</si>
  <si>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</si>
  <si>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</si>
  <si>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</si>
  <si>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</si>
  <si>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</si>
  <si>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</si>
  <si>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</si>
  <si>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</si>
  <si>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</si>
  <si>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</si>
  <si>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</si>
  <si>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</si>
  <si>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</si>
  <si>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</si>
  <si>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</si>
  <si>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</si>
  <si>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</si>
  <si>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</si>
  <si>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</si>
  <si>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</si>
  <si>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</si>
  <si>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</si>
  <si>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</si>
  <si>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</si>
  <si>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</si>
  <si>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</si>
  <si>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</si>
  <si>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</si>
  <si>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</si>
  <si>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</si>
  <si>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</si>
  <si>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</si>
  <si>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</si>
  <si>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</si>
  <si>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</si>
  <si>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</si>
  <si>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</si>
  <si>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</si>
  <si>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</si>
  <si>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</si>
  <si>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</si>
  <si>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</si>
  <si>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</si>
  <si>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</si>
  <si>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</si>
  <si>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</si>
  <si>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</si>
  <si>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</si>
  <si>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</si>
  <si>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</si>
  <si>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</si>
  <si>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</si>
  <si>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</si>
  <si>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</si>
  <si>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</si>
  <si>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</si>
  <si>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</si>
  <si>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</si>
  <si>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</si>
  <si>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</si>
  <si>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</si>
  <si>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</si>
  <si>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</si>
  <si>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</si>
  <si>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</si>
  <si>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</si>
  <si>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</si>
  <si>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</si>
  <si>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</si>
  <si>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</si>
  <si>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</si>
  <si>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</si>
  <si>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</si>
  <si>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</si>
  <si>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</si>
  <si>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</si>
  <si>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</si>
  <si>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</si>
  <si>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</si>
  <si>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</si>
  <si>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</si>
  <si>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</si>
  <si>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</si>
  <si>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</si>
  <si>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</si>
  <si>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</si>
  <si>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</si>
  <si>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</si>
  <si>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</si>
  <si>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</si>
  <si>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</si>
  <si>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</si>
  <si>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</si>
  <si>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</si>
  <si>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</si>
  <si>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</si>
  <si>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</si>
  <si>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</si>
  <si>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</si>
  <si>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</si>
  <si>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</si>
  <si>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</si>
  <si>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</si>
  <si>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</si>
  <si>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</si>
  <si>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</si>
  <si>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</si>
  <si>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</si>
  <si>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</si>
  <si>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</si>
  <si>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</si>
  <si>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</si>
  <si>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</si>
  <si>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</si>
  <si>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</si>
  <si>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</si>
  <si>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</si>
  <si>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</si>
  <si>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</si>
  <si>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</si>
  <si>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</si>
  <si>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</si>
  <si>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</si>
  <si>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</si>
  <si>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</si>
  <si>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</si>
  <si>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</si>
  <si>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</si>
  <si>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</si>
  <si>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</si>
  <si>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</si>
  <si>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</si>
  <si>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</si>
  <si>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</si>
  <si>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</si>
  <si>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</si>
  <si>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</si>
  <si>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</si>
  <si>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</si>
  <si>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</si>
  <si>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</si>
  <si>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</si>
  <si>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</si>
  <si>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</si>
  <si>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</si>
  <si>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</si>
  <si>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</si>
  <si>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</si>
  <si>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</si>
  <si>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</si>
  <si>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</si>
  <si>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</si>
  <si>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</si>
  <si>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</si>
  <si>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</si>
  <si>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</si>
  <si>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</si>
  <si>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</si>
  <si>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</si>
  <si>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</si>
  <si>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</si>
  <si>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</si>
  <si>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</si>
  <si>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</si>
  <si>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</si>
  <si>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</si>
  <si>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</si>
  <si>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</si>
  <si>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</si>
  <si>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</si>
  <si>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</si>
  <si>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</si>
  <si>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</si>
  <si>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</si>
  <si>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</si>
  <si>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</si>
  <si>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</si>
  <si>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</si>
  <si>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</si>
  <si>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</si>
  <si>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</si>
  <si>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</si>
  <si>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</si>
  <si>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</si>
  <si>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</si>
  <si>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</si>
  <si>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</si>
  <si>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</si>
  <si>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</si>
  <si>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</si>
  <si>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</si>
  <si>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</si>
  <si>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</si>
  <si>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</si>
  <si>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</si>
  <si>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</si>
  <si>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</si>
  <si>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</si>
  <si>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</si>
  <si>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</si>
  <si>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</si>
  <si>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</si>
  <si>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</si>
  <si>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</si>
  <si>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</si>
  <si>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</si>
  <si>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</si>
  <si>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</si>
  <si>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</si>
  <si>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</si>
  <si>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</si>
  <si>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</si>
  <si>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</si>
  <si>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</si>
  <si>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</si>
  <si>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</si>
  <si>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</si>
  <si>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</si>
  <si>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</si>
  <si>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</si>
  <si>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</si>
  <si>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</si>
  <si>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</si>
  <si>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</si>
  <si>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</si>
  <si>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</si>
  <si>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</si>
  <si>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</si>
  <si>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</si>
  <si>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</si>
  <si>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</si>
  <si>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</si>
  <si>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</si>
  <si>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</si>
  <si>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</si>
  <si>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</si>
  <si>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</si>
  <si>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</si>
  <si>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</si>
  <si>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</si>
  <si>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</si>
  <si>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</si>
  <si>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</si>
  <si>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</si>
  <si>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</si>
  <si>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</si>
  <si>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</si>
  <si>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</si>
  <si>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</si>
  <si>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</si>
  <si>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</si>
  <si>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</si>
  <si>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</si>
  <si>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</si>
  <si>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</si>
  <si>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</si>
  <si>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</si>
  <si>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</si>
  <si>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</si>
  <si>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</si>
  <si>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</si>
  <si>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</si>
  <si>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</si>
  <si>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</si>
  <si>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</si>
  <si>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</si>
  <si>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</si>
  <si>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</si>
  <si>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</si>
  <si>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</si>
  <si>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</si>
  <si>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</si>
  <si>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</si>
  <si>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</si>
  <si>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</si>
  <si>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</si>
  <si>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</si>
  <si>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</si>
  <si>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</si>
  <si>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</si>
  <si>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</si>
  <si>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</si>
  <si>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</si>
  <si>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</si>
  <si>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</si>
  <si>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</si>
  <si>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</si>
  <si>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</si>
  <si>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</si>
  <si>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</si>
  <si>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</si>
  <si>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</si>
  <si>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</si>
  <si>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</si>
  <si>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</si>
  <si>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</si>
  <si>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</si>
  <si>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</si>
  <si>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</si>
  <si>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</si>
  <si>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</si>
  <si>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</si>
  <si>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</si>
  <si>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</si>
  <si>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</si>
  <si>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</si>
  <si>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</si>
  <si>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</si>
  <si>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</si>
  <si>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</si>
  <si>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</si>
  <si>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</si>
  <si>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</si>
  <si>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</si>
  <si>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</si>
  <si>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</si>
  <si>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</si>
  <si>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</si>
  <si>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</si>
  <si>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</si>
  <si>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</si>
  <si>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</si>
  <si>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</si>
  <si>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</si>
  <si>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</si>
  <si>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</si>
  <si>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</si>
  <si>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</si>
  <si>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</si>
  <si>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</si>
  <si>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</si>
  <si>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</si>
  <si>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</si>
  <si>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</si>
  <si>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</si>
  <si>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</si>
  <si>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</si>
  <si>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</si>
  <si>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</si>
  <si>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</si>
  <si>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</si>
  <si>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</si>
  <si>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</si>
  <si>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</si>
  <si>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</si>
  <si>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</si>
  <si>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</si>
  <si>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</si>
  <si>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</si>
  <si>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</si>
  <si>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</si>
  <si>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</si>
  <si>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</si>
  <si>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</si>
  <si>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</si>
  <si>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</si>
  <si>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</si>
  <si>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</si>
  <si>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</si>
  <si>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</si>
  <si>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</si>
  <si>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</si>
  <si>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</si>
  <si>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</si>
  <si>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</si>
  <si>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</si>
  <si>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</si>
  <si>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</si>
  <si>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</si>
  <si>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</si>
  <si>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</si>
  <si>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</si>
  <si>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</si>
  <si>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</si>
  <si>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</si>
  <si>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</si>
  <si>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</si>
  <si>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</si>
  <si>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</si>
  <si>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</si>
  <si>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</si>
  <si>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</si>
  <si>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</si>
  <si>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</si>
  <si>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</si>
  <si>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</si>
  <si>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</si>
  <si>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</si>
  <si>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</si>
  <si>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</si>
  <si>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</si>
  <si>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</si>
  <si>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</si>
  <si>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</si>
  <si>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</si>
  <si>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</si>
  <si>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</si>
  <si>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</si>
  <si>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</si>
  <si>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</si>
  <si>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</si>
  <si>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</si>
  <si>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</si>
  <si>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</si>
  <si>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</si>
  <si>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</si>
  <si>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</si>
  <si>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</si>
  <si>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</si>
  <si>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</si>
  <si>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</si>
  <si>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</si>
  <si>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</si>
  <si>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</si>
  <si>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</si>
  <si>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</si>
  <si>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</si>
  <si>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</si>
  <si>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</si>
  <si>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</si>
  <si>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</si>
  <si>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</si>
  <si>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</si>
  <si>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</si>
  <si>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</si>
  <si>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</si>
  <si>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</si>
  <si>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</si>
  <si>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</si>
  <si>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</si>
  <si>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</si>
  <si>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</si>
  <si>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</si>
  <si>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</si>
  <si>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</si>
  <si>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</si>
  <si>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</si>
  <si>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</si>
  <si>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</si>
  <si>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</si>
  <si>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</si>
  <si>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</si>
  <si>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</si>
  <si>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</si>
  <si>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</si>
  <si>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</si>
  <si>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</si>
  <si>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</si>
  <si>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</si>
  <si>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</si>
  <si>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</si>
  <si>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</si>
  <si>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</si>
  <si>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</si>
  <si>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</si>
  <si>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</si>
  <si>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</si>
  <si>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</si>
  <si>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</si>
  <si>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</si>
  <si>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</si>
  <si>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</si>
  <si>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</si>
  <si>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</si>
  <si>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</si>
  <si>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</si>
  <si>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</si>
  <si>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</si>
  <si>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</si>
  <si>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</si>
  <si>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</si>
  <si>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</si>
  <si>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</si>
  <si>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</si>
  <si>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</si>
  <si>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</si>
  <si>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</si>
  <si>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</si>
  <si>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</si>
  <si>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</si>
  <si>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</si>
  <si>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</si>
  <si>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</si>
  <si>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</si>
  <si>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</si>
  <si>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</si>
  <si>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</si>
  <si>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</si>
  <si>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</si>
  <si>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</si>
  <si>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</si>
  <si>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</si>
  <si>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</si>
  <si>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</si>
  <si>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</si>
  <si>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</si>
  <si>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</si>
  <si>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</si>
  <si>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</si>
  <si>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</si>
  <si>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</si>
  <si>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</si>
  <si>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</si>
  <si>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</si>
  <si>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</si>
  <si>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</si>
  <si>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</si>
  <si>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</si>
  <si>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</si>
  <si>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</si>
  <si>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</si>
  <si>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</si>
  <si>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</si>
  <si>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</si>
  <si>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</si>
  <si>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</si>
  <si>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</si>
  <si>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</si>
  <si>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</si>
  <si>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</si>
  <si>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</si>
  <si>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</si>
  <si>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</si>
  <si>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</si>
  <si>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</si>
  <si>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</si>
  <si>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</si>
  <si>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</si>
  <si>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</si>
  <si>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</si>
  <si>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</si>
  <si>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</si>
  <si>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</si>
  <si>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</si>
  <si>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</si>
  <si>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</si>
  <si>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</si>
  <si>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</si>
  <si>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</si>
  <si>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</si>
  <si>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</si>
  <si>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</si>
  <si>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</si>
  <si>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</si>
  <si>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</si>
  <si>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</si>
  <si>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</si>
  <si>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</si>
  <si>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</si>
  <si>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</si>
  <si>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</si>
  <si>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</si>
  <si>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</si>
  <si>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</si>
  <si>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</si>
  <si>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</si>
  <si>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</si>
  <si>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</si>
  <si>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</si>
  <si>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</si>
  <si>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</si>
  <si>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</si>
  <si>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</si>
  <si>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</si>
  <si>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</si>
  <si>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</si>
  <si>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</si>
  <si>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</si>
  <si>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</si>
  <si>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</si>
  <si>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</si>
  <si>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</si>
  <si>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</si>
  <si>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</si>
  <si>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</si>
  <si>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</si>
  <si>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</si>
  <si>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</si>
  <si>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</si>
  <si>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</si>
  <si>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</si>
  <si>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</si>
  <si>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</si>
  <si>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</si>
  <si>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</si>
  <si>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</si>
  <si>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</si>
  <si>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</si>
  <si>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</si>
  <si>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</si>
  <si>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</si>
  <si>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</si>
  <si>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</si>
  <si>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</si>
  <si>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</si>
  <si>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</si>
  <si>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</si>
  <si>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</si>
  <si>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</si>
  <si>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</si>
  <si>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</si>
  <si>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</si>
  <si>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</si>
  <si>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</si>
  <si>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</si>
  <si>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</si>
  <si>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</si>
  <si>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</si>
  <si>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</si>
  <si>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</si>
  <si>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</si>
  <si>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</si>
  <si>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</si>
  <si>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</si>
  <si>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</si>
  <si>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</si>
  <si>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</si>
  <si>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</si>
  <si>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</si>
  <si>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</si>
  <si>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</si>
  <si>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</si>
  <si>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</si>
  <si>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</si>
  <si>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</si>
  <si>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</si>
  <si>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</si>
  <si>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</si>
  <si>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</si>
  <si>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</si>
  <si>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</si>
  <si>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</si>
  <si>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</si>
  <si>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</si>
  <si>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</si>
  <si>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</si>
  <si>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</si>
  <si>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</si>
  <si>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</si>
  <si>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</si>
  <si>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</si>
  <si>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</si>
  <si>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</si>
  <si>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</si>
  <si>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</si>
  <si>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</si>
  <si>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</si>
  <si>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</si>
  <si>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</si>
  <si>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</si>
  <si>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</si>
  <si>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</si>
  <si>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</si>
  <si>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</si>
  <si>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</si>
  <si>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</si>
  <si>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</si>
  <si>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</si>
  <si>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</si>
  <si>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</si>
  <si>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</si>
  <si>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</si>
  <si>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</si>
  <si>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</si>
  <si>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</si>
  <si>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</si>
  <si>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</si>
  <si>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</si>
  <si>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</si>
  <si>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</si>
  <si>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</si>
  <si>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</si>
  <si>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</si>
  <si>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</si>
  <si>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</si>
  <si>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</si>
  <si>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</si>
  <si>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</si>
  <si>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</si>
  <si>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</si>
  <si>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</si>
  <si>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</si>
  <si>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</si>
  <si>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</si>
  <si>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</si>
  <si>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</si>
  <si>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</si>
  <si>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</si>
  <si>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</si>
  <si>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</si>
  <si>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</si>
  <si>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</si>
  <si>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</si>
  <si>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</si>
  <si>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</si>
  <si>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</si>
  <si>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</si>
  <si>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</si>
  <si>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</si>
  <si>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</si>
  <si>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</si>
  <si>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</si>
  <si>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</si>
  <si>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</si>
  <si>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</si>
  <si>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</si>
  <si>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</si>
  <si>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</si>
  <si>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</si>
  <si>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</si>
  <si>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</si>
  <si>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</si>
  <si>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</si>
  <si>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</si>
  <si>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</si>
  <si>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</si>
  <si>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</si>
  <si>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</si>
  <si>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</si>
  <si>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</si>
  <si>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</si>
  <si>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</si>
  <si>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</si>
  <si>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</si>
  <si>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</si>
  <si>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</si>
  <si>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</si>
  <si>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</si>
  <si>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</si>
  <si>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</si>
  <si>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</si>
  <si>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</si>
  <si>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</si>
  <si>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</si>
  <si>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</si>
  <si>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</si>
  <si>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</si>
  <si>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</si>
  <si>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</si>
  <si>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</si>
  <si>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</si>
  <si>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</si>
  <si>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</si>
  <si>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</si>
  <si>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</si>
  <si>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</si>
  <si>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</si>
  <si>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</si>
  <si>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</si>
  <si>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</si>
  <si>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</si>
  <si>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</si>
  <si>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</si>
  <si>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</si>
  <si>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</si>
  <si>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</si>
  <si>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</si>
  <si>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</si>
  <si>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</si>
  <si>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</si>
  <si>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</si>
  <si>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</si>
  <si>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</si>
  <si>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</si>
  <si>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</si>
  <si>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</si>
  <si>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</si>
  <si>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</si>
  <si>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</si>
  <si>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</si>
  <si>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</si>
  <si>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</si>
  <si>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</si>
  <si>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</si>
  <si>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</si>
  <si>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</si>
  <si>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</si>
  <si>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</si>
  <si>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</si>
  <si>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</si>
  <si>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</si>
  <si>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</si>
  <si>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</si>
  <si>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</si>
  <si>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</si>
  <si>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</si>
  <si>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</si>
  <si>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</si>
  <si>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</si>
  <si>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</si>
  <si>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</si>
  <si>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</si>
  <si>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</si>
  <si>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</si>
  <si>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</si>
  <si>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</si>
  <si>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</si>
  <si>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</si>
  <si>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</si>
  <si>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</si>
  <si>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</si>
  <si>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</si>
  <si>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</si>
  <si>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</si>
  <si>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</si>
  <si>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</si>
  <si>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</si>
  <si>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</si>
  <si>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</si>
  <si>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</si>
  <si>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</si>
  <si>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</si>
  <si>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</si>
  <si>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</si>
  <si>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</si>
  <si>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</si>
  <si>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</si>
  <si>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</si>
  <si>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</si>
  <si>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</si>
  <si>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</si>
  <si>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</si>
  <si>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</si>
  <si>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</si>
  <si>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</si>
  <si>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</si>
  <si>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</si>
  <si>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</si>
  <si>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</si>
  <si>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</si>
  <si>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</si>
  <si>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</si>
  <si>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</si>
  <si>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</si>
  <si>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</si>
  <si>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</si>
  <si>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</si>
  <si>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</si>
  <si>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</si>
  <si>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</si>
  <si>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</si>
  <si>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</si>
  <si>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</si>
  <si>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</si>
  <si>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</si>
  <si>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</si>
  <si>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</si>
  <si>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</si>
  <si>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</si>
  <si>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</si>
  <si>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</si>
  <si>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</si>
  <si>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</si>
  <si>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</si>
  <si>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</si>
  <si>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</si>
  <si>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</si>
  <si>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</si>
  <si>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</si>
  <si>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</si>
  <si>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</si>
  <si>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</si>
  <si>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</si>
  <si>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</si>
  <si>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</si>
  <si>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</si>
  <si>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</si>
  <si>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</si>
  <si>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</si>
  <si>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</si>
  <si>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</si>
  <si>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</si>
  <si>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</si>
  <si>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</si>
  <si>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</si>
  <si>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</si>
  <si>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</si>
  <si>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</si>
  <si>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</si>
  <si>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</si>
  <si>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</si>
  <si>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</si>
  <si>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</si>
  <si>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</si>
  <si>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</si>
  <si>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</si>
  <si>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</si>
  <si>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</si>
  <si>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</si>
  <si>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</si>
  <si>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</si>
  <si>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</si>
  <si>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</si>
  <si>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</si>
  <si>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</si>
  <si>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</si>
  <si>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</si>
  <si>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</si>
  <si>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</si>
  <si>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</si>
  <si>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</si>
  <si>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</si>
  <si>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</si>
  <si>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</si>
  <si>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</si>
  <si>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</si>
  <si>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</si>
  <si>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</si>
  <si>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</si>
  <si>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</si>
  <si>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</si>
  <si>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</si>
  <si>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</si>
  <si>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</si>
  <si>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</si>
  <si>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</si>
  <si>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</si>
  <si>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</si>
  <si>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</si>
  <si>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</si>
  <si>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</si>
  <si>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</si>
  <si>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</si>
  <si>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</si>
  <si>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</si>
  <si>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</si>
  <si>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</si>
  <si>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</si>
  <si>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</si>
  <si>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</si>
  <si>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</si>
  <si>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</si>
  <si>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</si>
  <si>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</si>
  <si>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</si>
  <si>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</si>
  <si>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</si>
  <si>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</si>
  <si>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</si>
  <si>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</si>
  <si>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</si>
  <si>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</si>
  <si>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</si>
  <si>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</si>
  <si>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</si>
  <si>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</si>
  <si>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</si>
  <si>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</si>
  <si>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</si>
  <si>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</si>
  <si>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</si>
  <si>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</si>
  <si>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</si>
  <si>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</si>
  <si>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</si>
  <si>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</si>
  <si>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</si>
  <si>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</si>
  <si>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</si>
  <si>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</si>
  <si>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</si>
  <si>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</si>
  <si>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</si>
  <si>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</si>
  <si>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</si>
  <si>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</si>
  <si>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</si>
  <si>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</si>
  <si>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</si>
  <si>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</si>
  <si>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</si>
  <si>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</si>
  <si>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</si>
  <si>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</si>
  <si>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</si>
  <si>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</si>
  <si>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</si>
  <si>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</si>
  <si>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</si>
  <si>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</si>
  <si>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</si>
  <si>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</si>
  <si>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</si>
  <si>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</si>
  <si>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</si>
  <si>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</si>
  <si>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</si>
  <si>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</si>
  <si>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</si>
  <si>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</si>
  <si>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</si>
  <si>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</si>
  <si>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</si>
  <si>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</si>
  <si>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</si>
  <si>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</si>
  <si>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</si>
  <si>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</si>
  <si>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</si>
  <si>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</si>
  <si>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</si>
  <si>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</si>
  <si>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</si>
  <si>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</si>
  <si>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</si>
  <si>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</si>
  <si>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</si>
  <si>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</si>
  <si>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</si>
  <si>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</si>
  <si>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</si>
  <si>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</si>
  <si>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</si>
  <si>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</si>
  <si>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</si>
  <si>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</si>
  <si>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</si>
  <si>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</si>
  <si>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</si>
  <si>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</si>
  <si>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</si>
  <si>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</si>
  <si>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</si>
  <si>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</si>
  <si>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</si>
  <si>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</si>
  <si>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</si>
  <si>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</si>
  <si>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</si>
  <si>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</si>
  <si>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</si>
  <si>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</si>
  <si>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</si>
  <si>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</si>
  <si>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</si>
  <si>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</si>
  <si>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</si>
  <si>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</si>
  <si>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</si>
  <si>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</si>
  <si>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</si>
  <si>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</si>
  <si>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</si>
  <si>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</si>
  <si>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</si>
  <si>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</si>
  <si>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</si>
  <si>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</si>
  <si>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</si>
  <si>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</si>
  <si>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</si>
  <si>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</si>
  <si>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</si>
  <si>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</si>
  <si>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</si>
  <si>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</si>
  <si>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</si>
  <si>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</si>
  <si>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</si>
  <si>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</si>
  <si>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</si>
  <si>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</si>
  <si>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</si>
  <si>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</si>
  <si>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</si>
  <si>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</si>
  <si>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</si>
  <si>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</si>
  <si>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</si>
  <si>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</si>
  <si>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</si>
  <si>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</si>
  <si>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</si>
  <si>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</si>
  <si>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</si>
  <si>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</si>
  <si>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</si>
  <si>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</si>
  <si>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</si>
  <si>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</si>
  <si>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</si>
  <si>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</si>
  <si>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</si>
  <si>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</si>
  <si>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</si>
  <si>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</si>
  <si>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</si>
  <si>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</si>
  <si>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</si>
  <si>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</si>
  <si>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</si>
  <si>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</si>
  <si>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</si>
  <si>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</si>
  <si>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</si>
  <si>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</si>
  <si>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</si>
  <si>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</si>
  <si>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</si>
  <si>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</si>
  <si>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</si>
  <si>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</si>
  <si>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</si>
  <si>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</si>
  <si>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</si>
  <si>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</si>
  <si>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</si>
  <si>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</si>
  <si>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</si>
  <si>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</si>
  <si>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</si>
  <si>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</si>
  <si>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</si>
  <si>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</si>
  <si>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</si>
  <si>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</si>
  <si>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</si>
  <si>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</si>
  <si>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</si>
  <si>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</si>
  <si>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</si>
  <si>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</si>
  <si>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</si>
  <si>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</si>
  <si>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</si>
  <si>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</si>
  <si>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</si>
  <si>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</si>
  <si>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</si>
  <si>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</si>
  <si>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</si>
  <si>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</si>
  <si>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</si>
  <si>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</si>
  <si>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</si>
  <si>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</si>
  <si>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</si>
  <si>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</si>
  <si>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</si>
  <si>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</si>
  <si>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</si>
  <si>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</si>
  <si>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</si>
  <si>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</si>
  <si>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</si>
  <si>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</si>
  <si>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</si>
  <si>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</si>
  <si>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</si>
  <si>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</si>
  <si>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</si>
  <si>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</si>
  <si>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</si>
  <si>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</si>
  <si>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</si>
  <si>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</si>
  <si>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</si>
  <si>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</si>
  <si>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</si>
  <si>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</si>
  <si>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</si>
  <si>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</si>
  <si>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</si>
  <si>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</si>
  <si>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</si>
  <si>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</si>
  <si>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</si>
  <si>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</si>
  <si>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</si>
  <si>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</si>
  <si>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</si>
  <si>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</si>
  <si>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</si>
  <si>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</si>
  <si>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</si>
  <si>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</si>
  <si>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</si>
  <si>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</si>
  <si>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</si>
  <si>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</si>
  <si>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</si>
  <si>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</si>
  <si>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</si>
  <si>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</si>
  <si>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</si>
  <si>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</si>
  <si>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</si>
  <si>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</si>
  <si>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</si>
  <si>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</si>
  <si>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</si>
  <si>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</si>
  <si>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</si>
  <si>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</si>
  <si>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</si>
  <si>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</si>
  <si>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</si>
  <si>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</si>
  <si>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</si>
  <si>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</si>
  <si>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</si>
  <si>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</si>
  <si>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</si>
  <si>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</si>
  <si>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</si>
  <si>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</si>
  <si>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</si>
  <si>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</si>
  <si>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</si>
  <si>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</si>
  <si>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</si>
  <si>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</si>
  <si>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</si>
  <si>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</si>
  <si>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</si>
  <si>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</si>
  <si>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</si>
  <si>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</si>
  <si>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</si>
  <si>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</si>
  <si>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</si>
  <si>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</si>
  <si>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</si>
  <si>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</si>
  <si>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</si>
  <si>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</si>
  <si>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</si>
  <si>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</si>
  <si>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</si>
  <si>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</si>
  <si>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</si>
  <si>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</si>
  <si>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</si>
  <si>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</si>
  <si>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</si>
  <si>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</si>
  <si>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</si>
  <si>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</si>
  <si>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</si>
  <si>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</si>
  <si>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</si>
  <si>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</si>
  <si>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</si>
  <si>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</si>
  <si>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</si>
  <si>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</si>
  <si>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</si>
  <si>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</si>
  <si>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</si>
  <si>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</si>
  <si>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</si>
  <si>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</si>
  <si>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</si>
  <si>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</si>
  <si>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</si>
  <si>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</si>
  <si>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</si>
  <si>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</si>
  <si>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</si>
  <si>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</si>
  <si>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</si>
  <si>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</si>
  <si>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</si>
  <si>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</si>
  <si>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</si>
  <si>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</si>
  <si>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</si>
  <si>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</si>
  <si>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</si>
  <si>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</si>
  <si>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</si>
  <si>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</si>
  <si>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</si>
  <si>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</si>
  <si>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</si>
  <si>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</si>
  <si>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</si>
  <si>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</si>
  <si>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</si>
  <si>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</si>
  <si>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</si>
  <si>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</si>
  <si>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</si>
  <si>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</si>
  <si>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</si>
  <si>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</si>
  <si>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</si>
  <si>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</si>
  <si>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</si>
  <si>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</si>
  <si>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</si>
  <si>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</si>
  <si>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</si>
  <si>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</si>
  <si>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</si>
  <si>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</si>
  <si>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</si>
  <si>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</si>
  <si>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</si>
  <si>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</si>
  <si>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</si>
  <si>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</si>
  <si>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</si>
  <si>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</si>
  <si>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</si>
  <si>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</si>
  <si>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</si>
  <si>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</si>
  <si>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</si>
  <si>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</si>
  <si>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</si>
  <si>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</si>
  <si>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</si>
  <si>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</si>
  <si>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</si>
  <si>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</si>
  <si>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</si>
  <si>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</si>
  <si>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</si>
  <si>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</si>
  <si>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</si>
  <si>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</si>
  <si>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</si>
  <si>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</si>
  <si>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</si>
  <si>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</si>
  <si>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</si>
  <si>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</si>
  <si>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</si>
  <si>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</si>
  <si>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</si>
  <si>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</si>
  <si>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</si>
  <si>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</si>
  <si>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</si>
  <si>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</si>
  <si>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</si>
  <si>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</si>
  <si>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</si>
  <si>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</si>
  <si>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</si>
  <si>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</si>
  <si>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</si>
  <si>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</si>
  <si>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</si>
  <si>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</si>
  <si>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</si>
  <si>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</si>
  <si>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</si>
  <si>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</si>
  <si>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</si>
  <si>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</si>
  <si>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</si>
  <si>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</si>
  <si>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</si>
  <si>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</si>
  <si>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</si>
  <si>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</si>
  <si>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</si>
  <si>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</si>
  <si>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</si>
  <si>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</si>
  <si>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</si>
  <si>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</si>
  <si>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</si>
  <si>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</si>
  <si>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</si>
  <si>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</si>
  <si>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</si>
  <si>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</si>
  <si>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</si>
  <si>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</si>
  <si>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</si>
  <si>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</si>
  <si>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</si>
  <si>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</si>
  <si>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</si>
  <si>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</si>
  <si>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</si>
  <si>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</si>
  <si>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</si>
  <si>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</si>
  <si>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</si>
  <si>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</si>
  <si>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</si>
  <si>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</si>
  <si>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</si>
  <si>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</si>
  <si>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</si>
  <si>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</si>
  <si>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</si>
  <si>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</si>
  <si>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</si>
  <si>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</si>
  <si>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</si>
  <si>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</si>
  <si>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</si>
  <si>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</si>
  <si>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</si>
  <si>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</si>
  <si>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</si>
  <si>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</si>
  <si>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</si>
  <si>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</si>
  <si>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</si>
  <si>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</si>
  <si>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</si>
  <si>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</si>
  <si>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</si>
  <si>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</si>
  <si>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</si>
  <si>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</si>
  <si>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</si>
  <si>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</si>
  <si>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</si>
  <si>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</si>
  <si>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</si>
  <si>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</si>
  <si>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</si>
  <si>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</si>
  <si>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</si>
  <si>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</si>
  <si>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</si>
  <si>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</si>
  <si>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</si>
  <si>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</si>
  <si>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</si>
  <si>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</si>
  <si>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</si>
  <si>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</si>
  <si>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</si>
  <si>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</si>
  <si>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</si>
  <si>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</si>
  <si>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</si>
  <si>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</si>
  <si>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</si>
  <si>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</si>
  <si>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</si>
  <si>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</si>
  <si>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</si>
  <si>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</si>
  <si>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</si>
  <si>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</si>
  <si>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</si>
  <si>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</si>
  <si>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</si>
  <si>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</si>
  <si>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</si>
  <si>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</si>
  <si>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</si>
  <si>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</si>
  <si>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</si>
  <si>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</si>
  <si>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</si>
  <si>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</si>
  <si>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</si>
  <si>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</si>
  <si>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</si>
  <si>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</si>
  <si>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</si>
  <si>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</si>
  <si>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</si>
  <si>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</si>
  <si>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</si>
  <si>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</si>
  <si>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</si>
  <si>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</si>
  <si>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</si>
  <si>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</si>
  <si>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</si>
  <si>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</si>
  <si>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</si>
  <si>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</si>
  <si>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</si>
  <si>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</si>
  <si>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</si>
  <si>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</si>
  <si>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</si>
  <si>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</si>
  <si>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</si>
  <si>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</si>
  <si>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</si>
  <si>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</si>
  <si>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</si>
  <si>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</si>
  <si>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</si>
  <si>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</si>
  <si>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</si>
  <si>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</si>
  <si>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</si>
  <si>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</si>
  <si>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</si>
  <si>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</si>
  <si>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</si>
  <si>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</si>
  <si>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</si>
  <si>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</si>
  <si>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</si>
  <si>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</si>
  <si>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</si>
  <si>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</si>
  <si>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</si>
  <si>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</si>
  <si>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</si>
  <si>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</si>
  <si>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</si>
  <si>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</si>
  <si>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</si>
  <si>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</si>
  <si>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</si>
  <si>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</si>
  <si>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</si>
  <si>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</si>
  <si>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</si>
  <si>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</si>
  <si>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</si>
  <si>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</si>
  <si>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</si>
  <si>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</si>
  <si>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</si>
  <si>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</si>
  <si>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</si>
  <si>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</si>
  <si>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</si>
  <si>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</si>
  <si>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</si>
  <si>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</si>
  <si>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</si>
  <si>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</si>
  <si>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</si>
  <si>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</si>
  <si>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</si>
  <si>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</si>
  <si>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</si>
  <si>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</si>
  <si>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</si>
  <si>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</si>
  <si>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</si>
  <si>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</si>
  <si>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</si>
  <si>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</si>
  <si>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</si>
  <si>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</si>
  <si>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</si>
  <si>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</si>
  <si>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</si>
  <si>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</si>
  <si>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</si>
  <si>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</si>
  <si>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</si>
  <si>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</si>
  <si>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</si>
  <si>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</si>
  <si>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</si>
  <si>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</si>
  <si>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</si>
  <si>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</si>
  <si>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</si>
  <si>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</si>
  <si>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</si>
  <si>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</si>
  <si>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</si>
  <si>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</si>
  <si>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</si>
  <si>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</si>
  <si>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</si>
  <si>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</si>
  <si>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</si>
  <si>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</si>
  <si>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</si>
  <si>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</si>
  <si>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</si>
  <si>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</si>
  <si>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</si>
  <si>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</si>
  <si>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</si>
  <si>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</si>
  <si>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</si>
  <si>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</si>
  <si>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</si>
  <si>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</si>
  <si>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</si>
  <si>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</si>
  <si>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</si>
  <si>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</si>
  <si>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</si>
  <si>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</si>
  <si>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</si>
  <si>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</si>
  <si>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</si>
  <si>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</si>
  <si>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</si>
  <si>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</si>
  <si>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</si>
  <si>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</si>
  <si>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</si>
  <si>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</si>
  <si>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</si>
  <si>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</si>
  <si>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</si>
  <si>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</si>
  <si>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</si>
  <si>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</si>
  <si>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</si>
  <si>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</si>
  <si>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</si>
  <si>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</si>
  <si>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</si>
  <si>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</si>
  <si>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</si>
  <si>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</si>
  <si>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</si>
  <si>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</si>
  <si>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</si>
  <si>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</si>
  <si>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</si>
  <si>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</si>
  <si>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</si>
  <si>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</si>
  <si>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</si>
  <si>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</si>
  <si>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</si>
  <si>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</si>
  <si>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</si>
  <si>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</si>
  <si>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</si>
  <si>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</si>
  <si>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</si>
  <si>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</si>
  <si>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</si>
  <si>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</si>
  <si>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</si>
  <si>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</si>
  <si>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</si>
  <si>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</si>
  <si>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</si>
  <si>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</si>
  <si>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</si>
  <si>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</si>
  <si>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</si>
  <si>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</si>
  <si>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</si>
  <si>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</si>
  <si>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</si>
  <si>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</si>
  <si>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</si>
  <si>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</si>
  <si>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</si>
  <si>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</si>
  <si>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</si>
  <si>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</si>
  <si>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</si>
  <si>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</si>
  <si>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</si>
  <si>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</si>
  <si>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</si>
  <si>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</si>
  <si>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</si>
  <si>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</si>
  <si>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</si>
  <si>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</si>
  <si>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</si>
  <si>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</si>
  <si>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</si>
  <si>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</si>
  <si>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</si>
  <si>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</si>
  <si>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</si>
  <si>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</si>
  <si>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</si>
  <si>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</si>
  <si>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</si>
  <si>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</si>
  <si>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</si>
  <si>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</si>
  <si>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</si>
  <si>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</si>
  <si>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</si>
  <si>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</si>
  <si>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</si>
  <si>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</si>
  <si>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</si>
  <si>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</si>
  <si>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</si>
  <si>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</si>
  <si>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</si>
  <si>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</si>
  <si>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</si>
  <si>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</si>
  <si>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</si>
  <si>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</si>
  <si>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</si>
  <si>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</si>
  <si>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</si>
  <si>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</si>
  <si>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</si>
  <si>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</si>
  <si>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</si>
  <si>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</si>
  <si>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</si>
  <si>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</si>
  <si>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</si>
  <si>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</si>
  <si>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</si>
  <si>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</si>
  <si>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</si>
  <si>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</si>
  <si>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</si>
  <si>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</si>
  <si>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</si>
  <si>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</si>
  <si>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</si>
  <si>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</si>
  <si>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</si>
  <si>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</si>
  <si>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</si>
  <si>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</si>
  <si>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</si>
  <si>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</si>
  <si>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</si>
  <si>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</si>
  <si>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</si>
  <si>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</si>
  <si>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</si>
  <si>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</si>
  <si>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</si>
  <si>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</si>
  <si>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</si>
  <si>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</si>
  <si>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</si>
  <si>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</si>
  <si>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</si>
  <si>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</si>
  <si>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</si>
  <si>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</si>
  <si>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</si>
  <si>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</si>
  <si>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</si>
  <si>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</si>
  <si>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</si>
  <si>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</si>
  <si>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</si>
  <si>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</si>
  <si>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</si>
  <si>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</si>
  <si>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</si>
  <si>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</si>
  <si>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</si>
  <si>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</si>
  <si>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</si>
  <si>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</si>
  <si>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</si>
  <si>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</si>
  <si>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</si>
  <si>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</si>
  <si>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</si>
  <si>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</si>
  <si>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</si>
  <si>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</si>
  <si>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</si>
  <si>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</si>
  <si>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</si>
  <si>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</si>
  <si>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</si>
  <si>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</si>
  <si>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</si>
  <si>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</si>
  <si>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</si>
  <si>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</si>
  <si>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</si>
  <si>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</si>
  <si>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</si>
  <si>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</si>
  <si>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</si>
  <si>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</si>
  <si>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</si>
  <si>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</si>
  <si>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</si>
  <si>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</si>
  <si>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</si>
  <si>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</si>
  <si>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</si>
  <si>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</si>
  <si>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</si>
  <si>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</si>
  <si>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</si>
  <si>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</si>
  <si>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</si>
  <si>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</si>
  <si>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</si>
  <si>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</si>
  <si>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</si>
  <si>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</si>
  <si>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</si>
  <si>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</si>
  <si>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</si>
  <si>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</si>
  <si>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</si>
  <si>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</si>
  <si>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</si>
  <si>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</si>
  <si>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</si>
  <si>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</si>
  <si>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</si>
  <si>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</si>
  <si>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</si>
  <si>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</si>
  <si>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</si>
  <si>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</si>
  <si>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</si>
  <si>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</si>
  <si>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</si>
  <si>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</si>
  <si>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</si>
  <si>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</si>
  <si>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</si>
  <si>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</si>
  <si>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</si>
  <si>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</si>
  <si>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</si>
  <si>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</si>
  <si>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</si>
  <si>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</si>
  <si>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</si>
  <si>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</si>
  <si>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</si>
  <si>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</si>
  <si>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</si>
  <si>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</si>
  <si>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</si>
  <si>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</si>
  <si>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</si>
  <si>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</si>
  <si>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</si>
  <si>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</si>
  <si>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</si>
  <si>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</si>
  <si>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</si>
  <si>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</si>
  <si>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</si>
  <si>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</si>
  <si>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</si>
  <si>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</si>
  <si>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</si>
  <si>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</si>
  <si>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</si>
  <si>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</si>
  <si>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</si>
  <si>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</si>
  <si>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</si>
  <si>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</si>
  <si>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</si>
  <si>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</si>
  <si>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</si>
  <si>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</si>
  <si>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</si>
  <si>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</si>
  <si>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</si>
  <si>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</si>
  <si>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</si>
  <si>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</si>
  <si>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</si>
  <si>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</si>
  <si>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</si>
  <si>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</si>
  <si>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</si>
  <si>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</si>
  <si>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</si>
  <si>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</si>
  <si>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</si>
  <si>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</si>
  <si>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</si>
  <si>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</si>
  <si>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</si>
  <si>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</si>
  <si>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</si>
  <si>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</si>
  <si>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</si>
  <si>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</si>
  <si>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</si>
  <si>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</si>
  <si>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</si>
  <si>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</si>
  <si>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</si>
  <si>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</si>
  <si>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</si>
  <si>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</si>
  <si>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</si>
  <si>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</si>
  <si>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</si>
  <si>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</si>
  <si>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</si>
  <si>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</si>
  <si>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</si>
  <si>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</si>
  <si>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</si>
  <si>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</si>
  <si>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</si>
  <si>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</si>
  <si>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</si>
  <si>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</si>
  <si>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</si>
  <si>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</si>
  <si>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</si>
  <si>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</si>
  <si>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</si>
  <si>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</si>
  <si>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</si>
  <si>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</si>
  <si>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</si>
  <si>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</si>
  <si>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</si>
  <si>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</si>
  <si>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</si>
  <si>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</si>
  <si>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</si>
  <si>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</si>
  <si>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</si>
  <si>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</si>
  <si>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</si>
  <si>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</si>
  <si>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</si>
  <si>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</si>
  <si>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</si>
  <si>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</si>
  <si>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</si>
  <si>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</si>
  <si>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</si>
  <si>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</si>
  <si>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</si>
  <si>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</si>
  <si>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</si>
  <si>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wal</t>
  </si>
  <si>
    <t>without</t>
  </si>
  <si>
    <t>sin</t>
  </si>
  <si>
    <t>Am oko wala.</t>
  </si>
  <si>
    <t>wal na</t>
  </si>
  <si>
    <t>without (_+ -ing_)</t>
  </si>
  <si>
    <t>sen (_ + -i_)</t>
  </si>
  <si>
    <t>sin (_+ infinitivo_)</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</si>
  <si>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</si>
  <si>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</si>
  <si>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</si>
  <si>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</si>
  <si>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</si>
  <si>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</si>
  <si>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</si>
  <si>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</si>
  <si>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</si>
  <si>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</si>
  <si>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</si>
  <si>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</si>
  <si>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</si>
  <si>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</si>
  <si>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</si>
  <si>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</si>
  <si>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</si>
  <si>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</si>
  <si>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</si>
  <si>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</si>
  <si>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</si>
  <si>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</si>
  <si>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</si>
  <si>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</si>
  <si>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</si>
  <si>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</si>
  <si>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</si>
  <si>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</si>
  <si>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</si>
  <si>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</si>
  <si>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</si>
  <si>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</si>
  <si>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</si>
  <si>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</si>
  <si>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</si>
  <si>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</si>
  <si>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</si>
  <si>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</si>
  <si>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</si>
  <si>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</si>
  <si>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</si>
  <si>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</si>
  <si>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</si>
  <si>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</si>
  <si>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</si>
  <si>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</si>
  <si>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</si>
  <si>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</si>
  <si>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</si>
  <si>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</si>
  <si>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</si>
  <si>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</si>
  <si>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</si>
  <si>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</si>
  <si>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</si>
  <si>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</si>
  <si>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</si>
  <si>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</si>
  <si>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timpano</t>
  </si>
  <si>
    <t>timpani</t>
  </si>
  <si>
    <t>timbalo</t>
  </si>
  <si>
    <t>Englisa (timpano),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</si>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</sst>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543910427"/>
        <c:axId val="432410771"/>
      </c:barChart>
      <c:catAx>
        <c:axId val="5439104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2410771"/>
      </c:catAx>
      <c:valAx>
        <c:axId val="4324107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391042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42023</v>
      </c>
      <c r="J8297" s="2" t="s">
        <v>42023</v>
      </c>
      <c r="K8297" s="1"/>
      <c r="L8297" s="1"/>
      <c r="M8297" s="1"/>
      <c r="N8297" s="1"/>
      <c r="O8297" s="1"/>
      <c r="P8297" s="2" t="s">
        <v>19030</v>
      </c>
      <c r="Q8297" s="2" t="s">
        <v>42024</v>
      </c>
      <c r="R8297" s="1"/>
      <c r="S8297" s="1"/>
      <c r="T8297" s="1"/>
      <c r="U8297" s="1"/>
      <c r="V8297" s="1"/>
      <c r="W8297" s="1"/>
      <c r="X8297" s="1"/>
      <c r="Y8297" s="1"/>
      <c r="Z8297" s="1"/>
      <c r="AA8297" s="1"/>
      <c r="AB8297" s="1"/>
      <c r="AC8297" s="1"/>
      <c r="AD8297" s="1"/>
      <c r="AE8297" s="1"/>
      <c r="AF8297" s="1"/>
    </row>
    <row r="8298">
      <c r="A8298" s="2" t="s">
        <v>42025</v>
      </c>
      <c r="B8298" s="5"/>
      <c r="C8298" s="8" t="s">
        <v>428</v>
      </c>
      <c r="D8298" s="2"/>
      <c r="E8298" s="6"/>
      <c r="F8298" s="11" t="b">
        <v>0</v>
      </c>
      <c r="G8298" s="2" t="s">
        <v>42025</v>
      </c>
      <c r="H8298" s="1"/>
      <c r="I8298" s="2" t="s">
        <v>42026</v>
      </c>
      <c r="J8298" s="2" t="s">
        <v>42027</v>
      </c>
      <c r="K8298" s="1"/>
      <c r="L8298" s="1"/>
      <c r="M8298" s="1"/>
      <c r="N8298" s="1"/>
      <c r="O8298" s="1"/>
      <c r="P8298" s="2" t="s">
        <v>19030</v>
      </c>
      <c r="Q8298" s="2" t="s">
        <v>42028</v>
      </c>
      <c r="R8298" s="1"/>
      <c r="S8298" s="1"/>
      <c r="T8298" s="1"/>
      <c r="U8298" s="1"/>
      <c r="V8298" s="1"/>
      <c r="W8298" s="1"/>
      <c r="X8298" s="1"/>
      <c r="Y8298" s="1"/>
      <c r="Z8298" s="1"/>
      <c r="AA8298" s="1"/>
      <c r="AB8298" s="1"/>
      <c r="AC8298" s="1"/>
      <c r="AD8298" s="1"/>
      <c r="AE8298" s="1"/>
      <c r="AF8298" s="1"/>
    </row>
    <row r="8299">
      <c r="A8299" s="2" t="s">
        <v>42029</v>
      </c>
      <c r="B8299" s="5"/>
      <c r="C8299" s="8" t="s">
        <v>428</v>
      </c>
      <c r="D8299" s="2"/>
      <c r="E8299" s="7"/>
      <c r="F8299" s="11" t="b">
        <v>0</v>
      </c>
      <c r="G8299" s="2" t="s">
        <v>42029</v>
      </c>
      <c r="H8299" s="1"/>
      <c r="I8299" s="2" t="s">
        <v>42030</v>
      </c>
      <c r="J8299" s="2" t="s">
        <v>42029</v>
      </c>
      <c r="K8299" s="1"/>
      <c r="L8299" s="1"/>
      <c r="M8299" s="1"/>
      <c r="N8299" s="1"/>
      <c r="O8299" s="1"/>
      <c r="P8299" s="2" t="s">
        <v>19030</v>
      </c>
      <c r="Q8299" s="2" t="s">
        <v>42031</v>
      </c>
      <c r="R8299" s="1"/>
      <c r="S8299" s="1"/>
      <c r="T8299" s="1"/>
      <c r="U8299" s="1"/>
      <c r="V8299" s="1"/>
      <c r="W8299" s="1"/>
      <c r="X8299" s="1"/>
      <c r="Y8299" s="1"/>
      <c r="Z8299" s="1"/>
      <c r="AA8299" s="1"/>
      <c r="AB8299" s="1"/>
      <c r="AC8299" s="1"/>
      <c r="AD8299" s="1"/>
      <c r="AE8299" s="1"/>
      <c r="AF8299" s="1"/>
    </row>
    <row r="8300">
      <c r="A8300" s="2" t="s">
        <v>42032</v>
      </c>
      <c r="B8300" s="5"/>
      <c r="C8300" s="8" t="s">
        <v>428</v>
      </c>
      <c r="D8300" s="2"/>
      <c r="E8300" s="6"/>
      <c r="F8300" s="11" t="b">
        <v>0</v>
      </c>
      <c r="G8300" s="2" t="s">
        <v>42033</v>
      </c>
      <c r="H8300" s="1"/>
      <c r="I8300" s="2" t="s">
        <v>42034</v>
      </c>
      <c r="J8300" s="2" t="s">
        <v>42035</v>
      </c>
      <c r="K8300" s="1"/>
      <c r="L8300" s="1"/>
      <c r="M8300" s="1"/>
      <c r="N8300" s="1"/>
      <c r="O8300" s="1"/>
      <c r="P8300" s="2" t="s">
        <v>19030</v>
      </c>
      <c r="Q8300" s="2" t="s">
        <v>42036</v>
      </c>
      <c r="R8300" s="1"/>
      <c r="S8300" s="1"/>
      <c r="T8300" s="1"/>
      <c r="U8300" s="1"/>
      <c r="V8300" s="1"/>
      <c r="W8300" s="1"/>
      <c r="X8300" s="1"/>
      <c r="Y8300" s="1"/>
      <c r="Z8300" s="1"/>
      <c r="AA8300" s="1"/>
      <c r="AB8300" s="1"/>
      <c r="AC8300" s="1"/>
      <c r="AD8300" s="1"/>
      <c r="AE8300" s="1"/>
      <c r="AF8300" s="1"/>
    </row>
    <row r="8301">
      <c r="A8301" s="2" t="s">
        <v>42037</v>
      </c>
      <c r="B8301" s="5"/>
      <c r="C8301" s="8" t="s">
        <v>428</v>
      </c>
      <c r="D8301" s="2"/>
      <c r="E8301" s="7"/>
      <c r="F8301" s="11" t="b">
        <v>0</v>
      </c>
      <c r="G8301" s="2" t="s">
        <v>42038</v>
      </c>
      <c r="H8301" s="1"/>
      <c r="I8301" s="2" t="s">
        <v>42037</v>
      </c>
      <c r="J8301" s="2" t="s">
        <v>42039</v>
      </c>
      <c r="K8301" s="1"/>
      <c r="L8301" s="1"/>
      <c r="M8301" s="1"/>
      <c r="N8301" s="1"/>
      <c r="O8301" s="1"/>
      <c r="P8301" s="2" t="s">
        <v>19030</v>
      </c>
      <c r="Q8301" s="2" t="s">
        <v>42040</v>
      </c>
      <c r="R8301" s="1"/>
      <c r="S8301" s="1"/>
      <c r="T8301" s="1"/>
      <c r="U8301" s="1"/>
      <c r="V8301" s="1"/>
      <c r="W8301" s="1"/>
      <c r="X8301" s="1"/>
      <c r="Y8301" s="1"/>
      <c r="Z8301" s="1"/>
      <c r="AA8301" s="1"/>
      <c r="AB8301" s="1"/>
      <c r="AC8301" s="1"/>
      <c r="AD8301" s="1"/>
      <c r="AE8301" s="1"/>
      <c r="AF8301" s="1"/>
    </row>
    <row r="8302">
      <c r="A8302" s="2" t="s">
        <v>42041</v>
      </c>
      <c r="B8302" s="5"/>
      <c r="C8302" s="8" t="s">
        <v>463</v>
      </c>
      <c r="D8302" s="2" t="s">
        <v>102</v>
      </c>
      <c r="E8302" s="6"/>
      <c r="F8302" s="11" t="b">
        <v>0</v>
      </c>
      <c r="G8302" s="2" t="s">
        <v>42042</v>
      </c>
      <c r="H8302" s="1"/>
      <c r="I8302" s="2" t="s">
        <v>42043</v>
      </c>
      <c r="J8302" s="2" t="s">
        <v>42044</v>
      </c>
      <c r="K8302" s="1"/>
      <c r="L8302" s="1"/>
      <c r="M8302" s="1"/>
      <c r="N8302" s="1"/>
      <c r="O8302" s="1"/>
      <c r="P8302" s="2" t="s">
        <v>1091</v>
      </c>
      <c r="Q8302" s="2" t="s">
        <v>42045</v>
      </c>
      <c r="R8302" s="1"/>
      <c r="S8302" s="1"/>
      <c r="T8302" s="1"/>
      <c r="U8302" s="1"/>
      <c r="V8302" s="1"/>
      <c r="W8302" s="1"/>
      <c r="X8302" s="1"/>
      <c r="Y8302" s="1"/>
      <c r="Z8302" s="1"/>
      <c r="AA8302" s="1"/>
      <c r="AB8302" s="1"/>
      <c r="AC8302" s="1"/>
      <c r="AD8302" s="1"/>
      <c r="AE8302" s="1"/>
      <c r="AF8302" s="1"/>
    </row>
    <row r="8303">
      <c r="A8303" s="2" t="s">
        <v>42046</v>
      </c>
      <c r="B8303" s="5"/>
      <c r="C8303" s="8" t="s">
        <v>463</v>
      </c>
      <c r="D8303" s="2" t="s">
        <v>523</v>
      </c>
      <c r="E8303" s="7"/>
      <c r="F8303" s="11" t="b">
        <v>0</v>
      </c>
      <c r="G8303" s="2" t="s">
        <v>42047</v>
      </c>
      <c r="H8303" s="1"/>
      <c r="I8303" s="2" t="s">
        <v>42048</v>
      </c>
      <c r="J8303" s="2" t="s">
        <v>42049</v>
      </c>
      <c r="K8303" s="1"/>
      <c r="L8303" s="2" t="s">
        <v>42050</v>
      </c>
      <c r="M8303" s="1"/>
      <c r="N8303" s="1"/>
      <c r="O8303" s="1"/>
      <c r="P8303" s="2" t="s">
        <v>1091</v>
      </c>
      <c r="Q8303" s="2" t="s">
        <v>42051</v>
      </c>
      <c r="R8303" s="1"/>
      <c r="S8303" s="1"/>
      <c r="T8303" s="2" t="s">
        <v>42052</v>
      </c>
      <c r="U8303" s="2" t="s">
        <v>42053</v>
      </c>
      <c r="V8303" s="1"/>
      <c r="W8303" s="1"/>
      <c r="X8303" s="1"/>
      <c r="Y8303" s="1"/>
      <c r="Z8303" s="1"/>
      <c r="AA8303" s="1"/>
      <c r="AB8303" s="1"/>
      <c r="AC8303" s="1"/>
      <c r="AD8303" s="1"/>
      <c r="AE8303" s="1"/>
      <c r="AF8303" s="1"/>
    </row>
    <row r="8304">
      <c r="A8304" s="2" t="s">
        <v>42054</v>
      </c>
      <c r="B8304" s="5"/>
      <c r="C8304" s="8" t="s">
        <v>428</v>
      </c>
      <c r="D8304" s="2" t="s">
        <v>102</v>
      </c>
      <c r="E8304" s="6"/>
      <c r="F8304" s="11" t="b">
        <v>0</v>
      </c>
      <c r="G8304" s="2" t="s">
        <v>42054</v>
      </c>
      <c r="H8304" s="1"/>
      <c r="I8304" s="2" t="s">
        <v>42055</v>
      </c>
      <c r="J8304" s="2" t="s">
        <v>42054</v>
      </c>
      <c r="K8304" s="1"/>
      <c r="L8304" s="2" t="s">
        <v>42056</v>
      </c>
      <c r="M8304" s="1"/>
      <c r="N8304" s="1"/>
      <c r="O8304" s="1"/>
      <c r="P8304" s="2" t="s">
        <v>1091</v>
      </c>
      <c r="Q8304" s="2" t="s">
        <v>42057</v>
      </c>
      <c r="R8304" s="1"/>
      <c r="S8304" s="2" t="s">
        <v>42058</v>
      </c>
      <c r="T8304" s="2" t="s">
        <v>42059</v>
      </c>
      <c r="U8304" s="2" t="s">
        <v>42060</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42061</v>
      </c>
      <c r="H8305" s="1"/>
      <c r="I8305" s="2" t="s">
        <v>42062</v>
      </c>
      <c r="J8305" s="2" t="s">
        <v>42063</v>
      </c>
      <c r="K8305" s="1"/>
      <c r="L8305" s="2" t="s">
        <v>42064</v>
      </c>
      <c r="M8305" s="1"/>
      <c r="N8305" s="1"/>
      <c r="O8305" s="1"/>
      <c r="P8305" s="2" t="s">
        <v>1091</v>
      </c>
      <c r="Q8305" s="2" t="s">
        <v>42065</v>
      </c>
      <c r="R8305" s="1"/>
      <c r="S8305" s="2" t="s">
        <v>42066</v>
      </c>
      <c r="T8305" s="1"/>
      <c r="U8305" s="1"/>
      <c r="V8305" s="1"/>
      <c r="W8305" s="1"/>
      <c r="X8305" s="1"/>
      <c r="Y8305" s="1"/>
      <c r="Z8305" s="1"/>
      <c r="AA8305" s="1"/>
      <c r="AB8305" s="1"/>
      <c r="AC8305" s="1"/>
      <c r="AD8305" s="1"/>
      <c r="AE8305" s="1"/>
      <c r="AF8305" s="1"/>
    </row>
    <row r="8306">
      <c r="A8306" s="2" t="s">
        <v>42067</v>
      </c>
      <c r="B8306" s="5"/>
      <c r="C8306" s="8" t="s">
        <v>463</v>
      </c>
      <c r="D8306" s="2" t="s">
        <v>102</v>
      </c>
      <c r="E8306" s="6"/>
      <c r="F8306" s="11" t="b">
        <v>0</v>
      </c>
      <c r="G8306" s="2" t="s">
        <v>42068</v>
      </c>
      <c r="H8306" s="1"/>
      <c r="I8306" s="2" t="s">
        <v>42069</v>
      </c>
      <c r="J8306" s="2" t="s">
        <v>42070</v>
      </c>
      <c r="K8306" s="1"/>
      <c r="L8306" s="2" t="s">
        <v>42071</v>
      </c>
      <c r="M8306" s="1"/>
      <c r="N8306" s="1"/>
      <c r="O8306" s="1"/>
      <c r="P8306" s="2" t="s">
        <v>1091</v>
      </c>
      <c r="Q8306" s="2" t="s">
        <v>42072</v>
      </c>
      <c r="R8306" s="1"/>
      <c r="S8306" s="2" t="s">
        <v>42073</v>
      </c>
      <c r="T8306" s="2" t="s">
        <v>42074</v>
      </c>
      <c r="U8306" s="2" t="s">
        <v>42075</v>
      </c>
      <c r="V8306" s="1"/>
      <c r="W8306" s="1"/>
      <c r="X8306" s="1"/>
      <c r="Y8306" s="1"/>
      <c r="Z8306" s="1"/>
      <c r="AA8306" s="1"/>
      <c r="AB8306" s="1"/>
      <c r="AC8306" s="1"/>
      <c r="AD8306" s="1"/>
      <c r="AE8306" s="1"/>
      <c r="AF8306" s="1"/>
    </row>
    <row r="8307">
      <c r="A8307" s="2" t="s">
        <v>42076</v>
      </c>
      <c r="B8307" s="5"/>
      <c r="C8307" s="8" t="s">
        <v>463</v>
      </c>
      <c r="D8307" s="2" t="s">
        <v>102</v>
      </c>
      <c r="E8307" s="7"/>
      <c r="F8307" s="11" t="b">
        <v>0</v>
      </c>
      <c r="G8307" s="2" t="s">
        <v>42077</v>
      </c>
      <c r="H8307" s="1"/>
      <c r="I8307" s="2" t="s">
        <v>42078</v>
      </c>
      <c r="J8307" s="2" t="s">
        <v>42079</v>
      </c>
      <c r="K8307" s="1"/>
      <c r="L8307" s="2" t="s">
        <v>42080</v>
      </c>
      <c r="M8307" s="1"/>
      <c r="N8307" s="1"/>
      <c r="O8307" s="1"/>
      <c r="P8307" s="2" t="s">
        <v>1091</v>
      </c>
      <c r="Q8307" s="2" t="s">
        <v>42081</v>
      </c>
      <c r="R8307" s="1"/>
      <c r="S8307" s="2" t="s">
        <v>42082</v>
      </c>
      <c r="T8307" s="2" t="s">
        <v>42083</v>
      </c>
      <c r="U8307" s="2" t="s">
        <v>42084</v>
      </c>
      <c r="V8307" s="1"/>
      <c r="W8307" s="1"/>
      <c r="X8307" s="1"/>
      <c r="Y8307" s="1"/>
      <c r="Z8307" s="1"/>
      <c r="AA8307" s="1"/>
      <c r="AB8307" s="1"/>
      <c r="AC8307" s="1"/>
      <c r="AD8307" s="1"/>
      <c r="AE8307" s="1"/>
      <c r="AF8307" s="1"/>
    </row>
    <row r="8308">
      <c r="A8308" s="2" t="s">
        <v>42085</v>
      </c>
      <c r="B8308" s="5"/>
      <c r="C8308" s="8" t="s">
        <v>463</v>
      </c>
      <c r="D8308" s="2" t="s">
        <v>102</v>
      </c>
      <c r="E8308" s="6"/>
      <c r="F8308" s="11" t="b">
        <v>0</v>
      </c>
      <c r="G8308" s="2" t="s">
        <v>42086</v>
      </c>
      <c r="H8308" s="1"/>
      <c r="I8308" s="2" t="s">
        <v>42087</v>
      </c>
      <c r="J8308" s="2" t="s">
        <v>42088</v>
      </c>
      <c r="K8308" s="1"/>
      <c r="L8308" s="1"/>
      <c r="M8308" s="1"/>
      <c r="N8308" s="1"/>
      <c r="O8308" s="1"/>
      <c r="P8308" s="2" t="s">
        <v>1091</v>
      </c>
      <c r="Q8308" s="2" t="s">
        <v>42089</v>
      </c>
      <c r="R8308" s="1"/>
      <c r="S8308" s="1"/>
      <c r="T8308" s="1"/>
      <c r="U8308" s="1"/>
      <c r="V8308" s="1"/>
      <c r="W8308" s="1"/>
      <c r="X8308" s="1"/>
      <c r="Y8308" s="1"/>
      <c r="Z8308" s="1"/>
      <c r="AA8308" s="1"/>
      <c r="AB8308" s="1"/>
      <c r="AC8308" s="1"/>
      <c r="AD8308" s="1"/>
      <c r="AE8308" s="1"/>
      <c r="AF8308" s="1"/>
    </row>
    <row r="8309">
      <c r="A8309" s="2" t="s">
        <v>42090</v>
      </c>
      <c r="B8309" s="5"/>
      <c r="C8309" s="8" t="s">
        <v>463</v>
      </c>
      <c r="D8309" s="2" t="s">
        <v>102</v>
      </c>
      <c r="E8309" s="7"/>
      <c r="F8309" s="11" t="b">
        <v>0</v>
      </c>
      <c r="G8309" s="2" t="s">
        <v>42091</v>
      </c>
      <c r="H8309" s="1"/>
      <c r="I8309" s="2" t="s">
        <v>42092</v>
      </c>
      <c r="J8309" s="2" t="s">
        <v>42093</v>
      </c>
      <c r="K8309" s="1"/>
      <c r="L8309" s="1"/>
      <c r="M8309" s="2" t="s">
        <v>42094</v>
      </c>
      <c r="N8309" s="1"/>
      <c r="O8309" s="1"/>
      <c r="P8309" s="2" t="s">
        <v>1091</v>
      </c>
      <c r="Q8309" s="2" t="s">
        <v>42095</v>
      </c>
      <c r="R8309" s="1"/>
      <c r="S8309" s="1"/>
      <c r="T8309" s="1"/>
      <c r="U8309" s="1"/>
      <c r="V8309" s="1"/>
      <c r="W8309" s="1"/>
      <c r="X8309" s="1"/>
      <c r="Y8309" s="1"/>
      <c r="Z8309" s="1"/>
      <c r="AA8309" s="1"/>
      <c r="AB8309" s="1"/>
      <c r="AC8309" s="1"/>
      <c r="AD8309" s="1"/>
      <c r="AE8309" s="1"/>
      <c r="AF8309" s="1"/>
    </row>
    <row r="8310">
      <c r="A8310" s="2" t="s">
        <v>42094</v>
      </c>
      <c r="B8310" s="5"/>
      <c r="C8310" s="8" t="s">
        <v>463</v>
      </c>
      <c r="D8310" s="2" t="s">
        <v>102</v>
      </c>
      <c r="E8310" s="6"/>
      <c r="F8310" s="11" t="b">
        <v>0</v>
      </c>
      <c r="G8310" s="2" t="s">
        <v>42091</v>
      </c>
      <c r="H8310" s="1"/>
      <c r="I8310" s="2" t="s">
        <v>42096</v>
      </c>
      <c r="J8310" s="2" t="s">
        <v>42093</v>
      </c>
      <c r="K8310" s="1"/>
      <c r="L8310" s="1"/>
      <c r="M8310" s="2" t="s">
        <v>42090</v>
      </c>
      <c r="N8310" s="1"/>
      <c r="O8310" s="1"/>
      <c r="P8310" s="2" t="s">
        <v>1091</v>
      </c>
      <c r="Q8310" s="2" t="s">
        <v>42097</v>
      </c>
      <c r="R8310" s="1"/>
      <c r="S8310" s="1"/>
      <c r="T8310" s="1"/>
      <c r="U8310" s="1"/>
      <c r="V8310" s="1"/>
      <c r="W8310" s="1"/>
      <c r="X8310" s="1"/>
      <c r="Y8310" s="1"/>
      <c r="Z8310" s="1"/>
      <c r="AA8310" s="1"/>
      <c r="AB8310" s="1"/>
      <c r="AC8310" s="1"/>
      <c r="AD8310" s="1"/>
      <c r="AE8310" s="1"/>
      <c r="AF8310" s="1"/>
    </row>
    <row r="8311">
      <c r="A8311" s="2" t="s">
        <v>42098</v>
      </c>
      <c r="B8311" s="5"/>
      <c r="C8311" s="8" t="s">
        <v>463</v>
      </c>
      <c r="D8311" s="2" t="s">
        <v>102</v>
      </c>
      <c r="E8311" s="7"/>
      <c r="F8311" s="11" t="b">
        <v>0</v>
      </c>
      <c r="G8311" s="2" t="s">
        <v>42099</v>
      </c>
      <c r="H8311" s="1"/>
      <c r="I8311" s="2" t="s">
        <v>42100</v>
      </c>
      <c r="J8311" s="2" t="s">
        <v>42101</v>
      </c>
      <c r="K8311" s="1"/>
      <c r="L8311" s="2" t="s">
        <v>42102</v>
      </c>
      <c r="M8311" s="1"/>
      <c r="N8311" s="1"/>
      <c r="O8311" s="1"/>
      <c r="P8311" s="2" t="s">
        <v>42103</v>
      </c>
      <c r="Q8311" s="2" t="s">
        <v>42104</v>
      </c>
      <c r="R8311" s="1"/>
      <c r="S8311" s="1"/>
      <c r="T8311" s="1"/>
      <c r="U8311" s="1"/>
      <c r="V8311" s="1"/>
      <c r="W8311" s="1"/>
      <c r="X8311" s="1"/>
      <c r="Y8311" s="1"/>
      <c r="Z8311" s="1"/>
      <c r="AA8311" s="1"/>
      <c r="AB8311" s="1"/>
      <c r="AC8311" s="1"/>
      <c r="AD8311" s="1"/>
      <c r="AE8311" s="1"/>
      <c r="AF8311" s="1"/>
    </row>
    <row r="8312">
      <c r="A8312" s="2" t="s">
        <v>42105</v>
      </c>
      <c r="B8312" s="5"/>
      <c r="C8312" s="8" t="s">
        <v>463</v>
      </c>
      <c r="D8312" s="2" t="s">
        <v>102</v>
      </c>
      <c r="E8312" s="6"/>
      <c r="F8312" s="11" t="b">
        <v>0</v>
      </c>
      <c r="G8312" s="2" t="s">
        <v>37957</v>
      </c>
      <c r="H8312" s="1"/>
      <c r="I8312" s="2" t="s">
        <v>42106</v>
      </c>
      <c r="J8312" s="2" t="s">
        <v>42107</v>
      </c>
      <c r="K8312" s="1"/>
      <c r="L8312" s="2" t="s">
        <v>42108</v>
      </c>
      <c r="M8312" s="1"/>
      <c r="N8312" s="1"/>
      <c r="O8312" s="1"/>
      <c r="P8312" s="2" t="s">
        <v>1091</v>
      </c>
      <c r="Q8312" s="2" t="s">
        <v>42109</v>
      </c>
      <c r="R8312" s="1"/>
      <c r="S8312" s="1"/>
      <c r="T8312" s="1"/>
      <c r="U8312" s="1"/>
      <c r="V8312" s="1"/>
      <c r="W8312" s="1"/>
      <c r="X8312" s="1"/>
      <c r="Y8312" s="1"/>
      <c r="Z8312" s="1"/>
      <c r="AA8312" s="1"/>
      <c r="AB8312" s="1"/>
      <c r="AC8312" s="1"/>
      <c r="AD8312" s="1"/>
      <c r="AE8312" s="1"/>
      <c r="AF8312" s="1"/>
    </row>
    <row r="8313">
      <c r="A8313" s="2" t="s">
        <v>42110</v>
      </c>
      <c r="B8313" s="5"/>
      <c r="C8313" s="8" t="s">
        <v>428</v>
      </c>
      <c r="D8313" s="2" t="s">
        <v>102</v>
      </c>
      <c r="E8313" s="7"/>
      <c r="F8313" s="11" t="b">
        <v>0</v>
      </c>
      <c r="G8313" s="2" t="s">
        <v>42111</v>
      </c>
      <c r="H8313" s="1"/>
      <c r="I8313" s="2" t="s">
        <v>42112</v>
      </c>
      <c r="J8313" s="2" t="s">
        <v>42113</v>
      </c>
      <c r="K8313" s="1"/>
      <c r="L8313" s="2" t="s">
        <v>42114</v>
      </c>
      <c r="M8313" s="1"/>
      <c r="N8313" s="1"/>
      <c r="O8313" s="1"/>
      <c r="P8313" s="2" t="s">
        <v>1091</v>
      </c>
      <c r="Q8313" s="2" t="s">
        <v>42115</v>
      </c>
      <c r="R8313" s="1"/>
      <c r="S8313" s="1"/>
      <c r="T8313" s="1"/>
      <c r="U8313" s="1"/>
      <c r="V8313" s="1"/>
      <c r="W8313" s="1"/>
      <c r="X8313" s="1"/>
      <c r="Y8313" s="1"/>
      <c r="Z8313" s="1"/>
      <c r="AA8313" s="1"/>
      <c r="AB8313" s="1"/>
      <c r="AC8313" s="1"/>
      <c r="AD8313" s="1"/>
      <c r="AE8313" s="1"/>
      <c r="AF8313" s="1"/>
    </row>
    <row r="8314">
      <c r="A8314" s="2" t="s">
        <v>42116</v>
      </c>
      <c r="B8314" s="5"/>
      <c r="C8314" s="8" t="s">
        <v>428</v>
      </c>
      <c r="D8314" s="2" t="s">
        <v>102</v>
      </c>
      <c r="E8314" s="6"/>
      <c r="F8314" s="11" t="b">
        <v>0</v>
      </c>
      <c r="G8314" s="2" t="s">
        <v>42117</v>
      </c>
      <c r="H8314" s="1"/>
      <c r="I8314" s="2" t="s">
        <v>42116</v>
      </c>
      <c r="J8314" s="2" t="s">
        <v>42118</v>
      </c>
      <c r="K8314" s="1"/>
      <c r="L8314" s="2" t="s">
        <v>42119</v>
      </c>
      <c r="M8314" s="1"/>
      <c r="N8314" s="1"/>
      <c r="O8314" s="1"/>
      <c r="P8314" s="2" t="s">
        <v>1091</v>
      </c>
      <c r="Q8314" s="2" t="s">
        <v>42120</v>
      </c>
      <c r="R8314" s="1"/>
      <c r="S8314" s="1"/>
      <c r="T8314" s="1"/>
      <c r="U8314" s="1"/>
      <c r="V8314" s="1"/>
      <c r="W8314" s="1"/>
      <c r="X8314" s="1"/>
      <c r="Y8314" s="1"/>
      <c r="Z8314" s="1"/>
      <c r="AA8314" s="1"/>
      <c r="AB8314" s="1"/>
      <c r="AC8314" s="1"/>
      <c r="AD8314" s="1"/>
      <c r="AE8314" s="1"/>
      <c r="AF8314" s="1"/>
    </row>
    <row r="8315">
      <c r="A8315" s="2" t="s">
        <v>42121</v>
      </c>
      <c r="B8315" s="5"/>
      <c r="C8315" s="8" t="s">
        <v>463</v>
      </c>
      <c r="D8315" s="2" t="s">
        <v>102</v>
      </c>
      <c r="E8315" s="7"/>
      <c r="F8315" s="11" t="b">
        <v>0</v>
      </c>
      <c r="G8315" s="2" t="s">
        <v>42122</v>
      </c>
      <c r="H8315" s="1"/>
      <c r="I8315" s="2" t="s">
        <v>42123</v>
      </c>
      <c r="J8315" s="2" t="s">
        <v>42124</v>
      </c>
      <c r="K8315" s="1"/>
      <c r="L8315" s="2" t="s">
        <v>42125</v>
      </c>
      <c r="M8315" s="1"/>
      <c r="N8315" s="1"/>
      <c r="O8315" s="1"/>
      <c r="P8315" s="2" t="s">
        <v>42103</v>
      </c>
      <c r="Q8315" s="2" t="s">
        <v>42126</v>
      </c>
      <c r="R8315" s="1"/>
      <c r="S8315" s="1"/>
      <c r="T8315" s="1"/>
      <c r="U8315" s="1"/>
      <c r="V8315" s="1"/>
      <c r="W8315" s="1"/>
      <c r="X8315" s="1"/>
      <c r="Y8315" s="1"/>
      <c r="Z8315" s="1"/>
      <c r="AA8315" s="1"/>
      <c r="AB8315" s="1"/>
      <c r="AC8315" s="1"/>
      <c r="AD8315" s="1"/>
      <c r="AE8315" s="1"/>
      <c r="AF8315" s="1"/>
    </row>
    <row r="8316">
      <c r="A8316" s="2" t="s">
        <v>42127</v>
      </c>
      <c r="B8316" s="5"/>
      <c r="C8316" s="8" t="s">
        <v>463</v>
      </c>
      <c r="D8316" s="2" t="s">
        <v>102</v>
      </c>
      <c r="E8316" s="6"/>
      <c r="F8316" s="11" t="b">
        <v>0</v>
      </c>
      <c r="G8316" s="2" t="s">
        <v>42128</v>
      </c>
      <c r="H8316" s="1"/>
      <c r="I8316" s="2" t="s">
        <v>42129</v>
      </c>
      <c r="J8316" s="2" t="s">
        <v>42130</v>
      </c>
      <c r="K8316" s="1"/>
      <c r="L8316" s="2" t="s">
        <v>42131</v>
      </c>
      <c r="M8316" s="1"/>
      <c r="N8316" s="1"/>
      <c r="O8316" s="1"/>
      <c r="P8316" s="2" t="s">
        <v>42103</v>
      </c>
      <c r="Q8316" s="2" t="s">
        <v>42132</v>
      </c>
      <c r="R8316" s="1"/>
      <c r="S8316" s="1"/>
      <c r="T8316" s="1"/>
      <c r="U8316" s="1"/>
      <c r="V8316" s="1"/>
      <c r="W8316" s="1"/>
      <c r="X8316" s="1"/>
      <c r="Y8316" s="1"/>
      <c r="Z8316" s="1"/>
      <c r="AA8316" s="1"/>
      <c r="AB8316" s="1"/>
      <c r="AC8316" s="1"/>
      <c r="AD8316" s="1"/>
      <c r="AE8316" s="1"/>
      <c r="AF8316" s="1"/>
    </row>
    <row r="8317">
      <c r="A8317" s="2" t="s">
        <v>42133</v>
      </c>
      <c r="B8317" s="5"/>
      <c r="C8317" s="8" t="s">
        <v>428</v>
      </c>
      <c r="D8317" s="2" t="s">
        <v>102</v>
      </c>
      <c r="E8317" s="7"/>
      <c r="F8317" s="11" t="b">
        <v>0</v>
      </c>
      <c r="G8317" s="2" t="s">
        <v>42134</v>
      </c>
      <c r="H8317" s="1"/>
      <c r="I8317" s="2" t="s">
        <v>42135</v>
      </c>
      <c r="J8317" s="2" t="s">
        <v>42136</v>
      </c>
      <c r="K8317" s="1"/>
      <c r="L8317" s="2" t="s">
        <v>42137</v>
      </c>
      <c r="M8317" s="1"/>
      <c r="N8317" s="1"/>
      <c r="O8317" s="1"/>
      <c r="P8317" s="2" t="s">
        <v>1091</v>
      </c>
      <c r="Q8317" s="2" t="s">
        <v>42138</v>
      </c>
      <c r="R8317" s="1"/>
      <c r="S8317" s="1"/>
      <c r="T8317" s="1"/>
      <c r="U8317" s="1"/>
      <c r="V8317" s="1"/>
      <c r="W8317" s="1"/>
      <c r="X8317" s="1"/>
      <c r="Y8317" s="1"/>
      <c r="Z8317" s="1"/>
      <c r="AA8317" s="1"/>
      <c r="AB8317" s="1"/>
      <c r="AC8317" s="1"/>
      <c r="AD8317" s="1"/>
      <c r="AE8317" s="1"/>
      <c r="AF8317" s="1"/>
    </row>
    <row r="8318">
      <c r="A8318" s="2" t="s">
        <v>42139</v>
      </c>
      <c r="B8318" s="5"/>
      <c r="C8318" s="8" t="s">
        <v>428</v>
      </c>
      <c r="D8318" s="2" t="s">
        <v>102</v>
      </c>
      <c r="E8318" s="6"/>
      <c r="F8318" s="11" t="b">
        <v>0</v>
      </c>
      <c r="G8318" s="2" t="s">
        <v>42139</v>
      </c>
      <c r="H8318" s="1"/>
      <c r="I8318" s="2" t="s">
        <v>42140</v>
      </c>
      <c r="J8318" s="2" t="s">
        <v>42139</v>
      </c>
      <c r="K8318" s="1"/>
      <c r="L8318" s="2" t="s">
        <v>42141</v>
      </c>
      <c r="M8318" s="1"/>
      <c r="N8318" s="1"/>
      <c r="O8318" s="1"/>
      <c r="P8318" s="2" t="s">
        <v>1091</v>
      </c>
      <c r="Q8318" s="2" t="s">
        <v>42142</v>
      </c>
      <c r="R8318" s="1"/>
      <c r="S8318" s="1"/>
      <c r="T8318" s="1"/>
      <c r="U8318" s="1"/>
      <c r="V8318" s="1"/>
      <c r="W8318" s="1"/>
      <c r="X8318" s="1"/>
      <c r="Y8318" s="1"/>
      <c r="Z8318" s="1"/>
      <c r="AA8318" s="1"/>
      <c r="AB8318" s="1"/>
      <c r="AC8318" s="1"/>
      <c r="AD8318" s="1"/>
      <c r="AE8318" s="1"/>
      <c r="AF8318" s="1"/>
    </row>
    <row r="8319">
      <c r="A8319" s="2" t="s">
        <v>42143</v>
      </c>
      <c r="B8319" s="5"/>
      <c r="C8319" s="8" t="s">
        <v>463</v>
      </c>
      <c r="D8319" s="2" t="s">
        <v>102</v>
      </c>
      <c r="E8319" s="7"/>
      <c r="F8319" s="11" t="b">
        <v>0</v>
      </c>
      <c r="G8319" s="2" t="s">
        <v>42144</v>
      </c>
      <c r="H8319" s="1"/>
      <c r="I8319" s="2" t="s">
        <v>42145</v>
      </c>
      <c r="J8319" s="2" t="s">
        <v>42146</v>
      </c>
      <c r="K8319" s="1"/>
      <c r="L8319" s="2" t="s">
        <v>42147</v>
      </c>
      <c r="M8319" s="1"/>
      <c r="N8319" s="1"/>
      <c r="O8319" s="1"/>
      <c r="P8319" s="2" t="s">
        <v>1091</v>
      </c>
      <c r="Q8319" s="2" t="s">
        <v>42148</v>
      </c>
      <c r="R8319" s="1"/>
      <c r="S8319" s="1"/>
      <c r="T8319" s="1"/>
      <c r="U8319" s="1"/>
      <c r="V8319" s="1"/>
      <c r="W8319" s="1"/>
      <c r="X8319" s="1"/>
      <c r="Y8319" s="1"/>
      <c r="Z8319" s="1"/>
      <c r="AA8319" s="1"/>
      <c r="AB8319" s="1"/>
      <c r="AC8319" s="1"/>
      <c r="AD8319" s="1"/>
      <c r="AE8319" s="1"/>
      <c r="AF8319" s="1"/>
    </row>
    <row r="8320">
      <c r="A8320" s="2" t="s">
        <v>42149</v>
      </c>
      <c r="B8320" s="5"/>
      <c r="C8320" s="8" t="s">
        <v>463</v>
      </c>
      <c r="D8320" s="2" t="s">
        <v>102</v>
      </c>
      <c r="E8320" s="6"/>
      <c r="F8320" s="11" t="b">
        <v>0</v>
      </c>
      <c r="G8320" s="2" t="s">
        <v>42150</v>
      </c>
      <c r="H8320" s="1"/>
      <c r="I8320" s="2" t="s">
        <v>42151</v>
      </c>
      <c r="J8320" s="2" t="s">
        <v>42152</v>
      </c>
      <c r="K8320" s="1"/>
      <c r="L8320" s="2" t="s">
        <v>42153</v>
      </c>
      <c r="M8320" s="1"/>
      <c r="N8320" s="1"/>
      <c r="O8320" s="1"/>
      <c r="P8320" s="2" t="s">
        <v>1607</v>
      </c>
      <c r="Q8320" s="2" t="s">
        <v>42154</v>
      </c>
      <c r="R8320" s="1"/>
      <c r="S8320" s="1"/>
      <c r="T8320" s="1"/>
      <c r="U8320" s="1"/>
      <c r="V8320" s="1"/>
      <c r="W8320" s="1"/>
      <c r="X8320" s="1"/>
      <c r="Y8320" s="1"/>
      <c r="Z8320" s="1"/>
      <c r="AA8320" s="1"/>
      <c r="AB8320" s="1"/>
      <c r="AC8320" s="1"/>
      <c r="AD8320" s="1"/>
      <c r="AE8320" s="1"/>
      <c r="AF8320" s="1"/>
    </row>
    <row r="8321">
      <c r="A8321" s="2" t="s">
        <v>42155</v>
      </c>
      <c r="B8321" s="5"/>
      <c r="C8321" s="8" t="s">
        <v>463</v>
      </c>
      <c r="D8321" s="2" t="s">
        <v>102</v>
      </c>
      <c r="E8321" s="7"/>
      <c r="F8321" s="11" t="b">
        <v>0</v>
      </c>
      <c r="G8321" s="2" t="s">
        <v>42156</v>
      </c>
      <c r="H8321" s="1"/>
      <c r="I8321" s="2" t="s">
        <v>42157</v>
      </c>
      <c r="J8321" s="2" t="s">
        <v>42158</v>
      </c>
      <c r="K8321" s="1"/>
      <c r="L8321" s="2" t="s">
        <v>42159</v>
      </c>
      <c r="M8321" s="1"/>
      <c r="N8321" s="1"/>
      <c r="O8321" s="1"/>
      <c r="P8321" s="2" t="s">
        <v>1607</v>
      </c>
      <c r="Q8321" s="2" t="s">
        <v>42160</v>
      </c>
      <c r="R8321" s="2" t="s">
        <v>42161</v>
      </c>
      <c r="S8321" s="1"/>
      <c r="T8321" s="1"/>
      <c r="U8321" s="1"/>
      <c r="V8321" s="1"/>
      <c r="W8321" s="1"/>
      <c r="X8321" s="1"/>
      <c r="Y8321" s="1"/>
      <c r="Z8321" s="1"/>
      <c r="AA8321" s="1"/>
      <c r="AB8321" s="1"/>
      <c r="AC8321" s="1"/>
      <c r="AD8321" s="1"/>
      <c r="AE8321" s="1"/>
      <c r="AF8321" s="1"/>
    </row>
    <row r="8322">
      <c r="A8322" s="2" t="s">
        <v>42162</v>
      </c>
      <c r="B8322" s="5"/>
      <c r="C8322" s="8" t="s">
        <v>463</v>
      </c>
      <c r="D8322" s="2" t="s">
        <v>102</v>
      </c>
      <c r="E8322" s="6"/>
      <c r="F8322" s="11" t="b">
        <v>0</v>
      </c>
      <c r="G8322" s="2" t="s">
        <v>42163</v>
      </c>
      <c r="H8322" s="1"/>
      <c r="I8322" s="2" t="s">
        <v>42164</v>
      </c>
      <c r="J8322" s="2" t="s">
        <v>42165</v>
      </c>
      <c r="K8322" s="1"/>
      <c r="L8322" s="2" t="s">
        <v>42166</v>
      </c>
      <c r="M8322" s="1"/>
      <c r="N8322" s="1"/>
      <c r="O8322" s="1"/>
      <c r="P8322" s="2" t="s">
        <v>1607</v>
      </c>
      <c r="Q8322" s="2" t="s">
        <v>42167</v>
      </c>
      <c r="R8322" s="2" t="s">
        <v>42168</v>
      </c>
      <c r="S8322" s="1"/>
      <c r="T8322" s="1"/>
      <c r="U8322" s="1"/>
      <c r="V8322" s="1"/>
      <c r="W8322" s="1"/>
      <c r="X8322" s="1"/>
      <c r="Y8322" s="1"/>
      <c r="Z8322" s="1"/>
      <c r="AA8322" s="1"/>
      <c r="AB8322" s="1"/>
      <c r="AC8322" s="1"/>
      <c r="AD8322" s="1"/>
      <c r="AE8322" s="1"/>
      <c r="AF8322" s="1"/>
    </row>
    <row r="8323">
      <c r="A8323" s="2" t="s">
        <v>42169</v>
      </c>
      <c r="B8323" s="5"/>
      <c r="C8323" s="8" t="s">
        <v>463</v>
      </c>
      <c r="D8323" s="2" t="s">
        <v>102</v>
      </c>
      <c r="E8323" s="7"/>
      <c r="F8323" s="11" t="b">
        <v>0</v>
      </c>
      <c r="G8323" s="2" t="s">
        <v>42170</v>
      </c>
      <c r="H8323" s="1"/>
      <c r="I8323" s="2" t="s">
        <v>42171</v>
      </c>
      <c r="J8323" s="2" t="s">
        <v>42171</v>
      </c>
      <c r="K8323" s="1"/>
      <c r="L8323" s="2" t="s">
        <v>42172</v>
      </c>
      <c r="M8323" s="1"/>
      <c r="N8323" s="1"/>
      <c r="O8323" s="1"/>
      <c r="P8323" s="2" t="s">
        <v>1607</v>
      </c>
      <c r="Q8323" s="2" t="s">
        <v>42173</v>
      </c>
      <c r="R8323" s="2" t="s">
        <v>42174</v>
      </c>
      <c r="S8323" s="1"/>
      <c r="T8323" s="1"/>
      <c r="U8323" s="1"/>
      <c r="V8323" s="1"/>
      <c r="W8323" s="1"/>
      <c r="X8323" s="1"/>
      <c r="Y8323" s="1"/>
      <c r="Z8323" s="1"/>
      <c r="AA8323" s="1"/>
      <c r="AB8323" s="1"/>
      <c r="AC8323" s="1"/>
      <c r="AD8323" s="1"/>
      <c r="AE8323" s="1"/>
      <c r="AF8323" s="1"/>
    </row>
    <row r="8324">
      <c r="A8324" s="2" t="s">
        <v>42175</v>
      </c>
      <c r="B8324" s="5"/>
      <c r="C8324" s="8" t="s">
        <v>463</v>
      </c>
      <c r="D8324" s="2" t="s">
        <v>102</v>
      </c>
      <c r="E8324" s="6"/>
      <c r="F8324" s="11" t="b">
        <v>0</v>
      </c>
      <c r="G8324" s="2" t="s">
        <v>42176</v>
      </c>
      <c r="H8324" s="1"/>
      <c r="I8324" s="2" t="s">
        <v>42177</v>
      </c>
      <c r="J8324" s="2" t="s">
        <v>42178</v>
      </c>
      <c r="K8324" s="1"/>
      <c r="L8324" s="2" t="s">
        <v>42179</v>
      </c>
      <c r="M8324" s="1"/>
      <c r="N8324" s="1"/>
      <c r="O8324" s="1"/>
      <c r="P8324" s="2" t="s">
        <v>1607</v>
      </c>
      <c r="Q8324" s="2" t="s">
        <v>42180</v>
      </c>
      <c r="R8324" s="1"/>
      <c r="S8324" s="1"/>
      <c r="T8324" s="1"/>
      <c r="U8324" s="1"/>
      <c r="V8324" s="1"/>
      <c r="W8324" s="1"/>
      <c r="X8324" s="1"/>
      <c r="Y8324" s="1"/>
      <c r="Z8324" s="1"/>
      <c r="AA8324" s="1"/>
      <c r="AB8324" s="1"/>
      <c r="AC8324" s="1"/>
      <c r="AD8324" s="1"/>
      <c r="AE8324" s="1"/>
      <c r="AF8324" s="1"/>
    </row>
    <row r="8325">
      <c r="A8325" s="2" t="s">
        <v>42181</v>
      </c>
      <c r="B8325" s="5"/>
      <c r="C8325" s="8" t="s">
        <v>463</v>
      </c>
      <c r="D8325" s="2" t="s">
        <v>102</v>
      </c>
      <c r="E8325" s="7"/>
      <c r="F8325" s="11" t="b">
        <v>0</v>
      </c>
      <c r="G8325" s="2" t="s">
        <v>26749</v>
      </c>
      <c r="H8325" s="1"/>
      <c r="I8325" s="2" t="s">
        <v>42182</v>
      </c>
      <c r="J8325" s="2" t="s">
        <v>42183</v>
      </c>
      <c r="K8325" s="1"/>
      <c r="L8325" s="2" t="s">
        <v>42184</v>
      </c>
      <c r="M8325" s="1"/>
      <c r="N8325" s="1"/>
      <c r="O8325" s="1"/>
      <c r="P8325" s="2" t="s">
        <v>1607</v>
      </c>
      <c r="Q8325" s="2" t="s">
        <v>42185</v>
      </c>
      <c r="R8325" s="2" t="s">
        <v>42186</v>
      </c>
      <c r="S8325" s="1"/>
      <c r="T8325" s="1"/>
      <c r="U8325" s="1"/>
      <c r="V8325" s="1"/>
      <c r="W8325" s="1"/>
      <c r="X8325" s="1"/>
      <c r="Y8325" s="1"/>
      <c r="Z8325" s="1"/>
      <c r="AA8325" s="1"/>
      <c r="AB8325" s="1"/>
      <c r="AC8325" s="1"/>
      <c r="AD8325" s="1"/>
      <c r="AE8325" s="1"/>
      <c r="AF8325" s="1"/>
    </row>
    <row r="8326">
      <c r="A8326" s="2" t="s">
        <v>42187</v>
      </c>
      <c r="B8326" s="5"/>
      <c r="C8326" s="8" t="s">
        <v>463</v>
      </c>
      <c r="D8326" s="2" t="s">
        <v>102</v>
      </c>
      <c r="E8326" s="6"/>
      <c r="F8326" s="11" t="b">
        <v>0</v>
      </c>
      <c r="G8326" s="2" t="s">
        <v>42188</v>
      </c>
      <c r="H8326" s="1"/>
      <c r="I8326" s="2" t="s">
        <v>42189</v>
      </c>
      <c r="J8326" s="2" t="s">
        <v>42190</v>
      </c>
      <c r="K8326" s="1"/>
      <c r="L8326" s="2" t="s">
        <v>42191</v>
      </c>
      <c r="M8326" s="1"/>
      <c r="N8326" s="1"/>
      <c r="O8326" s="1"/>
      <c r="P8326" s="2" t="s">
        <v>1607</v>
      </c>
      <c r="Q8326" s="2" t="s">
        <v>42192</v>
      </c>
      <c r="R8326" s="2" t="s">
        <v>42193</v>
      </c>
      <c r="S8326" s="1"/>
      <c r="T8326" s="1"/>
      <c r="U8326" s="1"/>
      <c r="V8326" s="1"/>
      <c r="W8326" s="1"/>
      <c r="X8326" s="1"/>
      <c r="Y8326" s="1"/>
      <c r="Z8326" s="1"/>
      <c r="AA8326" s="1"/>
      <c r="AB8326" s="1"/>
      <c r="AC8326" s="1"/>
      <c r="AD8326" s="1"/>
      <c r="AE8326" s="1"/>
      <c r="AF8326" s="1"/>
    </row>
    <row r="8327">
      <c r="A8327" s="2" t="s">
        <v>42194</v>
      </c>
      <c r="B8327" s="5"/>
      <c r="C8327" s="8" t="s">
        <v>428</v>
      </c>
      <c r="D8327" s="2" t="s">
        <v>523</v>
      </c>
      <c r="E8327" s="7"/>
      <c r="F8327" s="11" t="b">
        <v>0</v>
      </c>
      <c r="G8327" s="2" t="s">
        <v>42195</v>
      </c>
      <c r="H8327" s="1"/>
      <c r="I8327" s="2" t="s">
        <v>42196</v>
      </c>
      <c r="J8327" s="2" t="s">
        <v>42197</v>
      </c>
      <c r="K8327" s="1"/>
      <c r="L8327" s="1"/>
      <c r="M8327" s="1"/>
      <c r="N8327" s="1"/>
      <c r="O8327" s="1"/>
      <c r="P8327" s="1"/>
      <c r="Q8327" s="2" t="s">
        <v>42198</v>
      </c>
      <c r="R8327" s="1"/>
      <c r="S8327" s="1"/>
      <c r="T8327" s="1"/>
      <c r="U8327" s="1"/>
      <c r="V8327" s="1"/>
      <c r="W8327" s="1"/>
      <c r="X8327" s="1"/>
      <c r="Y8327" s="1"/>
      <c r="Z8327" s="1"/>
      <c r="AA8327" s="1"/>
      <c r="AB8327" s="1"/>
      <c r="AC8327" s="1"/>
      <c r="AD8327" s="1"/>
      <c r="AE8327" s="1"/>
      <c r="AF8327" s="1"/>
    </row>
    <row r="8328">
      <c r="A8328" s="2" t="s">
        <v>42199</v>
      </c>
      <c r="B8328" s="5"/>
      <c r="C8328" s="8" t="s">
        <v>463</v>
      </c>
      <c r="D8328" s="2" t="s">
        <v>102</v>
      </c>
      <c r="E8328" s="6"/>
      <c r="F8328" s="11" t="b">
        <v>0</v>
      </c>
      <c r="G8328" s="2" t="s">
        <v>42200</v>
      </c>
      <c r="H8328" s="1"/>
      <c r="I8328" s="2" t="s">
        <v>42201</v>
      </c>
      <c r="J8328" s="2" t="s">
        <v>42202</v>
      </c>
      <c r="K8328" s="1"/>
      <c r="L8328" s="1"/>
      <c r="M8328" s="1"/>
      <c r="N8328" s="1"/>
      <c r="O8328" s="1"/>
      <c r="P8328" s="1"/>
      <c r="Q8328" s="2" t="s">
        <v>42203</v>
      </c>
      <c r="S8328" s="1"/>
      <c r="T8328" s="1"/>
      <c r="U8328" s="1"/>
      <c r="V8328" s="1"/>
      <c r="W8328" s="1"/>
      <c r="X8328" s="1"/>
      <c r="Y8328" s="1"/>
      <c r="Z8328" s="1"/>
      <c r="AA8328" s="1"/>
      <c r="AB8328" s="1"/>
      <c r="AC8328" s="1"/>
      <c r="AD8328" s="1"/>
      <c r="AE8328" s="1"/>
      <c r="AF8328" s="1"/>
    </row>
    <row r="8329">
      <c r="A8329" s="2" t="s">
        <v>42204</v>
      </c>
      <c r="B8329" s="5"/>
      <c r="C8329" s="8" t="s">
        <v>463</v>
      </c>
      <c r="D8329" s="2" t="s">
        <v>102</v>
      </c>
      <c r="E8329" s="7"/>
      <c r="F8329" s="11" t="b">
        <v>0</v>
      </c>
      <c r="G8329" s="2" t="s">
        <v>42205</v>
      </c>
      <c r="H8329" s="1"/>
      <c r="I8329" s="2" t="s">
        <v>42206</v>
      </c>
      <c r="J8329" s="2" t="s">
        <v>42207</v>
      </c>
      <c r="K8329" s="1"/>
      <c r="L8329" s="1"/>
      <c r="M8329" s="1"/>
      <c r="N8329" s="1"/>
      <c r="O8329" s="1"/>
      <c r="P8329" s="1"/>
      <c r="Q8329" s="2" t="s">
        <v>42208</v>
      </c>
      <c r="S8329" s="1"/>
      <c r="T8329" s="1"/>
      <c r="U8329" s="1"/>
      <c r="V8329" s="1"/>
      <c r="W8329" s="1"/>
      <c r="X8329" s="1"/>
      <c r="Y8329" s="1"/>
      <c r="Z8329" s="1"/>
      <c r="AA8329" s="1"/>
      <c r="AB8329" s="1"/>
      <c r="AC8329" s="1"/>
      <c r="AD8329" s="1"/>
      <c r="AE8329" s="1"/>
      <c r="AF8329" s="1"/>
    </row>
    <row r="8330">
      <c r="A8330" s="2" t="s">
        <v>42209</v>
      </c>
      <c r="B8330" s="5"/>
      <c r="C8330" s="8" t="s">
        <v>463</v>
      </c>
      <c r="D8330" s="2" t="s">
        <v>102</v>
      </c>
      <c r="E8330" s="6"/>
      <c r="F8330" s="11" t="b">
        <v>0</v>
      </c>
      <c r="G8330" s="2" t="s">
        <v>42210</v>
      </c>
      <c r="H8330" s="1"/>
      <c r="I8330" s="2" t="s">
        <v>42211</v>
      </c>
      <c r="J8330" s="2" t="s">
        <v>42210</v>
      </c>
      <c r="K8330" s="1"/>
      <c r="L8330" s="1"/>
      <c r="M8330" s="1"/>
      <c r="N8330" s="1"/>
      <c r="O8330" s="1"/>
      <c r="P8330" s="1"/>
      <c r="Q8330" s="2" t="s">
        <v>42212</v>
      </c>
      <c r="S8330" s="1"/>
      <c r="T8330" s="1"/>
      <c r="U8330" s="1"/>
      <c r="V8330" s="1"/>
      <c r="W8330" s="1"/>
      <c r="X8330" s="1"/>
      <c r="Y8330" s="1"/>
      <c r="Z8330" s="1"/>
      <c r="AA8330" s="1"/>
      <c r="AB8330" s="1"/>
      <c r="AC8330" s="1"/>
      <c r="AD8330" s="1"/>
      <c r="AE8330" s="1"/>
      <c r="AF8330" s="1"/>
    </row>
    <row r="8331">
      <c r="A8331" s="2" t="s">
        <v>42213</v>
      </c>
      <c r="B8331" s="5"/>
      <c r="C8331" s="8" t="s">
        <v>463</v>
      </c>
      <c r="D8331" s="2" t="s">
        <v>102</v>
      </c>
      <c r="E8331" s="7"/>
      <c r="F8331" s="11" t="b">
        <v>0</v>
      </c>
      <c r="G8331" s="2" t="s">
        <v>42214</v>
      </c>
      <c r="H8331" s="1"/>
      <c r="I8331" s="2" t="s">
        <v>42215</v>
      </c>
      <c r="J8331" s="2" t="s">
        <v>42216</v>
      </c>
      <c r="K8331" s="1"/>
      <c r="L8331" s="1"/>
      <c r="M8331" s="1"/>
      <c r="N8331" s="1"/>
      <c r="O8331" s="1"/>
      <c r="P8331" s="1"/>
      <c r="Q8331" s="2" t="s">
        <v>42217</v>
      </c>
      <c r="S8331" s="1"/>
      <c r="T8331" s="1"/>
      <c r="U8331" s="1"/>
      <c r="V8331" s="1"/>
      <c r="W8331" s="1"/>
      <c r="X8331" s="1"/>
      <c r="Y8331" s="1"/>
      <c r="Z8331" s="1"/>
      <c r="AA8331" s="1"/>
      <c r="AB8331" s="1"/>
      <c r="AC8331" s="1"/>
      <c r="AD8331" s="1"/>
      <c r="AE8331" s="1"/>
      <c r="AF8331" s="1"/>
    </row>
    <row r="8332">
      <c r="A8332" s="41" t="s">
        <v>42218</v>
      </c>
      <c r="B8332" s="5"/>
      <c r="C8332" s="8" t="s">
        <v>463</v>
      </c>
      <c r="D8332" s="2" t="s">
        <v>102</v>
      </c>
      <c r="E8332" s="6"/>
      <c r="F8332" s="11" t="b">
        <v>0</v>
      </c>
      <c r="G8332" s="2" t="s">
        <v>42219</v>
      </c>
      <c r="H8332" s="1"/>
      <c r="I8332" s="2" t="s">
        <v>42220</v>
      </c>
      <c r="J8332" s="2" t="s">
        <v>42221</v>
      </c>
      <c r="K8332" s="1"/>
      <c r="L8332" s="1"/>
      <c r="M8332" s="1"/>
      <c r="N8332" s="1"/>
      <c r="O8332" s="1"/>
      <c r="P8332" s="1"/>
      <c r="Q8332" s="2" t="s">
        <v>42222</v>
      </c>
      <c r="S8332" s="1"/>
      <c r="T8332" s="1"/>
      <c r="U8332" s="1"/>
      <c r="V8332" s="1"/>
      <c r="W8332" s="1"/>
      <c r="X8332" s="1"/>
      <c r="Y8332" s="1"/>
      <c r="Z8332" s="1"/>
      <c r="AA8332" s="1"/>
      <c r="AB8332" s="1"/>
      <c r="AC8332" s="1"/>
      <c r="AD8332" s="1"/>
      <c r="AE8332" s="1"/>
      <c r="AF8332" s="1"/>
    </row>
    <row r="8333">
      <c r="A8333" s="2" t="s">
        <v>42223</v>
      </c>
      <c r="B8333" s="5"/>
      <c r="C8333" s="8" t="s">
        <v>428</v>
      </c>
      <c r="D8333" s="2" t="s">
        <v>523</v>
      </c>
      <c r="E8333" s="7"/>
      <c r="F8333" s="11" t="b">
        <v>0</v>
      </c>
      <c r="G8333" s="2" t="s">
        <v>42224</v>
      </c>
      <c r="H8333" s="1"/>
      <c r="I8333" s="2" t="s">
        <v>42225</v>
      </c>
      <c r="J8333" s="2" t="s">
        <v>42226</v>
      </c>
      <c r="K8333" s="1"/>
      <c r="L8333" s="2" t="s">
        <v>42227</v>
      </c>
      <c r="M8333" s="1"/>
      <c r="N8333" s="1"/>
      <c r="O8333" s="1"/>
      <c r="P8333" s="2" t="s">
        <v>1674</v>
      </c>
      <c r="Q8333" s="2" t="s">
        <v>42228</v>
      </c>
      <c r="S8333" s="1"/>
      <c r="T8333" s="1"/>
      <c r="U8333" s="1"/>
      <c r="V8333" s="1"/>
      <c r="W8333" s="1"/>
      <c r="X8333" s="1"/>
      <c r="Y8333" s="1"/>
      <c r="Z8333" s="1"/>
      <c r="AA8333" s="1"/>
      <c r="AB8333" s="1"/>
      <c r="AC8333" s="1"/>
      <c r="AD8333" s="1"/>
      <c r="AE8333" s="1"/>
      <c r="AF8333" s="1"/>
    </row>
    <row r="8334">
      <c r="A8334" s="2" t="s">
        <v>42229</v>
      </c>
      <c r="B8334" s="5"/>
      <c r="C8334" s="8" t="s">
        <v>428</v>
      </c>
      <c r="D8334" s="2" t="s">
        <v>102</v>
      </c>
      <c r="E8334" s="6"/>
      <c r="F8334" s="11" t="b">
        <v>0</v>
      </c>
      <c r="G8334" s="2" t="s">
        <v>42230</v>
      </c>
      <c r="H8334" s="1"/>
      <c r="I8334" s="2" t="s">
        <v>42231</v>
      </c>
      <c r="J8334" s="2" t="s">
        <v>42232</v>
      </c>
      <c r="K8334" s="1"/>
      <c r="L8334" s="2" t="s">
        <v>42233</v>
      </c>
      <c r="M8334" s="1"/>
      <c r="N8334" s="1"/>
      <c r="O8334" s="1"/>
      <c r="P8334" s="2" t="s">
        <v>620</v>
      </c>
      <c r="Q8334" s="2" t="s">
        <v>42234</v>
      </c>
      <c r="S8334" s="1"/>
      <c r="T8334" s="1"/>
      <c r="U8334" s="1"/>
      <c r="V8334" s="1"/>
      <c r="W8334" s="1"/>
      <c r="X8334" s="1"/>
      <c r="Y8334" s="1"/>
      <c r="Z8334" s="1"/>
      <c r="AA8334" s="1"/>
      <c r="AB8334" s="1"/>
      <c r="AC8334" s="1"/>
      <c r="AD8334" s="1"/>
      <c r="AE8334" s="1"/>
      <c r="AF8334" s="1"/>
    </row>
    <row r="8335">
      <c r="A8335" s="2" t="s">
        <v>42235</v>
      </c>
      <c r="B8335" s="5"/>
      <c r="C8335" s="8" t="s">
        <v>361</v>
      </c>
      <c r="D8335" s="1"/>
      <c r="E8335" s="7"/>
      <c r="F8335" s="11" t="b">
        <v>0</v>
      </c>
      <c r="G8335" s="2" t="s">
        <v>42236</v>
      </c>
      <c r="H8335" s="1"/>
      <c r="I8335" s="2" t="s">
        <v>42237</v>
      </c>
      <c r="J8335" s="2" t="s">
        <v>42238</v>
      </c>
      <c r="K8335" s="1"/>
      <c r="L8335" s="1"/>
      <c r="M8335" s="1"/>
      <c r="N8335" s="1"/>
      <c r="O8335" s="1"/>
      <c r="P8335" s="1"/>
      <c r="Q8335" s="2" t="s">
        <v>42239</v>
      </c>
      <c r="S8335" s="1"/>
      <c r="T8335" s="1"/>
      <c r="U8335" s="1"/>
      <c r="V8335" s="1"/>
      <c r="W8335" s="1"/>
      <c r="X8335" s="1"/>
      <c r="Y8335" s="1"/>
      <c r="Z8335" s="1"/>
      <c r="AA8335" s="1"/>
      <c r="AB8335" s="1"/>
      <c r="AC8335" s="1"/>
      <c r="AD8335" s="1"/>
      <c r="AE8335" s="1"/>
      <c r="AF8335" s="1"/>
    </row>
    <row r="8336">
      <c r="A8336" s="2" t="s">
        <v>42240</v>
      </c>
      <c r="B8336" s="5"/>
      <c r="C8336" s="8" t="s">
        <v>428</v>
      </c>
      <c r="D8336" s="2" t="s">
        <v>102</v>
      </c>
      <c r="E8336" s="6"/>
      <c r="F8336" s="11" t="b">
        <v>0</v>
      </c>
      <c r="G8336" s="2" t="s">
        <v>42241</v>
      </c>
      <c r="H8336" s="2" t="s">
        <v>42242</v>
      </c>
      <c r="I8336" s="2" t="s">
        <v>42243</v>
      </c>
      <c r="J8336" s="2" t="s">
        <v>42244</v>
      </c>
      <c r="K8336" s="1"/>
      <c r="L8336" s="2" t="s">
        <v>42245</v>
      </c>
      <c r="M8336" s="1"/>
      <c r="N8336" s="1"/>
      <c r="O8336" s="1"/>
      <c r="P8336" s="1"/>
      <c r="Q8336" s="2" t="s">
        <v>42246</v>
      </c>
      <c r="R8336" s="1"/>
      <c r="S8336" s="2" t="s">
        <v>42247</v>
      </c>
      <c r="T8336" s="2" t="s">
        <v>42248</v>
      </c>
      <c r="U8336" s="2" t="s">
        <v>42249</v>
      </c>
      <c r="V8336" s="1"/>
      <c r="W8336" s="1"/>
      <c r="X8336" s="1"/>
      <c r="Y8336" s="1"/>
      <c r="Z8336" s="1"/>
      <c r="AA8336" s="1"/>
      <c r="AB8336" s="1"/>
      <c r="AC8336" s="1"/>
      <c r="AD8336" s="1"/>
      <c r="AE8336" s="1"/>
      <c r="AF8336" s="1"/>
    </row>
    <row r="8337">
      <c r="A8337" s="2" t="s">
        <v>42250</v>
      </c>
      <c r="B8337" s="5"/>
      <c r="C8337" s="8" t="s">
        <v>428</v>
      </c>
      <c r="D8337" s="2" t="s">
        <v>523</v>
      </c>
      <c r="E8337" s="7"/>
      <c r="F8337" s="11" t="b">
        <v>0</v>
      </c>
      <c r="G8337" s="2" t="s">
        <v>42251</v>
      </c>
      <c r="H8337" s="1"/>
      <c r="I8337" s="2" t="s">
        <v>42252</v>
      </c>
      <c r="J8337" s="2" t="s">
        <v>42253</v>
      </c>
      <c r="K8337" s="1"/>
      <c r="L8337" s="1"/>
      <c r="M8337" s="1"/>
      <c r="N8337" s="1"/>
      <c r="O8337" s="1"/>
      <c r="P8337" s="1"/>
      <c r="Q8337" s="2" t="s">
        <v>42254</v>
      </c>
      <c r="R8337" s="1"/>
      <c r="S8337" s="1"/>
      <c r="T8337" s="2" t="s">
        <v>42255</v>
      </c>
      <c r="U8337" s="2" t="s">
        <v>42256</v>
      </c>
      <c r="V8337" s="1"/>
      <c r="W8337" s="1"/>
      <c r="X8337" s="1"/>
      <c r="Y8337" s="1"/>
      <c r="Z8337" s="1"/>
      <c r="AA8337" s="1"/>
      <c r="AB8337" s="1"/>
      <c r="AC8337" s="1"/>
      <c r="AD8337" s="1"/>
      <c r="AE8337" s="1"/>
      <c r="AF8337" s="1"/>
    </row>
    <row r="8338">
      <c r="A8338" s="2" t="s">
        <v>42257</v>
      </c>
      <c r="B8338" s="5"/>
      <c r="C8338" s="8" t="s">
        <v>428</v>
      </c>
      <c r="D8338" s="2" t="s">
        <v>102</v>
      </c>
      <c r="E8338" s="6"/>
      <c r="F8338" s="11" t="b">
        <v>0</v>
      </c>
      <c r="G8338" s="2" t="s">
        <v>42258</v>
      </c>
      <c r="H8338" s="1"/>
      <c r="I8338" s="2" t="s">
        <v>42259</v>
      </c>
      <c r="J8338" s="2" t="s">
        <v>42260</v>
      </c>
      <c r="K8338" s="1"/>
      <c r="L8338" s="1"/>
      <c r="M8338" s="1"/>
      <c r="N8338" s="1"/>
      <c r="O8338" s="1"/>
      <c r="P8338" s="1"/>
      <c r="Q8338" s="2" t="s">
        <v>42261</v>
      </c>
      <c r="R8338" s="1"/>
      <c r="S8338" s="1"/>
      <c r="T8338" s="1"/>
      <c r="U8338" s="1"/>
      <c r="V8338" s="1"/>
      <c r="W8338" s="1"/>
      <c r="X8338" s="1"/>
      <c r="Y8338" s="1"/>
      <c r="Z8338" s="1"/>
      <c r="AA8338" s="1"/>
      <c r="AB8338" s="1"/>
      <c r="AC8338" s="1"/>
      <c r="AD8338" s="1"/>
      <c r="AE8338" s="1"/>
      <c r="AF8338" s="1"/>
    </row>
    <row r="8339">
      <c r="A8339" s="2" t="s">
        <v>42262</v>
      </c>
      <c r="B8339" s="5"/>
      <c r="C8339" s="8" t="s">
        <v>428</v>
      </c>
      <c r="D8339" s="2" t="s">
        <v>102</v>
      </c>
      <c r="E8339" s="7"/>
      <c r="F8339" s="11" t="b">
        <v>0</v>
      </c>
      <c r="G8339" s="2" t="s">
        <v>42263</v>
      </c>
      <c r="H8339" s="2"/>
      <c r="I8339" s="2" t="s">
        <v>42264</v>
      </c>
      <c r="J8339" s="2" t="s">
        <v>42265</v>
      </c>
      <c r="K8339" s="1"/>
      <c r="L8339" s="1"/>
      <c r="M8339" s="1"/>
      <c r="N8339" s="1"/>
      <c r="O8339" s="1"/>
      <c r="P8339" s="2" t="s">
        <v>458</v>
      </c>
      <c r="Q8339" s="2" t="s">
        <v>42266</v>
      </c>
      <c r="R8339" s="1"/>
      <c r="S8339" s="1"/>
      <c r="T8339" s="1"/>
      <c r="U8339" s="1"/>
      <c r="V8339" s="1"/>
      <c r="W8339" s="1"/>
      <c r="X8339" s="1"/>
      <c r="Y8339" s="1"/>
      <c r="Z8339" s="1"/>
      <c r="AA8339" s="1"/>
      <c r="AB8339" s="1"/>
      <c r="AC8339" s="1"/>
      <c r="AD8339" s="1"/>
      <c r="AE8339" s="1"/>
      <c r="AF8339" s="1"/>
    </row>
    <row r="8340">
      <c r="A8340" s="2" t="s">
        <v>42267</v>
      </c>
      <c r="B8340" s="5"/>
      <c r="C8340" s="8" t="s">
        <v>428</v>
      </c>
      <c r="D8340" s="2" t="s">
        <v>2099</v>
      </c>
      <c r="E8340" s="6"/>
      <c r="F8340" s="11" t="b">
        <v>0</v>
      </c>
      <c r="G8340" s="2" t="s">
        <v>42268</v>
      </c>
      <c r="H8340" s="1"/>
      <c r="I8340" s="2" t="s">
        <v>35205</v>
      </c>
      <c r="J8340" s="2" t="s">
        <v>42269</v>
      </c>
      <c r="K8340" s="1"/>
      <c r="L8340" s="1"/>
      <c r="M8340" s="1"/>
      <c r="N8340" s="1"/>
      <c r="O8340" s="1"/>
      <c r="P8340" s="1"/>
      <c r="Q8340" s="2" t="s">
        <v>42270</v>
      </c>
      <c r="R8340" s="1"/>
      <c r="S8340" s="1"/>
      <c r="T8340" s="1"/>
      <c r="U8340" s="1"/>
      <c r="V8340" s="1"/>
      <c r="W8340" s="1"/>
      <c r="X8340" s="1"/>
      <c r="Y8340" s="1"/>
      <c r="Z8340" s="1"/>
      <c r="AA8340" s="1"/>
      <c r="AB8340" s="1"/>
      <c r="AC8340" s="1"/>
      <c r="AD8340" s="1"/>
      <c r="AE8340" s="1"/>
      <c r="AF8340" s="1"/>
    </row>
    <row r="8341">
      <c r="A8341" s="2" t="s">
        <v>42271</v>
      </c>
      <c r="B8341" s="5"/>
      <c r="C8341" s="8" t="s">
        <v>361</v>
      </c>
      <c r="D8341" s="1"/>
      <c r="E8341" s="7"/>
      <c r="F8341" s="11" t="b">
        <v>0</v>
      </c>
      <c r="G8341" s="2" t="s">
        <v>42272</v>
      </c>
      <c r="H8341" s="1"/>
      <c r="I8341" s="2" t="s">
        <v>42273</v>
      </c>
      <c r="J8341" s="2" t="s">
        <v>42274</v>
      </c>
      <c r="K8341" s="1"/>
      <c r="L8341" s="1"/>
      <c r="M8341" s="1"/>
      <c r="N8341" s="1"/>
      <c r="O8341" s="1"/>
      <c r="P8341" s="1"/>
      <c r="Q8341" s="2" t="s">
        <v>42275</v>
      </c>
      <c r="R8341" s="1"/>
      <c r="S8341" s="1"/>
      <c r="T8341" s="1"/>
      <c r="U8341" s="1"/>
      <c r="V8341" s="1"/>
      <c r="W8341" s="1"/>
      <c r="X8341" s="1"/>
      <c r="Y8341" s="1"/>
      <c r="Z8341" s="1"/>
      <c r="AA8341" s="1"/>
      <c r="AB8341" s="1"/>
      <c r="AC8341" s="1"/>
      <c r="AD8341" s="1"/>
      <c r="AE8341" s="1"/>
      <c r="AF8341" s="1"/>
    </row>
    <row r="8342">
      <c r="A8342" s="2" t="s">
        <v>42276</v>
      </c>
      <c r="B8342" s="5"/>
      <c r="C8342" s="8" t="s">
        <v>361</v>
      </c>
      <c r="D8342" s="1"/>
      <c r="E8342" s="6"/>
      <c r="F8342" s="11" t="b">
        <v>0</v>
      </c>
      <c r="G8342" s="2" t="s">
        <v>42277</v>
      </c>
      <c r="H8342" s="1"/>
      <c r="I8342" s="2" t="s">
        <v>42278</v>
      </c>
      <c r="J8342" s="2" t="s">
        <v>42279</v>
      </c>
      <c r="K8342" s="1"/>
      <c r="L8342" s="1"/>
      <c r="M8342" s="1"/>
      <c r="N8342" s="1"/>
      <c r="O8342" s="1"/>
      <c r="P8342" s="1"/>
      <c r="Q8342" s="2" t="s">
        <v>42280</v>
      </c>
      <c r="R8342" s="1"/>
      <c r="S8342" s="1"/>
      <c r="T8342" s="1"/>
      <c r="U8342" s="1"/>
      <c r="V8342" s="1"/>
      <c r="W8342" s="1"/>
      <c r="X8342" s="1"/>
      <c r="Y8342" s="1"/>
      <c r="Z8342" s="1"/>
      <c r="AA8342" s="1"/>
      <c r="AB8342" s="1"/>
      <c r="AC8342" s="1"/>
      <c r="AD8342" s="1"/>
      <c r="AE8342" s="1"/>
      <c r="AF8342" s="1"/>
    </row>
    <row r="8343">
      <c r="A8343" s="2" t="s">
        <v>42281</v>
      </c>
      <c r="B8343" s="5"/>
      <c r="C8343" s="8" t="s">
        <v>361</v>
      </c>
      <c r="D8343" s="1"/>
      <c r="E8343" s="7"/>
      <c r="F8343" s="11" t="b">
        <v>0</v>
      </c>
      <c r="G8343" s="2" t="s">
        <v>42282</v>
      </c>
      <c r="H8343" s="1"/>
      <c r="I8343" s="2" t="s">
        <v>42273</v>
      </c>
      <c r="J8343" s="2" t="s">
        <v>42274</v>
      </c>
      <c r="K8343" s="1"/>
      <c r="L8343" s="1"/>
      <c r="M8343" s="1"/>
      <c r="N8343" s="1"/>
      <c r="O8343" s="1"/>
      <c r="P8343" s="1"/>
      <c r="Q8343" s="2" t="s">
        <v>42283</v>
      </c>
      <c r="R8343" s="1"/>
      <c r="S8343" s="1"/>
      <c r="T8343" s="1"/>
      <c r="U8343" s="1"/>
      <c r="V8343" s="1"/>
      <c r="W8343" s="1"/>
      <c r="X8343" s="1"/>
      <c r="Y8343" s="1"/>
      <c r="Z8343" s="1"/>
      <c r="AA8343" s="1"/>
      <c r="AB8343" s="1"/>
      <c r="AC8343" s="1"/>
      <c r="AD8343" s="1"/>
      <c r="AE8343" s="1"/>
      <c r="AF8343" s="1"/>
    </row>
    <row r="8344">
      <c r="A8344" s="2" t="s">
        <v>42284</v>
      </c>
      <c r="B8344" s="5"/>
      <c r="C8344" s="8" t="s">
        <v>463</v>
      </c>
      <c r="D8344" s="2" t="s">
        <v>102</v>
      </c>
      <c r="E8344" s="6"/>
      <c r="F8344" s="11" t="b">
        <v>0</v>
      </c>
      <c r="G8344" s="2" t="s">
        <v>42285</v>
      </c>
      <c r="H8344" s="1"/>
      <c r="I8344" s="2" t="s">
        <v>42286</v>
      </c>
      <c r="J8344" s="1"/>
      <c r="K8344" s="1"/>
      <c r="L8344" s="1"/>
      <c r="M8344" s="1"/>
      <c r="N8344" s="1"/>
      <c r="O8344" s="1"/>
      <c r="P8344" s="1"/>
      <c r="Q8344" s="2" t="s">
        <v>42287</v>
      </c>
      <c r="R8344" s="1"/>
      <c r="S8344" s="1"/>
      <c r="T8344" s="1"/>
      <c r="U8344" s="1"/>
      <c r="V8344" s="1"/>
      <c r="W8344" s="1"/>
      <c r="X8344" s="1"/>
      <c r="Y8344" s="1"/>
      <c r="Z8344" s="1"/>
      <c r="AA8344" s="1"/>
      <c r="AB8344" s="1"/>
      <c r="AC8344" s="1"/>
      <c r="AD8344" s="1"/>
      <c r="AE8344" s="1"/>
      <c r="AF8344" s="1"/>
    </row>
    <row r="8345">
      <c r="A8345" s="2" t="s">
        <v>42288</v>
      </c>
      <c r="B8345" s="5"/>
      <c r="C8345" s="8" t="s">
        <v>463</v>
      </c>
      <c r="D8345" s="2" t="s">
        <v>102</v>
      </c>
      <c r="E8345" s="7"/>
      <c r="F8345" s="11" t="b">
        <v>0</v>
      </c>
      <c r="G8345" s="2" t="s">
        <v>42289</v>
      </c>
      <c r="H8345" s="1"/>
      <c r="I8345" s="2" t="s">
        <v>42290</v>
      </c>
      <c r="J8345" s="1"/>
      <c r="K8345" s="1"/>
      <c r="L8345" s="1"/>
      <c r="M8345" s="1"/>
      <c r="N8345" s="1"/>
      <c r="O8345" s="1"/>
      <c r="P8345" s="1"/>
      <c r="Q8345" s="2" t="s">
        <v>42291</v>
      </c>
      <c r="R8345" s="1"/>
      <c r="S8345" s="1"/>
      <c r="T8345" s="1"/>
      <c r="U8345" s="1"/>
      <c r="V8345" s="1"/>
      <c r="W8345" s="1"/>
      <c r="X8345" s="1"/>
      <c r="Y8345" s="1"/>
      <c r="Z8345" s="1"/>
      <c r="AA8345" s="1"/>
      <c r="AB8345" s="1"/>
      <c r="AC8345" s="1"/>
      <c r="AD8345" s="1"/>
      <c r="AE8345" s="1"/>
      <c r="AF8345" s="1"/>
    </row>
    <row r="8346">
      <c r="A8346" s="2" t="s">
        <v>42292</v>
      </c>
      <c r="B8346" s="5"/>
      <c r="C8346" s="8" t="s">
        <v>428</v>
      </c>
      <c r="D8346" s="2" t="s">
        <v>102</v>
      </c>
      <c r="E8346" s="6"/>
      <c r="F8346" s="11" t="b">
        <v>0</v>
      </c>
      <c r="G8346" s="2" t="s">
        <v>42293</v>
      </c>
      <c r="H8346" s="1"/>
      <c r="I8346" s="2" t="s">
        <v>42294</v>
      </c>
      <c r="J8346" s="1"/>
      <c r="K8346" s="1"/>
      <c r="L8346" s="1"/>
      <c r="M8346" s="1"/>
      <c r="N8346" s="1"/>
      <c r="O8346" s="1"/>
      <c r="P8346" s="2" t="s">
        <v>1091</v>
      </c>
      <c r="Q8346" s="2" t="s">
        <v>42295</v>
      </c>
      <c r="R8346" s="1"/>
      <c r="S8346" s="1"/>
      <c r="T8346" s="1"/>
      <c r="U8346" s="1"/>
      <c r="V8346" s="1"/>
      <c r="W8346" s="1"/>
      <c r="X8346" s="1"/>
      <c r="Y8346" s="1"/>
      <c r="Z8346" s="1"/>
      <c r="AA8346" s="1"/>
      <c r="AB8346" s="1"/>
      <c r="AC8346" s="1"/>
      <c r="AD8346" s="1"/>
      <c r="AE8346" s="1"/>
      <c r="AF8346" s="1"/>
    </row>
    <row r="8347">
      <c r="A8347" s="2" t="s">
        <v>42296</v>
      </c>
      <c r="B8347" s="5"/>
      <c r="C8347" s="8" t="s">
        <v>428</v>
      </c>
      <c r="D8347" s="2" t="s">
        <v>102</v>
      </c>
      <c r="E8347" s="7"/>
      <c r="F8347" s="11" t="b">
        <v>0</v>
      </c>
      <c r="G8347" s="2" t="s">
        <v>42297</v>
      </c>
      <c r="H8347" s="1"/>
      <c r="I8347" s="2" t="s">
        <v>42298</v>
      </c>
      <c r="J8347" s="1"/>
      <c r="K8347" s="1"/>
      <c r="L8347" s="1"/>
      <c r="M8347" s="1"/>
      <c r="N8347" s="1"/>
      <c r="O8347" s="1"/>
      <c r="P8347" s="2" t="s">
        <v>1091</v>
      </c>
      <c r="Q8347" s="2" t="s">
        <v>42299</v>
      </c>
      <c r="R8347" s="1"/>
      <c r="S8347" s="1"/>
      <c r="T8347" s="1"/>
      <c r="U8347" s="1"/>
      <c r="V8347" s="1"/>
      <c r="W8347" s="1"/>
      <c r="X8347" s="1"/>
      <c r="Y8347" s="1"/>
      <c r="Z8347" s="1"/>
      <c r="AA8347" s="1"/>
      <c r="AB8347" s="1"/>
      <c r="AC8347" s="1"/>
      <c r="AD8347" s="1"/>
      <c r="AE8347" s="1"/>
      <c r="AF8347" s="1"/>
    </row>
    <row r="8348">
      <c r="A8348" s="2" t="s">
        <v>42300</v>
      </c>
      <c r="B8348" s="5"/>
      <c r="C8348" s="8" t="s">
        <v>428</v>
      </c>
      <c r="D8348" s="2" t="s">
        <v>102</v>
      </c>
      <c r="E8348" s="6"/>
      <c r="F8348" s="11" t="b">
        <v>0</v>
      </c>
      <c r="G8348" s="2" t="s">
        <v>42301</v>
      </c>
      <c r="H8348" s="1"/>
      <c r="I8348" s="2" t="s">
        <v>42302</v>
      </c>
      <c r="J8348" s="1"/>
      <c r="K8348" s="1"/>
      <c r="L8348" s="1"/>
      <c r="M8348" s="1"/>
      <c r="N8348" s="1"/>
      <c r="O8348" s="1"/>
      <c r="P8348" s="2" t="s">
        <v>1091</v>
      </c>
      <c r="Q8348" s="2" t="s">
        <v>42303</v>
      </c>
      <c r="R8348" s="1"/>
      <c r="S8348" s="1"/>
      <c r="T8348" s="1"/>
      <c r="U8348" s="1"/>
      <c r="V8348" s="1"/>
      <c r="W8348" s="1"/>
      <c r="X8348" s="1"/>
      <c r="Y8348" s="1"/>
      <c r="Z8348" s="1"/>
      <c r="AA8348" s="1"/>
      <c r="AB8348" s="1"/>
      <c r="AC8348" s="1"/>
      <c r="AD8348" s="1"/>
      <c r="AE8348" s="1"/>
      <c r="AF8348" s="1"/>
    </row>
    <row r="8349">
      <c r="A8349" s="2" t="s">
        <v>42304</v>
      </c>
      <c r="B8349" s="5"/>
      <c r="C8349" s="8" t="s">
        <v>428</v>
      </c>
      <c r="D8349" s="2" t="s">
        <v>102</v>
      </c>
      <c r="E8349" s="7"/>
      <c r="F8349" s="11" t="b">
        <v>0</v>
      </c>
      <c r="G8349" s="2" t="s">
        <v>42305</v>
      </c>
      <c r="H8349" s="1"/>
      <c r="I8349" s="2" t="s">
        <v>42306</v>
      </c>
      <c r="J8349" s="1"/>
      <c r="K8349" s="1"/>
      <c r="L8349" s="1"/>
      <c r="M8349" s="1"/>
      <c r="N8349" s="1"/>
      <c r="O8349" s="1"/>
      <c r="P8349" s="2" t="s">
        <v>1091</v>
      </c>
      <c r="Q8349" s="2" t="s">
        <v>42307</v>
      </c>
      <c r="R8349" s="1"/>
      <c r="S8349" s="1"/>
      <c r="T8349" s="1"/>
      <c r="U8349" s="1"/>
      <c r="V8349" s="1"/>
      <c r="W8349" s="1"/>
      <c r="X8349" s="1"/>
      <c r="Y8349" s="1"/>
      <c r="Z8349" s="1"/>
      <c r="AA8349" s="1"/>
      <c r="AB8349" s="1"/>
      <c r="AC8349" s="1"/>
      <c r="AD8349" s="1"/>
      <c r="AE8349" s="1"/>
      <c r="AF8349" s="1"/>
    </row>
    <row r="8350">
      <c r="A8350" s="2" t="s">
        <v>42308</v>
      </c>
      <c r="B8350" s="5"/>
      <c r="C8350" s="8" t="s">
        <v>463</v>
      </c>
      <c r="D8350" s="2" t="s">
        <v>102</v>
      </c>
      <c r="E8350" s="6"/>
      <c r="F8350" s="11" t="b">
        <v>0</v>
      </c>
      <c r="G8350" s="2" t="s">
        <v>42309</v>
      </c>
      <c r="H8350" s="1"/>
      <c r="I8350" s="2" t="s">
        <v>42310</v>
      </c>
      <c r="J8350" s="1"/>
      <c r="K8350" s="1"/>
      <c r="L8350" s="1"/>
      <c r="M8350" s="1"/>
      <c r="N8350" s="1"/>
      <c r="O8350" s="1"/>
      <c r="P8350" s="2" t="s">
        <v>1091</v>
      </c>
      <c r="Q8350" s="2" t="s">
        <v>42311</v>
      </c>
      <c r="R8350" s="1"/>
      <c r="S8350" s="1"/>
      <c r="T8350" s="1"/>
      <c r="U8350" s="1"/>
      <c r="V8350" s="1"/>
      <c r="W8350" s="1"/>
      <c r="X8350" s="1"/>
      <c r="Y8350" s="1"/>
      <c r="Z8350" s="1"/>
      <c r="AA8350" s="1"/>
      <c r="AB8350" s="1"/>
      <c r="AC8350" s="1"/>
      <c r="AD8350" s="1"/>
      <c r="AE8350" s="1"/>
      <c r="AF8350" s="1"/>
    </row>
    <row r="8351">
      <c r="A8351" s="2" t="s">
        <v>42312</v>
      </c>
      <c r="B8351" s="5"/>
      <c r="C8351" s="8" t="s">
        <v>428</v>
      </c>
      <c r="D8351" s="2" t="s">
        <v>102</v>
      </c>
      <c r="E8351" s="7"/>
      <c r="F8351" s="11" t="b">
        <v>0</v>
      </c>
      <c r="G8351" s="2" t="s">
        <v>42313</v>
      </c>
      <c r="H8351" s="1"/>
      <c r="I8351" s="2" t="s">
        <v>42314</v>
      </c>
      <c r="J8351" s="1"/>
      <c r="K8351" s="1"/>
      <c r="L8351" s="1"/>
      <c r="M8351" s="1"/>
      <c r="N8351" s="1"/>
      <c r="O8351" s="1"/>
      <c r="P8351" s="2" t="s">
        <v>1091</v>
      </c>
      <c r="Q8351" s="2" t="s">
        <v>42315</v>
      </c>
      <c r="R8351" s="1"/>
      <c r="S8351" s="1"/>
      <c r="T8351" s="1"/>
      <c r="U8351" s="1"/>
      <c r="V8351" s="1"/>
      <c r="W8351" s="1"/>
      <c r="X8351" s="1"/>
      <c r="Y8351" s="1"/>
      <c r="Z8351" s="1"/>
      <c r="AA8351" s="1"/>
      <c r="AB8351" s="1"/>
      <c r="AC8351" s="1"/>
      <c r="AD8351" s="1"/>
      <c r="AE8351" s="1"/>
      <c r="AF8351" s="1"/>
    </row>
    <row r="8352">
      <c r="A8352" s="2" t="s">
        <v>42316</v>
      </c>
      <c r="B8352" s="5"/>
      <c r="C8352" s="8" t="s">
        <v>463</v>
      </c>
      <c r="D8352" s="2" t="s">
        <v>102</v>
      </c>
      <c r="E8352" s="6"/>
      <c r="F8352" s="11" t="b">
        <v>0</v>
      </c>
      <c r="G8352" s="2" t="s">
        <v>42317</v>
      </c>
      <c r="H8352" s="1"/>
      <c r="I8352" s="2" t="s">
        <v>42318</v>
      </c>
      <c r="J8352" s="1"/>
      <c r="K8352" s="1"/>
      <c r="L8352" s="1"/>
      <c r="M8352" s="1"/>
      <c r="N8352" s="1"/>
      <c r="O8352" s="1"/>
      <c r="P8352" s="2" t="s">
        <v>1091</v>
      </c>
      <c r="Q8352" s="2" t="s">
        <v>42319</v>
      </c>
      <c r="R8352" s="1"/>
      <c r="S8352" s="1"/>
      <c r="T8352" s="1"/>
      <c r="U8352" s="1"/>
      <c r="V8352" s="1"/>
      <c r="W8352" s="1"/>
      <c r="X8352" s="1"/>
      <c r="Y8352" s="1"/>
      <c r="Z8352" s="1"/>
      <c r="AA8352" s="1"/>
      <c r="AB8352" s="1"/>
      <c r="AC8352" s="1"/>
      <c r="AD8352" s="1"/>
      <c r="AE8352" s="1"/>
      <c r="AF8352" s="1"/>
    </row>
    <row r="8353">
      <c r="A8353" s="2" t="s">
        <v>42320</v>
      </c>
      <c r="B8353" s="5"/>
      <c r="C8353" s="8" t="s">
        <v>463</v>
      </c>
      <c r="D8353" s="2" t="s">
        <v>102</v>
      </c>
      <c r="E8353" s="7"/>
      <c r="F8353" s="11" t="b">
        <v>0</v>
      </c>
      <c r="G8353" s="2" t="s">
        <v>42321</v>
      </c>
      <c r="H8353" s="1"/>
      <c r="I8353" s="2" t="s">
        <v>42322</v>
      </c>
      <c r="J8353" s="1"/>
      <c r="K8353" s="1"/>
      <c r="L8353" s="1"/>
      <c r="M8353" s="1"/>
      <c r="N8353" s="1"/>
      <c r="O8353" s="1"/>
      <c r="P8353" s="2" t="s">
        <v>1091</v>
      </c>
      <c r="Q8353" s="2" t="s">
        <v>42323</v>
      </c>
      <c r="R8353" s="1"/>
      <c r="S8353" s="1"/>
      <c r="T8353" s="1"/>
      <c r="U8353" s="1"/>
      <c r="V8353" s="1"/>
      <c r="W8353" s="1"/>
      <c r="X8353" s="1"/>
      <c r="Y8353" s="1"/>
      <c r="Z8353" s="1"/>
      <c r="AA8353" s="1"/>
      <c r="AB8353" s="1"/>
      <c r="AC8353" s="1"/>
      <c r="AD8353" s="1"/>
      <c r="AE8353" s="1"/>
      <c r="AF8353" s="1"/>
    </row>
    <row r="8354">
      <c r="A8354" s="2" t="s">
        <v>42324</v>
      </c>
      <c r="B8354" s="5"/>
      <c r="C8354" s="8" t="s">
        <v>428</v>
      </c>
      <c r="D8354" s="2" t="s">
        <v>102</v>
      </c>
      <c r="E8354" s="6"/>
      <c r="F8354" s="11" t="b">
        <v>0</v>
      </c>
      <c r="G8354" s="2" t="s">
        <v>42324</v>
      </c>
      <c r="H8354" s="1"/>
      <c r="I8354" s="2" t="s">
        <v>42325</v>
      </c>
      <c r="J8354" s="1"/>
      <c r="K8354" s="1"/>
      <c r="L8354" s="1"/>
      <c r="M8354" s="1"/>
      <c r="N8354" s="1"/>
      <c r="O8354" s="1"/>
      <c r="P8354" s="2" t="s">
        <v>1091</v>
      </c>
      <c r="Q8354" s="2" t="s">
        <v>42326</v>
      </c>
      <c r="R8354" s="1"/>
      <c r="S8354" s="1"/>
      <c r="T8354" s="1"/>
      <c r="U8354" s="1"/>
      <c r="V8354" s="1"/>
      <c r="W8354" s="1"/>
      <c r="X8354" s="1"/>
      <c r="Y8354" s="1"/>
      <c r="Z8354" s="1"/>
      <c r="AA8354" s="1"/>
      <c r="AB8354" s="1"/>
      <c r="AC8354" s="1"/>
      <c r="AD8354" s="1"/>
      <c r="AE8354" s="1"/>
      <c r="AF8354" s="1"/>
    </row>
    <row r="8355">
      <c r="A8355" s="2" t="s">
        <v>42327</v>
      </c>
      <c r="B8355" s="5"/>
      <c r="C8355" s="8" t="s">
        <v>428</v>
      </c>
      <c r="D8355" s="2" t="s">
        <v>102</v>
      </c>
      <c r="E8355" s="7"/>
      <c r="F8355" s="11" t="b">
        <v>0</v>
      </c>
      <c r="G8355" s="2" t="s">
        <v>42327</v>
      </c>
      <c r="H8355" s="1"/>
      <c r="I8355" s="2" t="s">
        <v>42328</v>
      </c>
      <c r="J8355" s="1"/>
      <c r="K8355" s="1"/>
      <c r="L8355" s="1"/>
      <c r="M8355" s="1"/>
      <c r="N8355" s="1"/>
      <c r="O8355" s="1"/>
      <c r="P8355" s="2" t="s">
        <v>1091</v>
      </c>
      <c r="Q8355" s="2" t="s">
        <v>42329</v>
      </c>
      <c r="R8355" s="1"/>
      <c r="S8355" s="1"/>
      <c r="T8355" s="1"/>
      <c r="U8355" s="1"/>
      <c r="V8355" s="1"/>
      <c r="W8355" s="1"/>
      <c r="X8355" s="1"/>
      <c r="Y8355" s="1"/>
      <c r="Z8355" s="1"/>
      <c r="AA8355" s="1"/>
      <c r="AB8355" s="1"/>
      <c r="AC8355" s="1"/>
      <c r="AD8355" s="1"/>
      <c r="AE8355" s="1"/>
      <c r="AF8355" s="1"/>
    </row>
    <row r="8356">
      <c r="A8356" s="2" t="s">
        <v>42330</v>
      </c>
      <c r="B8356" s="5"/>
      <c r="C8356" s="8" t="s">
        <v>463</v>
      </c>
      <c r="D8356" s="2" t="s">
        <v>102</v>
      </c>
      <c r="E8356" s="6"/>
      <c r="F8356" s="11" t="b">
        <v>0</v>
      </c>
      <c r="G8356" s="2" t="s">
        <v>42331</v>
      </c>
      <c r="H8356" s="1"/>
      <c r="I8356" s="2" t="s">
        <v>42332</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42333</v>
      </c>
      <c r="B8357" s="5"/>
      <c r="C8357" s="8" t="s">
        <v>428</v>
      </c>
      <c r="D8357" s="2" t="s">
        <v>102</v>
      </c>
      <c r="E8357" s="7"/>
      <c r="F8357" s="11" t="b">
        <v>0</v>
      </c>
      <c r="G8357" s="2" t="s">
        <v>42334</v>
      </c>
      <c r="H8357" s="1"/>
      <c r="I8357" s="2" t="s">
        <v>42335</v>
      </c>
      <c r="J8357" s="1"/>
      <c r="K8357" s="1"/>
      <c r="L8357" s="1"/>
      <c r="M8357" s="1"/>
      <c r="N8357" s="1"/>
      <c r="O8357" s="1"/>
      <c r="P8357" s="2" t="s">
        <v>1091</v>
      </c>
      <c r="Q8357" s="2" t="s">
        <v>42336</v>
      </c>
      <c r="R8357" s="1"/>
      <c r="S8357" s="1"/>
      <c r="T8357" s="1"/>
      <c r="U8357" s="1"/>
      <c r="V8357" s="1"/>
      <c r="W8357" s="1"/>
      <c r="X8357" s="1"/>
      <c r="Y8357" s="1"/>
      <c r="Z8357" s="1"/>
      <c r="AA8357" s="1"/>
      <c r="AB8357" s="1"/>
      <c r="AC8357" s="1"/>
      <c r="AD8357" s="1"/>
      <c r="AE8357" s="1"/>
      <c r="AF8357" s="1"/>
    </row>
    <row r="8358">
      <c r="A8358" s="2" t="s">
        <v>42337</v>
      </c>
      <c r="B8358" s="5"/>
      <c r="C8358" s="8" t="s">
        <v>474</v>
      </c>
      <c r="D8358" s="2" t="s">
        <v>475</v>
      </c>
      <c r="E8358" s="6"/>
      <c r="F8358" s="11" t="b">
        <v>0</v>
      </c>
      <c r="G8358" s="2" t="s">
        <v>42337</v>
      </c>
      <c r="H8358" s="1"/>
      <c r="I8358" s="2" t="s">
        <v>42337</v>
      </c>
      <c r="J8358" s="1"/>
      <c r="K8358" s="1"/>
      <c r="L8358" s="1"/>
      <c r="M8358" s="1"/>
      <c r="N8358" s="1"/>
      <c r="O8358" s="1"/>
      <c r="P8358" s="2" t="s">
        <v>477</v>
      </c>
      <c r="Q8358" s="2" t="s">
        <v>42338</v>
      </c>
      <c r="R8358" s="1"/>
      <c r="S8358" s="1"/>
      <c r="T8358" s="1"/>
      <c r="U8358" s="1"/>
      <c r="V8358" s="1"/>
      <c r="W8358" s="1"/>
      <c r="X8358" s="1"/>
      <c r="Y8358" s="1"/>
      <c r="Z8358" s="1"/>
      <c r="AA8358" s="1"/>
      <c r="AB8358" s="1"/>
      <c r="AC8358" s="1"/>
      <c r="AD8358" s="1"/>
      <c r="AE8358" s="1"/>
      <c r="AF8358" s="1"/>
    </row>
    <row r="8359">
      <c r="A8359" s="2" t="s">
        <v>42339</v>
      </c>
      <c r="B8359" s="5"/>
      <c r="C8359" s="8" t="s">
        <v>474</v>
      </c>
      <c r="D8359" s="2" t="s">
        <v>475</v>
      </c>
      <c r="E8359" s="7"/>
      <c r="F8359" s="11" t="b">
        <v>0</v>
      </c>
      <c r="G8359" s="2" t="s">
        <v>42340</v>
      </c>
      <c r="H8359" s="1"/>
      <c r="I8359" s="2" t="s">
        <v>42341</v>
      </c>
      <c r="J8359" s="1"/>
      <c r="K8359" s="1"/>
      <c r="L8359" s="1"/>
      <c r="M8359" s="1"/>
      <c r="N8359" s="1"/>
      <c r="O8359" s="1"/>
      <c r="P8359" s="2" t="s">
        <v>477</v>
      </c>
      <c r="Q8359" s="2" t="s">
        <v>42342</v>
      </c>
      <c r="R8359" s="1"/>
      <c r="S8359" s="1"/>
      <c r="T8359" s="1"/>
      <c r="U8359" s="1"/>
      <c r="V8359" s="1"/>
      <c r="W8359" s="1"/>
      <c r="X8359" s="1"/>
      <c r="Y8359" s="1"/>
      <c r="Z8359" s="1"/>
      <c r="AA8359" s="1"/>
      <c r="AB8359" s="1"/>
      <c r="AC8359" s="1"/>
      <c r="AD8359" s="1"/>
      <c r="AE8359" s="1"/>
      <c r="AF8359" s="1"/>
    </row>
    <row r="8360">
      <c r="A8360" s="2" t="s">
        <v>42343</v>
      </c>
      <c r="B8360" s="5"/>
      <c r="C8360" s="8" t="s">
        <v>474</v>
      </c>
      <c r="D8360" s="2" t="s">
        <v>475</v>
      </c>
      <c r="E8360" s="6"/>
      <c r="F8360" s="11" t="b">
        <v>0</v>
      </c>
      <c r="G8360" s="2" t="s">
        <v>42343</v>
      </c>
      <c r="H8360" s="1"/>
      <c r="I8360" s="2" t="s">
        <v>42343</v>
      </c>
      <c r="J8360" s="1"/>
      <c r="K8360" s="1"/>
      <c r="L8360" s="1"/>
      <c r="M8360" s="1"/>
      <c r="N8360" s="1"/>
      <c r="O8360" s="1"/>
      <c r="P8360" s="2" t="s">
        <v>477</v>
      </c>
      <c r="Q8360" s="2" t="s">
        <v>42344</v>
      </c>
      <c r="R8360" s="1"/>
      <c r="S8360" s="1"/>
      <c r="T8360" s="1"/>
      <c r="U8360" s="1"/>
      <c r="V8360" s="1"/>
      <c r="W8360" s="1"/>
      <c r="X8360" s="1"/>
      <c r="Y8360" s="1"/>
      <c r="Z8360" s="1"/>
      <c r="AA8360" s="1"/>
      <c r="AB8360" s="1"/>
      <c r="AC8360" s="1"/>
      <c r="AD8360" s="1"/>
      <c r="AE8360" s="1"/>
      <c r="AF8360" s="1"/>
    </row>
    <row r="8361">
      <c r="A8361" s="2" t="s">
        <v>42345</v>
      </c>
      <c r="B8361" s="5"/>
      <c r="C8361" s="8" t="s">
        <v>474</v>
      </c>
      <c r="D8361" s="2" t="s">
        <v>475</v>
      </c>
      <c r="E8361" s="7"/>
      <c r="F8361" s="11" t="b">
        <v>0</v>
      </c>
      <c r="G8361" s="2" t="s">
        <v>42346</v>
      </c>
      <c r="H8361" s="1"/>
      <c r="I8361" s="2" t="s">
        <v>42347</v>
      </c>
      <c r="J8361" s="1"/>
      <c r="K8361" s="1"/>
      <c r="L8361" s="1"/>
      <c r="M8361" s="1"/>
      <c r="N8361" s="1"/>
      <c r="O8361" s="1"/>
      <c r="P8361" s="2" t="s">
        <v>477</v>
      </c>
      <c r="Q8361" s="2" t="s">
        <v>42348</v>
      </c>
      <c r="R8361" s="1"/>
      <c r="S8361" s="1"/>
      <c r="T8361" s="1"/>
      <c r="U8361" s="1"/>
      <c r="V8361" s="1"/>
      <c r="W8361" s="1"/>
      <c r="X8361" s="1"/>
      <c r="Y8361" s="1"/>
      <c r="Z8361" s="1"/>
      <c r="AA8361" s="1"/>
      <c r="AB8361" s="1"/>
      <c r="AC8361" s="1"/>
      <c r="AD8361" s="1"/>
      <c r="AE8361" s="1"/>
      <c r="AF8361" s="1"/>
    </row>
    <row r="8362">
      <c r="A8362" s="2" t="s">
        <v>42349</v>
      </c>
      <c r="B8362" s="5"/>
      <c r="C8362" s="8" t="s">
        <v>474</v>
      </c>
      <c r="D8362" s="2" t="s">
        <v>475</v>
      </c>
      <c r="E8362" s="6"/>
      <c r="F8362" s="11" t="b">
        <v>0</v>
      </c>
      <c r="G8362" s="2" t="s">
        <v>42350</v>
      </c>
      <c r="H8362" s="1"/>
      <c r="I8362" s="2" t="s">
        <v>42351</v>
      </c>
      <c r="J8362" s="1"/>
      <c r="K8362" s="1"/>
      <c r="L8362" s="1"/>
      <c r="M8362" s="1"/>
      <c r="N8362" s="1"/>
      <c r="O8362" s="1"/>
      <c r="P8362" s="2" t="s">
        <v>477</v>
      </c>
      <c r="Q8362" s="2" t="s">
        <v>42352</v>
      </c>
      <c r="R8362" s="1"/>
      <c r="S8362" s="1"/>
      <c r="T8362" s="1"/>
      <c r="U8362" s="1"/>
      <c r="V8362" s="1"/>
      <c r="W8362" s="1"/>
      <c r="X8362" s="1"/>
      <c r="Y8362" s="1"/>
      <c r="Z8362" s="1"/>
      <c r="AA8362" s="1"/>
      <c r="AB8362" s="1"/>
      <c r="AC8362" s="1"/>
      <c r="AD8362" s="1"/>
      <c r="AE8362" s="1"/>
      <c r="AF8362" s="1"/>
    </row>
    <row r="8363">
      <c r="A8363" s="2" t="s">
        <v>42353</v>
      </c>
      <c r="B8363" s="5"/>
      <c r="C8363" s="8" t="s">
        <v>474</v>
      </c>
      <c r="D8363" s="2" t="s">
        <v>475</v>
      </c>
      <c r="E8363" s="7"/>
      <c r="F8363" s="11" t="b">
        <v>0</v>
      </c>
      <c r="G8363" s="2" t="s">
        <v>42354</v>
      </c>
      <c r="H8363" s="1"/>
      <c r="I8363" s="2" t="s">
        <v>42355</v>
      </c>
      <c r="J8363" s="1"/>
      <c r="K8363" s="1"/>
      <c r="L8363" s="1"/>
      <c r="M8363" s="1"/>
      <c r="N8363" s="1"/>
      <c r="O8363" s="1"/>
      <c r="P8363" s="2" t="s">
        <v>477</v>
      </c>
      <c r="Q8363" s="2" t="s">
        <v>42356</v>
      </c>
      <c r="R8363" s="1"/>
      <c r="S8363" s="1"/>
      <c r="T8363" s="1"/>
      <c r="U8363" s="1"/>
      <c r="V8363" s="1"/>
      <c r="W8363" s="1"/>
      <c r="X8363" s="1"/>
      <c r="Y8363" s="1"/>
      <c r="Z8363" s="1"/>
      <c r="AA8363" s="1"/>
      <c r="AB8363" s="1"/>
      <c r="AC8363" s="1"/>
      <c r="AD8363" s="1"/>
      <c r="AE8363" s="1"/>
      <c r="AF8363" s="1"/>
    </row>
    <row r="8364">
      <c r="A8364" s="2" t="s">
        <v>42357</v>
      </c>
      <c r="B8364" s="5"/>
      <c r="C8364" s="8" t="s">
        <v>474</v>
      </c>
      <c r="D8364" s="2" t="s">
        <v>475</v>
      </c>
      <c r="E8364" s="6"/>
      <c r="F8364" s="11" t="b">
        <v>0</v>
      </c>
      <c r="G8364" s="2" t="s">
        <v>42358</v>
      </c>
      <c r="H8364" s="1"/>
      <c r="I8364" s="2" t="s">
        <v>42359</v>
      </c>
      <c r="J8364" s="1"/>
      <c r="K8364" s="1"/>
      <c r="L8364" s="1"/>
      <c r="M8364" s="1"/>
      <c r="N8364" s="1"/>
      <c r="O8364" s="1"/>
      <c r="P8364" s="2" t="s">
        <v>477</v>
      </c>
      <c r="Q8364" s="2" t="s">
        <v>42360</v>
      </c>
      <c r="R8364" s="1"/>
      <c r="S8364" s="1"/>
      <c r="T8364" s="1"/>
      <c r="U8364" s="1"/>
      <c r="V8364" s="1"/>
      <c r="W8364" s="1"/>
      <c r="X8364" s="1"/>
      <c r="Y8364" s="1"/>
      <c r="Z8364" s="1"/>
      <c r="AA8364" s="1"/>
      <c r="AB8364" s="1"/>
      <c r="AC8364" s="1"/>
      <c r="AD8364" s="1"/>
      <c r="AE8364" s="1"/>
      <c r="AF8364" s="1"/>
    </row>
    <row r="8365">
      <c r="A8365" s="2" t="s">
        <v>42361</v>
      </c>
      <c r="B8365" s="5"/>
      <c r="C8365" s="8" t="s">
        <v>474</v>
      </c>
      <c r="D8365" s="2" t="s">
        <v>475</v>
      </c>
      <c r="E8365" s="7"/>
      <c r="F8365" s="11" t="b">
        <v>0</v>
      </c>
      <c r="G8365" s="2" t="s">
        <v>42361</v>
      </c>
      <c r="H8365" s="1"/>
      <c r="I8365" s="2" t="s">
        <v>42362</v>
      </c>
      <c r="J8365" s="1"/>
      <c r="K8365" s="1"/>
      <c r="L8365" s="1"/>
      <c r="M8365" s="1"/>
      <c r="N8365" s="1"/>
      <c r="O8365" s="1"/>
      <c r="P8365" s="2" t="s">
        <v>477</v>
      </c>
      <c r="Q8365" s="2" t="s">
        <v>42363</v>
      </c>
      <c r="R8365" s="1"/>
      <c r="S8365" s="1"/>
      <c r="T8365" s="1"/>
      <c r="U8365" s="1"/>
      <c r="V8365" s="1"/>
      <c r="W8365" s="1"/>
      <c r="X8365" s="1"/>
      <c r="Y8365" s="1"/>
      <c r="Z8365" s="1"/>
      <c r="AA8365" s="1"/>
      <c r="AB8365" s="1"/>
      <c r="AC8365" s="1"/>
      <c r="AD8365" s="1"/>
      <c r="AE8365" s="1"/>
      <c r="AF8365" s="1"/>
    </row>
    <row r="8366">
      <c r="A8366" s="2" t="s">
        <v>42364</v>
      </c>
      <c r="B8366" s="5"/>
      <c r="C8366" s="8" t="s">
        <v>474</v>
      </c>
      <c r="D8366" s="2" t="s">
        <v>475</v>
      </c>
      <c r="E8366" s="6"/>
      <c r="F8366" s="11" t="b">
        <v>0</v>
      </c>
      <c r="G8366" s="2" t="s">
        <v>42364</v>
      </c>
      <c r="H8366" s="1"/>
      <c r="I8366" s="2" t="s">
        <v>42364</v>
      </c>
      <c r="J8366" s="1"/>
      <c r="K8366" s="1"/>
      <c r="L8366" s="1"/>
      <c r="M8366" s="1"/>
      <c r="N8366" s="1"/>
      <c r="O8366" s="1"/>
      <c r="P8366" s="2" t="s">
        <v>477</v>
      </c>
      <c r="Q8366" s="2" t="s">
        <v>42365</v>
      </c>
      <c r="R8366" s="1"/>
      <c r="S8366" s="1"/>
      <c r="T8366" s="1"/>
      <c r="U8366" s="1"/>
      <c r="V8366" s="1"/>
      <c r="W8366" s="1"/>
      <c r="X8366" s="1"/>
      <c r="Y8366" s="1"/>
      <c r="Z8366" s="1"/>
      <c r="AA8366" s="1"/>
      <c r="AB8366" s="1"/>
      <c r="AC8366" s="1"/>
      <c r="AD8366" s="1"/>
      <c r="AE8366" s="1"/>
      <c r="AF8366" s="1"/>
    </row>
    <row r="8367">
      <c r="A8367" s="2" t="s">
        <v>42366</v>
      </c>
      <c r="B8367" s="5"/>
      <c r="C8367" s="8" t="s">
        <v>474</v>
      </c>
      <c r="D8367" s="2" t="s">
        <v>475</v>
      </c>
      <c r="E8367" s="7"/>
      <c r="F8367" s="11" t="b">
        <v>0</v>
      </c>
      <c r="G8367" s="2" t="s">
        <v>42367</v>
      </c>
      <c r="H8367" s="1"/>
      <c r="I8367" s="2" t="s">
        <v>42368</v>
      </c>
      <c r="J8367" s="1"/>
      <c r="K8367" s="1"/>
      <c r="L8367" s="1"/>
      <c r="M8367" s="1"/>
      <c r="N8367" s="1"/>
      <c r="O8367" s="1"/>
      <c r="P8367" s="2" t="s">
        <v>477</v>
      </c>
      <c r="Q8367" s="2" t="s">
        <v>42369</v>
      </c>
      <c r="R8367" s="1"/>
      <c r="S8367" s="1"/>
      <c r="T8367" s="1"/>
      <c r="U8367" s="1"/>
      <c r="V8367" s="1"/>
      <c r="W8367" s="1"/>
      <c r="X8367" s="1"/>
      <c r="Y8367" s="1"/>
      <c r="Z8367" s="1"/>
      <c r="AA8367" s="1"/>
      <c r="AB8367" s="1"/>
      <c r="AC8367" s="1"/>
      <c r="AD8367" s="1"/>
      <c r="AE8367" s="1"/>
      <c r="AF8367" s="1"/>
    </row>
    <row r="8368">
      <c r="A8368" s="2" t="s">
        <v>42370</v>
      </c>
      <c r="B8368" s="5"/>
      <c r="C8368" s="8" t="s">
        <v>474</v>
      </c>
      <c r="D8368" s="2" t="s">
        <v>475</v>
      </c>
      <c r="E8368" s="6"/>
      <c r="F8368" s="11" t="b">
        <v>0</v>
      </c>
      <c r="G8368" s="2" t="s">
        <v>42371</v>
      </c>
      <c r="H8368" s="1"/>
      <c r="I8368" s="2" t="s">
        <v>42372</v>
      </c>
      <c r="J8368" s="1"/>
      <c r="K8368" s="1"/>
      <c r="L8368" s="1"/>
      <c r="M8368" s="1"/>
      <c r="N8368" s="1"/>
      <c r="O8368" s="1"/>
      <c r="P8368" s="2" t="s">
        <v>477</v>
      </c>
      <c r="Q8368" s="2" t="s">
        <v>42373</v>
      </c>
      <c r="R8368" s="1"/>
      <c r="S8368" s="1"/>
      <c r="T8368" s="1"/>
      <c r="U8368" s="1"/>
      <c r="V8368" s="1"/>
      <c r="W8368" s="1"/>
      <c r="X8368" s="1"/>
      <c r="Y8368" s="1"/>
      <c r="Z8368" s="1"/>
      <c r="AA8368" s="1"/>
      <c r="AB8368" s="1"/>
      <c r="AC8368" s="1"/>
      <c r="AD8368" s="1"/>
      <c r="AE8368" s="1"/>
      <c r="AF8368" s="1"/>
    </row>
    <row r="8369">
      <c r="A8369" s="2" t="s">
        <v>42374</v>
      </c>
      <c r="B8369" s="5"/>
      <c r="C8369" s="8" t="s">
        <v>474</v>
      </c>
      <c r="D8369" s="2" t="s">
        <v>475</v>
      </c>
      <c r="E8369" s="7"/>
      <c r="F8369" s="11" t="b">
        <v>0</v>
      </c>
      <c r="G8369" s="2" t="s">
        <v>42375</v>
      </c>
      <c r="H8369" s="1"/>
      <c r="I8369" s="2" t="s">
        <v>42376</v>
      </c>
      <c r="J8369" s="1"/>
      <c r="K8369" s="1"/>
      <c r="L8369" s="1"/>
      <c r="M8369" s="1"/>
      <c r="N8369" s="1"/>
      <c r="O8369" s="1"/>
      <c r="P8369" s="2" t="s">
        <v>477</v>
      </c>
      <c r="Q8369" s="2" t="s">
        <v>42377</v>
      </c>
      <c r="R8369" s="1"/>
      <c r="S8369" s="1"/>
      <c r="T8369" s="1"/>
      <c r="U8369" s="1"/>
      <c r="V8369" s="1"/>
      <c r="W8369" s="1"/>
      <c r="X8369" s="1"/>
      <c r="Y8369" s="1"/>
      <c r="Z8369" s="1"/>
      <c r="AA8369" s="1"/>
      <c r="AB8369" s="1"/>
      <c r="AC8369" s="1"/>
      <c r="AD8369" s="1"/>
      <c r="AE8369" s="1"/>
      <c r="AF8369" s="1"/>
    </row>
    <row r="8370">
      <c r="A8370" s="2" t="s">
        <v>42378</v>
      </c>
      <c r="B8370" s="5"/>
      <c r="C8370" s="8" t="s">
        <v>474</v>
      </c>
      <c r="D8370" s="2" t="s">
        <v>475</v>
      </c>
      <c r="E8370" s="6"/>
      <c r="F8370" s="11" t="b">
        <v>0</v>
      </c>
      <c r="G8370" s="2" t="s">
        <v>42378</v>
      </c>
      <c r="H8370" s="1"/>
      <c r="I8370" s="2" t="s">
        <v>42379</v>
      </c>
      <c r="J8370" s="1"/>
      <c r="K8370" s="1"/>
      <c r="L8370" s="1"/>
      <c r="M8370" s="1"/>
      <c r="N8370" s="1"/>
      <c r="O8370" s="1"/>
      <c r="P8370" s="2" t="s">
        <v>477</v>
      </c>
      <c r="Q8370" s="2" t="s">
        <v>42380</v>
      </c>
      <c r="R8370" s="1"/>
      <c r="S8370" s="1"/>
      <c r="T8370" s="1"/>
      <c r="U8370" s="1"/>
      <c r="V8370" s="1"/>
      <c r="W8370" s="1"/>
      <c r="X8370" s="1"/>
      <c r="Y8370" s="1"/>
      <c r="Z8370" s="1"/>
      <c r="AA8370" s="1"/>
      <c r="AB8370" s="1"/>
      <c r="AC8370" s="1"/>
      <c r="AD8370" s="1"/>
      <c r="AE8370" s="1"/>
      <c r="AF8370" s="1"/>
    </row>
    <row r="8371">
      <c r="A8371" s="2" t="s">
        <v>42381</v>
      </c>
      <c r="B8371" s="5"/>
      <c r="C8371" s="8" t="s">
        <v>474</v>
      </c>
      <c r="D8371" s="2" t="s">
        <v>475</v>
      </c>
      <c r="E8371" s="7"/>
      <c r="F8371" s="11" t="b">
        <v>0</v>
      </c>
      <c r="G8371" s="2" t="s">
        <v>42382</v>
      </c>
      <c r="H8371" s="1"/>
      <c r="I8371" s="2" t="s">
        <v>42383</v>
      </c>
      <c r="J8371" s="1"/>
      <c r="K8371" s="1"/>
      <c r="L8371" s="1"/>
      <c r="M8371" s="1"/>
      <c r="N8371" s="1"/>
      <c r="O8371" s="1"/>
      <c r="P8371" s="2" t="s">
        <v>477</v>
      </c>
      <c r="Q8371" s="2" t="s">
        <v>42384</v>
      </c>
      <c r="R8371" s="1"/>
      <c r="S8371" s="1"/>
      <c r="T8371" s="1"/>
      <c r="U8371" s="1"/>
      <c r="V8371" s="1"/>
      <c r="W8371" s="1"/>
      <c r="X8371" s="1"/>
      <c r="Y8371" s="1"/>
      <c r="Z8371" s="1"/>
      <c r="AA8371" s="1"/>
      <c r="AB8371" s="1"/>
      <c r="AC8371" s="1"/>
      <c r="AD8371" s="1"/>
      <c r="AE8371" s="1"/>
      <c r="AF8371" s="1"/>
    </row>
    <row r="8372">
      <c r="A8372" s="2" t="s">
        <v>42385</v>
      </c>
      <c r="B8372" s="5"/>
      <c r="C8372" s="8" t="s">
        <v>474</v>
      </c>
      <c r="D8372" s="2" t="s">
        <v>475</v>
      </c>
      <c r="E8372" s="6"/>
      <c r="F8372" s="11" t="b">
        <v>0</v>
      </c>
      <c r="G8372" s="2" t="s">
        <v>42386</v>
      </c>
      <c r="H8372" s="1"/>
      <c r="I8372" s="2" t="s">
        <v>42387</v>
      </c>
      <c r="J8372" s="1"/>
      <c r="K8372" s="1"/>
      <c r="L8372" s="1"/>
      <c r="M8372" s="1"/>
      <c r="N8372" s="1"/>
      <c r="O8372" s="1"/>
      <c r="P8372" s="2" t="s">
        <v>477</v>
      </c>
      <c r="Q8372" s="2" t="s">
        <v>42388</v>
      </c>
      <c r="R8372" s="1"/>
      <c r="S8372" s="1"/>
      <c r="T8372" s="1"/>
      <c r="U8372" s="1"/>
      <c r="V8372" s="1"/>
      <c r="W8372" s="1"/>
      <c r="X8372" s="1"/>
      <c r="Y8372" s="1"/>
      <c r="Z8372" s="1"/>
      <c r="AA8372" s="1"/>
      <c r="AB8372" s="1"/>
      <c r="AC8372" s="1"/>
      <c r="AD8372" s="1"/>
      <c r="AE8372" s="1"/>
      <c r="AF8372" s="1"/>
    </row>
    <row r="8373">
      <c r="A8373" s="2" t="s">
        <v>42389</v>
      </c>
      <c r="B8373" s="5"/>
      <c r="C8373" s="8" t="s">
        <v>474</v>
      </c>
      <c r="D8373" s="2" t="s">
        <v>475</v>
      </c>
      <c r="E8373" s="7"/>
      <c r="F8373" s="11" t="b">
        <v>0</v>
      </c>
      <c r="G8373" s="2" t="s">
        <v>42390</v>
      </c>
      <c r="H8373" s="1"/>
      <c r="I8373" s="2" t="s">
        <v>42391</v>
      </c>
      <c r="J8373" s="1"/>
      <c r="K8373" s="1"/>
      <c r="L8373" s="1"/>
      <c r="M8373" s="1"/>
      <c r="N8373" s="1"/>
      <c r="O8373" s="1"/>
      <c r="P8373" s="2" t="s">
        <v>477</v>
      </c>
      <c r="Q8373" s="2" t="s">
        <v>42392</v>
      </c>
      <c r="R8373" s="1"/>
      <c r="S8373" s="1"/>
      <c r="T8373" s="1"/>
      <c r="U8373" s="1"/>
      <c r="V8373" s="1"/>
      <c r="W8373" s="1"/>
      <c r="X8373" s="1"/>
      <c r="Y8373" s="1"/>
      <c r="Z8373" s="1"/>
      <c r="AA8373" s="1"/>
      <c r="AB8373" s="1"/>
      <c r="AC8373" s="1"/>
      <c r="AD8373" s="1"/>
      <c r="AE8373" s="1"/>
      <c r="AF8373" s="1"/>
    </row>
    <row r="8374">
      <c r="A8374" s="2" t="s">
        <v>42393</v>
      </c>
      <c r="B8374" s="5"/>
      <c r="C8374" s="8" t="s">
        <v>474</v>
      </c>
      <c r="D8374" s="2" t="s">
        <v>475</v>
      </c>
      <c r="E8374" s="6"/>
      <c r="F8374" s="11" t="b">
        <v>0</v>
      </c>
      <c r="G8374" s="2" t="s">
        <v>42394</v>
      </c>
      <c r="H8374" s="1"/>
      <c r="I8374" s="2" t="s">
        <v>42395</v>
      </c>
      <c r="J8374" s="1"/>
      <c r="K8374" s="1"/>
      <c r="L8374" s="1"/>
      <c r="M8374" s="1"/>
      <c r="N8374" s="1"/>
      <c r="O8374" s="1"/>
      <c r="P8374" s="2" t="s">
        <v>477</v>
      </c>
      <c r="Q8374" s="2" t="s">
        <v>42396</v>
      </c>
      <c r="R8374" s="1"/>
      <c r="S8374" s="1"/>
      <c r="T8374" s="1"/>
      <c r="U8374" s="1"/>
      <c r="V8374" s="1"/>
      <c r="W8374" s="1"/>
      <c r="X8374" s="1"/>
      <c r="Y8374" s="1"/>
      <c r="Z8374" s="1"/>
      <c r="AA8374" s="1"/>
      <c r="AB8374" s="1"/>
      <c r="AC8374" s="1"/>
      <c r="AD8374" s="1"/>
      <c r="AE8374" s="1"/>
      <c r="AF8374" s="1"/>
    </row>
    <row r="8375">
      <c r="A8375" s="2" t="s">
        <v>42397</v>
      </c>
      <c r="B8375" s="5"/>
      <c r="C8375" s="8" t="s">
        <v>474</v>
      </c>
      <c r="D8375" s="2" t="s">
        <v>475</v>
      </c>
      <c r="E8375" s="7"/>
      <c r="F8375" s="11" t="b">
        <v>0</v>
      </c>
      <c r="G8375" s="2" t="s">
        <v>42398</v>
      </c>
      <c r="H8375" s="1"/>
      <c r="I8375" s="2" t="s">
        <v>42397</v>
      </c>
      <c r="J8375" s="1"/>
      <c r="K8375" s="1"/>
      <c r="L8375" s="1"/>
      <c r="M8375" s="1"/>
      <c r="N8375" s="1"/>
      <c r="O8375" s="1"/>
      <c r="P8375" s="2"/>
      <c r="Q8375" s="2" t="s">
        <v>42399</v>
      </c>
      <c r="R8375" s="1"/>
      <c r="S8375" s="1"/>
      <c r="T8375" s="1"/>
      <c r="U8375" s="1"/>
      <c r="V8375" s="1"/>
      <c r="W8375" s="1"/>
      <c r="X8375" s="1"/>
      <c r="Y8375" s="1"/>
      <c r="Z8375" s="1"/>
      <c r="AA8375" s="1"/>
      <c r="AB8375" s="1"/>
      <c r="AC8375" s="1"/>
      <c r="AD8375" s="1"/>
      <c r="AE8375" s="1"/>
      <c r="AF8375" s="1"/>
    </row>
    <row r="8376">
      <c r="A8376" s="2" t="s">
        <v>42400</v>
      </c>
      <c r="B8376" s="5"/>
      <c r="C8376" s="8" t="s">
        <v>474</v>
      </c>
      <c r="D8376" s="2" t="s">
        <v>475</v>
      </c>
      <c r="E8376" s="6"/>
      <c r="F8376" s="11" t="b">
        <v>0</v>
      </c>
      <c r="G8376" s="2" t="s">
        <v>42401</v>
      </c>
      <c r="H8376" s="1"/>
      <c r="I8376" s="2" t="s">
        <v>42402</v>
      </c>
      <c r="J8376" s="1"/>
      <c r="K8376" s="1"/>
      <c r="L8376" s="1"/>
      <c r="M8376" s="1"/>
      <c r="N8376" s="1"/>
      <c r="O8376" s="1"/>
      <c r="P8376" s="2"/>
      <c r="Q8376" s="2" t="s">
        <v>42403</v>
      </c>
      <c r="R8376" s="1"/>
      <c r="S8376" s="1"/>
      <c r="T8376" s="1"/>
      <c r="U8376" s="1"/>
      <c r="V8376" s="1"/>
      <c r="W8376" s="1"/>
      <c r="X8376" s="1"/>
      <c r="Y8376" s="1"/>
      <c r="Z8376" s="1"/>
      <c r="AA8376" s="1"/>
      <c r="AB8376" s="1"/>
      <c r="AC8376" s="1"/>
      <c r="AD8376" s="1"/>
      <c r="AE8376" s="1"/>
      <c r="AF8376" s="1"/>
    </row>
    <row r="8377">
      <c r="A8377" s="2" t="s">
        <v>42404</v>
      </c>
      <c r="B8377" s="5"/>
      <c r="C8377" s="8" t="s">
        <v>474</v>
      </c>
      <c r="D8377" s="2" t="s">
        <v>475</v>
      </c>
      <c r="E8377" s="7"/>
      <c r="F8377" s="11" t="b">
        <v>0</v>
      </c>
      <c r="G8377" s="2" t="s">
        <v>42405</v>
      </c>
      <c r="H8377" s="1"/>
      <c r="I8377" s="2" t="s">
        <v>42404</v>
      </c>
      <c r="J8377" s="1"/>
      <c r="K8377" s="1"/>
      <c r="L8377" s="1"/>
      <c r="M8377" s="1"/>
      <c r="N8377" s="1"/>
      <c r="O8377" s="1"/>
      <c r="P8377" s="2"/>
      <c r="Q8377" s="2" t="s">
        <v>42406</v>
      </c>
      <c r="R8377" s="1"/>
      <c r="S8377" s="1"/>
      <c r="T8377" s="1"/>
      <c r="U8377" s="1"/>
      <c r="V8377" s="1"/>
      <c r="W8377" s="1"/>
      <c r="X8377" s="1"/>
      <c r="Y8377" s="1"/>
      <c r="Z8377" s="1"/>
      <c r="AA8377" s="1"/>
      <c r="AB8377" s="1"/>
      <c r="AC8377" s="1"/>
      <c r="AD8377" s="1"/>
      <c r="AE8377" s="1"/>
      <c r="AF8377" s="1"/>
    </row>
    <row r="8378">
      <c r="A8378" s="2" t="s">
        <v>42407</v>
      </c>
      <c r="B8378" s="5"/>
      <c r="C8378" s="8" t="s">
        <v>474</v>
      </c>
      <c r="D8378" s="2" t="s">
        <v>475</v>
      </c>
      <c r="E8378" s="6"/>
      <c r="F8378" s="11" t="b">
        <v>0</v>
      </c>
      <c r="G8378" s="2" t="s">
        <v>42408</v>
      </c>
      <c r="H8378" s="1"/>
      <c r="I8378" s="2" t="s">
        <v>42409</v>
      </c>
      <c r="J8378" s="1"/>
      <c r="K8378" s="1"/>
      <c r="L8378" s="1"/>
      <c r="M8378" s="1"/>
      <c r="N8378" s="1"/>
      <c r="O8378" s="1"/>
      <c r="P8378" s="2"/>
      <c r="Q8378" s="2" t="s">
        <v>42410</v>
      </c>
      <c r="R8378" s="1"/>
      <c r="S8378" s="1"/>
      <c r="T8378" s="1"/>
      <c r="U8378" s="1"/>
      <c r="V8378" s="1"/>
      <c r="W8378" s="1"/>
      <c r="X8378" s="1"/>
      <c r="Y8378" s="1"/>
      <c r="Z8378" s="1"/>
      <c r="AA8378" s="1"/>
      <c r="AB8378" s="1"/>
      <c r="AC8378" s="1"/>
      <c r="AD8378" s="1"/>
      <c r="AE8378" s="1"/>
      <c r="AF8378" s="1"/>
    </row>
    <row r="8379">
      <c r="A8379" s="2" t="s">
        <v>42411</v>
      </c>
      <c r="B8379" s="5"/>
      <c r="C8379" s="8" t="s">
        <v>474</v>
      </c>
      <c r="D8379" s="2" t="s">
        <v>475</v>
      </c>
      <c r="E8379" s="7"/>
      <c r="F8379" s="11" t="b">
        <v>0</v>
      </c>
      <c r="G8379" s="2" t="s">
        <v>42412</v>
      </c>
      <c r="H8379" s="1"/>
      <c r="I8379" s="2" t="s">
        <v>42411</v>
      </c>
      <c r="J8379" s="1"/>
      <c r="K8379" s="1"/>
      <c r="L8379" s="1"/>
      <c r="M8379" s="1"/>
      <c r="N8379" s="1"/>
      <c r="O8379" s="1"/>
      <c r="P8379" s="2" t="s">
        <v>477</v>
      </c>
      <c r="Q8379" s="2" t="s">
        <v>42413</v>
      </c>
      <c r="R8379" s="1"/>
      <c r="S8379" s="1"/>
      <c r="T8379" s="1"/>
      <c r="U8379" s="1"/>
      <c r="V8379" s="1"/>
      <c r="W8379" s="1"/>
      <c r="X8379" s="1"/>
      <c r="Y8379" s="1"/>
      <c r="Z8379" s="1"/>
      <c r="AA8379" s="1"/>
      <c r="AB8379" s="1"/>
      <c r="AC8379" s="1"/>
      <c r="AD8379" s="1"/>
      <c r="AE8379" s="1"/>
      <c r="AF8379" s="1"/>
    </row>
    <row r="8380">
      <c r="A8380" s="2" t="s">
        <v>42414</v>
      </c>
      <c r="B8380" s="5"/>
      <c r="C8380" s="8" t="s">
        <v>474</v>
      </c>
      <c r="D8380" s="2" t="s">
        <v>475</v>
      </c>
      <c r="E8380" s="6"/>
      <c r="F8380" s="11" t="b">
        <v>0</v>
      </c>
      <c r="G8380" s="2" t="s">
        <v>42415</v>
      </c>
      <c r="H8380" s="1"/>
      <c r="I8380" s="2" t="s">
        <v>42414</v>
      </c>
      <c r="J8380" s="1"/>
      <c r="K8380" s="1"/>
      <c r="L8380" s="1"/>
      <c r="M8380" s="1"/>
      <c r="N8380" s="1"/>
      <c r="O8380" s="1"/>
      <c r="P8380" s="2" t="s">
        <v>477</v>
      </c>
      <c r="Q8380" s="2" t="s">
        <v>42416</v>
      </c>
      <c r="R8380" s="1"/>
      <c r="S8380" s="1"/>
      <c r="T8380" s="1"/>
      <c r="U8380" s="1"/>
      <c r="V8380" s="1"/>
      <c r="W8380" s="1"/>
      <c r="X8380" s="1"/>
      <c r="Y8380" s="1"/>
      <c r="Z8380" s="1"/>
      <c r="AA8380" s="1"/>
      <c r="AB8380" s="1"/>
      <c r="AC8380" s="1"/>
      <c r="AD8380" s="1"/>
      <c r="AE8380" s="1"/>
      <c r="AF8380" s="1"/>
    </row>
    <row r="8381">
      <c r="A8381" s="2" t="s">
        <v>42417</v>
      </c>
      <c r="B8381" s="5"/>
      <c r="C8381" s="8" t="s">
        <v>474</v>
      </c>
      <c r="D8381" s="2" t="s">
        <v>475</v>
      </c>
      <c r="E8381" s="7"/>
      <c r="F8381" s="11" t="b">
        <v>0</v>
      </c>
      <c r="G8381" s="2" t="s">
        <v>42418</v>
      </c>
      <c r="H8381" s="1"/>
      <c r="I8381" s="2" t="s">
        <v>42419</v>
      </c>
      <c r="J8381" s="1"/>
      <c r="K8381" s="1"/>
      <c r="L8381" s="1"/>
      <c r="M8381" s="1"/>
      <c r="N8381" s="1"/>
      <c r="O8381" s="1"/>
      <c r="P8381" s="2"/>
      <c r="Q8381" s="2" t="s">
        <v>42420</v>
      </c>
      <c r="R8381" s="1"/>
      <c r="S8381" s="1"/>
      <c r="T8381" s="1"/>
      <c r="U8381" s="1"/>
      <c r="V8381" s="1"/>
      <c r="W8381" s="1"/>
      <c r="X8381" s="1"/>
      <c r="Y8381" s="1"/>
      <c r="Z8381" s="1"/>
      <c r="AA8381" s="1"/>
      <c r="AB8381" s="1"/>
      <c r="AC8381" s="1"/>
      <c r="AD8381" s="1"/>
      <c r="AE8381" s="1"/>
      <c r="AF8381" s="1"/>
    </row>
    <row r="8382">
      <c r="A8382" s="2" t="s">
        <v>42421</v>
      </c>
      <c r="B8382" s="5"/>
      <c r="C8382" s="8" t="s">
        <v>474</v>
      </c>
      <c r="D8382" s="2" t="s">
        <v>475</v>
      </c>
      <c r="E8382" s="6"/>
      <c r="F8382" s="11" t="b">
        <v>0</v>
      </c>
      <c r="G8382" s="2" t="s">
        <v>42422</v>
      </c>
      <c r="H8382" s="1"/>
      <c r="I8382" s="2" t="s">
        <v>42423</v>
      </c>
      <c r="J8382" s="1"/>
      <c r="K8382" s="1"/>
      <c r="L8382" s="1"/>
      <c r="M8382" s="1"/>
      <c r="N8382" s="1"/>
      <c r="O8382" s="1"/>
      <c r="P8382" s="2"/>
      <c r="Q8382" s="2" t="s">
        <v>42424</v>
      </c>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3F93C348-0CB6-44E7-B261-2F44898705DF}" filter="1" showAutoFilter="1">
      <autoFilter ref="$A$1:$U$5415">
        <filterColumn colId="2">
          <filters>
            <filter val="proper word"/>
            <filter val="phrase"/>
            <filter val="affix"/>
          </filters>
        </filterColumn>
      </autoFilter>
    </customSheetView>
    <customSheetView guid="{1B93A73D-31FA-4AD6-9926-E85A03775A28}"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637EF1CB-52F8-4EB8-922E-DC6A42AB2202}"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39E17A9A-8CFA-4D74-95BD-CFB7F0C44D4C}" filter="1" showAutoFilter="1">
      <autoFilter ref="$A$1:$U$5127">
        <filterColumn colId="2">
          <filters>
            <filter val="proper word"/>
            <filter val="phrase"/>
            <filter val="root"/>
          </filters>
        </filterColumn>
      </autoFilter>
    </customSheetView>
    <customSheetView guid="{D76DEB46-9A51-4227-B146-01F0B8182986}" filter="1" showAutoFilter="1">
      <autoFilter ref="$A$1:$U$6475">
        <filterColumn colId="3">
          <filters blank="1">
            <filter val="n jm"/>
            <filter val="d.oj"/>
            <filter val="b; m"/>
            <filter val="f.lin"/>
            <filter val="b.oj.ru"/>
            <filter val="b.oj.ru; il"/>
            <filter val="n"/>
          </filters>
        </filterColumn>
      </autoFilter>
    </customSheetView>
    <customSheetView guid="{FB82F8BB-8C5C-4E01-93C9-7F92BC5BC8A4}"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8381</v>
      </c>
      <c r="B2" s="44" t="s">
        <v>42425</v>
      </c>
    </row>
    <row r="4">
      <c r="A4" s="44" t="s">
        <v>42426</v>
      </c>
      <c r="B4" s="44" t="s">
        <v>42427</v>
      </c>
      <c r="C4" s="44" t="s">
        <v>42428</v>
      </c>
      <c r="D4" s="45" t="s">
        <v>42429</v>
      </c>
    </row>
    <row r="5">
      <c r="A5" s="44">
        <f>countif(Dictionary!Q:Q, "*"&amp;B5&amp;"*")</f>
        <v>2077</v>
      </c>
      <c r="B5" s="44" t="s">
        <v>10723</v>
      </c>
      <c r="C5" s="46">
        <f>countif(Dictionary!Q:Q, "*"&amp;B5&amp;"*")/(countif(Dictionary!C:C, B24)-1)</f>
        <v>0.6708656331</v>
      </c>
      <c r="D5" s="47">
        <f t="array" ref="D5">row(index(Dictionary!Q:Q,match(true, isnumber(search("*"&amp;B5&amp;"*", Dictionary!Q:Q)),0)))</f>
        <v>8</v>
      </c>
    </row>
    <row r="6">
      <c r="A6" s="44">
        <f>countif(Dictionary!Q:Q, "*"&amp;B6&amp;"*")</f>
        <v>1937</v>
      </c>
      <c r="B6" s="44" t="s">
        <v>13916</v>
      </c>
      <c r="C6" s="46">
        <f>countif(Dictionary!Q:Q, "*"&amp;B6&amp;"*")/(countif(Dictionary!C:C, B24)-1)</f>
        <v>0.6256459948</v>
      </c>
      <c r="D6" s="47">
        <f t="array" ref="D6">row(index(Dictionary!Q:Q,match(true, isnumber(search("*"&amp;B6&amp;"*", Dictionary!Q:Q)),0)))</f>
        <v>22</v>
      </c>
    </row>
    <row r="7">
      <c r="A7" s="44">
        <f>countif(Dictionary!Q:Q, "*"&amp;B7&amp;"*")</f>
        <v>1824</v>
      </c>
      <c r="B7" s="44" t="s">
        <v>9669</v>
      </c>
      <c r="C7" s="46">
        <f>countif(Dictionary!Q:Q, "*"&amp;B7&amp;"*")/(countif(Dictionary!C:C, B24)-1)</f>
        <v>0.5891472868</v>
      </c>
      <c r="D7" s="47">
        <f t="array" ref="D7">row(index(Dictionary!Q:Q,match(true, isnumber(search("*"&amp;B7&amp;"*", Dictionary!Q:Q)),0)))</f>
        <v>22</v>
      </c>
    </row>
    <row r="8">
      <c r="A8" s="44">
        <f>countif(Dictionary!Q:Q, "*"&amp;B8&amp;"*")</f>
        <v>1707</v>
      </c>
      <c r="B8" s="44" t="s">
        <v>34124</v>
      </c>
      <c r="C8" s="46">
        <f>countif(Dictionary!Q:Q, "*"&amp;B8&amp;"*")/(countif(Dictionary!C:C, B24)-1)</f>
        <v>0.5513565891</v>
      </c>
      <c r="D8" s="47">
        <f t="array" ref="D8">row(index(Dictionary!Q:Q,match(true, isnumber(search("*"&amp;B8&amp;"*", Dictionary!Q:Q)),0)))</f>
        <v>22</v>
      </c>
    </row>
    <row r="9">
      <c r="A9" s="44">
        <f>countif(Dictionary!Q:Q, "*"&amp;B9&amp;"*")</f>
        <v>1981</v>
      </c>
      <c r="B9" s="44" t="s">
        <v>11221</v>
      </c>
      <c r="C9" s="46">
        <f>countif(Dictionary!Q:Q, "*"&amp;B9&amp;"*")/(countif(Dictionary!C:C, B24)-1)</f>
        <v>0.6398578811</v>
      </c>
      <c r="D9" s="47">
        <f t="array" ref="D9">row(index(Dictionary!Q:Q,match(true, isnumber(search("*"&amp;B9&amp;"*", Dictionary!Q:Q)),0)))</f>
        <v>8</v>
      </c>
    </row>
    <row r="10">
      <c r="A10" s="44">
        <f>countif(Dictionary!Q:Q, "*"&amp;B10&amp;"*")</f>
        <v>1743</v>
      </c>
      <c r="B10" s="44" t="s">
        <v>17664</v>
      </c>
      <c r="C10" s="46">
        <f>countif(Dictionary!Q:Q, "*"&amp;B10&amp;"*")/(countif(Dictionary!C:C, B24)-1)</f>
        <v>0.5629844961</v>
      </c>
      <c r="D10" s="47">
        <f t="array" ref="D10">row(index(Dictionary!Q:Q,match(true, isnumber(search("*"&amp;B10&amp;"*", Dictionary!Q:Q)),0)))</f>
        <v>22</v>
      </c>
    </row>
    <row r="11">
      <c r="A11" s="44">
        <f>countif(Dictionary!Q:Q, "*"&amp;B11&amp;"*")</f>
        <v>868</v>
      </c>
      <c r="B11" s="44" t="s">
        <v>33194</v>
      </c>
      <c r="C11" s="46">
        <f>countif(Dictionary!Q:Q, "*"&amp;B11&amp;"*")/(countif(Dictionary!C:C, B24)-1)</f>
        <v>0.2803617571</v>
      </c>
      <c r="D11" s="47">
        <f t="array" ref="D11">row(index(Dictionary!Q:Q,match(true, isnumber(search("*"&amp;B11&amp;"*", Dictionary!Q:Q)),0)))</f>
        <v>8</v>
      </c>
    </row>
    <row r="12">
      <c r="A12" s="44">
        <f>countif(Dictionary!Q:Q, "*"&amp;B12&amp;"*")</f>
        <v>1389</v>
      </c>
      <c r="B12" s="44" t="s">
        <v>22357</v>
      </c>
      <c r="C12" s="46">
        <f>countif(Dictionary!Q:Q, "*"&amp;B12&amp;"*")/(countif(Dictionary!C:C, B24)-1)</f>
        <v>0.4486434109</v>
      </c>
      <c r="D12" s="47">
        <f t="array" ref="D12">row(index(Dictionary!Q:Q,match(true, isnumber(search("*"&amp;B12&amp;"*", Dictionary!Q:Q)),0)))</f>
        <v>22</v>
      </c>
    </row>
    <row r="13">
      <c r="A13" s="44">
        <f>countif(Dictionary!Q:Q, "*"&amp;B13&amp;"*")</f>
        <v>1593</v>
      </c>
      <c r="B13" s="44" t="s">
        <v>29465</v>
      </c>
      <c r="C13" s="46">
        <f>countif(Dictionary!Q:Q, "*"&amp;B13&amp;"*")/(countif(Dictionary!C:C, B24)-1)</f>
        <v>0.5145348837</v>
      </c>
      <c r="D13" s="47">
        <f t="array" ref="D13">row(index(Dictionary!Q:Q,match(true, isnumber(search("*"&amp;B13&amp;"*", Dictionary!Q:Q)),0)))</f>
        <v>22</v>
      </c>
    </row>
    <row r="14">
      <c r="A14" s="44">
        <f>countif(Dictionary!Q:Q, "*"&amp;B14&amp;"*")</f>
        <v>873</v>
      </c>
      <c r="B14" s="44" t="s">
        <v>39840</v>
      </c>
      <c r="C14" s="46">
        <f>countif(Dictionary!Q:Q, "*"&amp;B14&amp;"*")/(countif(Dictionary!C:C, B24)-1)</f>
        <v>0.2819767442</v>
      </c>
      <c r="D14" s="47">
        <f t="array" ref="D14">row(index(Dictionary!Q:Q,match(true, isnumber(search("*"&amp;B14&amp;"*", Dictionary!Q:Q)),0)))</f>
        <v>22</v>
      </c>
    </row>
    <row r="15">
      <c r="A15" s="44">
        <f>countif(Dictionary!Q:Q, "*"&amp;B15&amp;"*")</f>
        <v>1449</v>
      </c>
      <c r="B15" s="44" t="s">
        <v>16708</v>
      </c>
      <c r="C15" s="46">
        <f>countif(Dictionary!Q:Q, "*"&amp;B15&amp;"*")/(countif(Dictionary!C:C, B24)-1)</f>
        <v>0.4680232558</v>
      </c>
      <c r="D15" s="47">
        <f t="array" ref="D15">row(index(Dictionary!Q:Q,match(true, isnumber(search("*"&amp;B15&amp;"*", Dictionary!Q:Q)),0)))</f>
        <v>18</v>
      </c>
    </row>
    <row r="16">
      <c r="A16" s="44">
        <f>countif(Dictionary!Q:Q, "*"&amp;B16&amp;"*")</f>
        <v>835</v>
      </c>
      <c r="B16" s="44" t="s">
        <v>37603</v>
      </c>
      <c r="C16" s="46">
        <f>countif(Dictionary!Q:Q, "*"&amp;B16&amp;"*")/(countif(Dictionary!C:C, B24)-1)</f>
        <v>0.2697028424</v>
      </c>
      <c r="D16" s="47">
        <f t="array" ref="D16">row(index(Dictionary!Q:Q,match(true, isnumber(search("*"&amp;B16&amp;"*", Dictionary!Q:Q)),0)))</f>
        <v>22</v>
      </c>
    </row>
    <row r="17">
      <c r="A17" s="44">
        <f>countif(Dictionary!Q:Q, "*"&amp;B17&amp;"*")</f>
        <v>1439</v>
      </c>
      <c r="B17" s="44" t="s">
        <v>2282</v>
      </c>
      <c r="C17" s="46">
        <f>countif(Dictionary!Q:Q, "*"&amp;B17&amp;"*")/(countif(Dictionary!C:C, B24)-1)</f>
        <v>0.4647932817</v>
      </c>
      <c r="D17" s="47">
        <f t="array" ref="D17">row(index(Dictionary!Q:Q,match(true, isnumber(search("*"&amp;B17&amp;"*", Dictionary!Q:Q)),0)))</f>
        <v>22</v>
      </c>
    </row>
    <row r="18">
      <c r="A18" s="44">
        <f>countif(Dictionary!Q:Q, "*"&amp;B18&amp;"*")</f>
        <v>1144</v>
      </c>
      <c r="B18" s="44" t="s">
        <v>36745</v>
      </c>
      <c r="C18" s="46">
        <f>countif(Dictionary!Q:Q, "*"&amp;B18&amp;"*")/(countif(Dictionary!C:C, B24)-1)</f>
        <v>0.3695090439</v>
      </c>
      <c r="D18" s="47">
        <f t="array" ref="D18">row(index(Dictionary!Q:Q,match(true, isnumber(search("*"&amp;B18&amp;"*", Dictionary!Q:Q)),0)))</f>
        <v>22</v>
      </c>
    </row>
    <row r="19">
      <c r="A19" s="44">
        <f>countif(Dictionary!Q:Q, "*"&amp;B19&amp;"*")</f>
        <v>1757</v>
      </c>
      <c r="B19" s="44" t="s">
        <v>31171</v>
      </c>
      <c r="C19" s="46">
        <f>countif(Dictionary!Q:Q, "*"&amp;B19&amp;"*")/(countif(Dictionary!C:C, B24)-1)</f>
        <v>0.5675064599</v>
      </c>
      <c r="D19" s="47">
        <f t="array" ref="D19">row(index(Dictionary!Q:Q,match(true, isnumber(search("*"&amp;B19&amp;"*", Dictionary!Q:Q)),0)))</f>
        <v>22</v>
      </c>
    </row>
    <row r="20">
      <c r="A20" s="44">
        <f>countif(Dictionary!Q:Q, "*"&amp;B20&amp;"*")</f>
        <v>1829</v>
      </c>
      <c r="B20" s="44" t="s">
        <v>38908</v>
      </c>
      <c r="C20" s="46">
        <f>countif(Dictionary!Q:Q, "*"&amp;B20&amp;"*")/(countif(Dictionary!C:C, B24)-1)</f>
        <v>0.5907622739</v>
      </c>
      <c r="D20" s="47">
        <f t="array" ref="D20">row(index(Dictionary!Q:Q,match(true, isnumber(search("*"&amp;B20&amp;"*", Dictionary!Q:Q)),0)))</f>
        <v>18</v>
      </c>
    </row>
    <row r="21">
      <c r="A21" s="47">
        <f>countif(Dictionary!Q:Q, "*"&amp;B21&amp;"*")</f>
        <v>35</v>
      </c>
      <c r="B21" s="44" t="s">
        <v>23237</v>
      </c>
      <c r="C21" s="46">
        <f>countif(Dictionary!Q:Q, "*"&amp;B21&amp;"*")/(countif(Dictionary!C:C, B24)-1)</f>
        <v>0.01130490956</v>
      </c>
      <c r="D21" s="47">
        <f t="array" ref="D21">row(index(Dictionary!Q:Q,match(true, isnumber(search("*"&amp;B21&amp;"*", Dictionary!Q:Q)),0)))</f>
        <v>106</v>
      </c>
    </row>
    <row r="22">
      <c r="A22" s="48"/>
      <c r="B22" s="41"/>
    </row>
    <row r="23">
      <c r="A23" s="49" t="s">
        <v>42426</v>
      </c>
      <c r="B23" s="49" t="s">
        <v>42430</v>
      </c>
      <c r="C23" s="49" t="s">
        <v>42431</v>
      </c>
    </row>
    <row r="24">
      <c r="A24" s="44">
        <f>countif(Dictionary!C:C, B24)</f>
        <v>3097</v>
      </c>
      <c r="B24" s="44" t="s">
        <v>428</v>
      </c>
      <c r="C24" s="50">
        <f>A24/(counta(Dictionary!A:A)-1)</f>
        <v>0.3695263095</v>
      </c>
    </row>
    <row r="25">
      <c r="A25" s="44">
        <f>countif(Dictionary!C:C, B25)</f>
        <v>469</v>
      </c>
      <c r="B25" s="44" t="s">
        <v>474</v>
      </c>
      <c r="C25" s="50">
        <f>A25/(counta(Dictionary!A:A)-1)</f>
        <v>0.05595990932</v>
      </c>
    </row>
    <row r="26">
      <c r="A26" s="44">
        <f>countif(Dictionary!C:C, B26)</f>
        <v>4342</v>
      </c>
      <c r="B26" s="44" t="s">
        <v>463</v>
      </c>
      <c r="C26" s="46">
        <f>A26/(counta(Dictionary!A:A)-1)</f>
        <v>0.5180766018</v>
      </c>
    </row>
    <row r="27">
      <c r="A27" s="44">
        <f>countif(Dictionary!C:C, B27)</f>
        <v>339</v>
      </c>
      <c r="B27" s="44" t="s">
        <v>361</v>
      </c>
      <c r="C27" s="46">
        <f>A27/(counta(Dictionary!A:A)-1)</f>
        <v>0.04044863381</v>
      </c>
    </row>
    <row r="28">
      <c r="A28" s="44">
        <f>countif(Dictionary!C:C, B28)</f>
        <v>133</v>
      </c>
      <c r="B28" s="44" t="s">
        <v>22</v>
      </c>
      <c r="C28" s="46">
        <f>A28/(counta(Dictionary!A:A)-1)</f>
        <v>0.01586922802</v>
      </c>
    </row>
    <row r="30">
      <c r="A30" s="44" t="s">
        <v>42426</v>
      </c>
      <c r="B30" s="44" t="s">
        <v>42432</v>
      </c>
      <c r="C30" s="43"/>
    </row>
    <row r="31">
      <c r="A31" s="44">
        <f>countif(Dictionary!G:G, "*"&amp;B31&amp;"*")</f>
        <v>0</v>
      </c>
      <c r="B31" s="44" t="s">
        <v>42433</v>
      </c>
      <c r="C31" s="44" t="s">
        <v>42434</v>
      </c>
    </row>
    <row r="32">
      <c r="A32" s="44">
        <f>countif(Dictionary!G:G, "*"&amp;B32&amp;"*")</f>
        <v>0</v>
      </c>
      <c r="B32" s="44" t="s">
        <v>42435</v>
      </c>
      <c r="C32" s="44" t="s">
        <v>42436</v>
      </c>
    </row>
    <row r="33">
      <c r="A33" s="44">
        <f>countif(Dictionary!G:G, "*"&amp;B33&amp;"*")</f>
        <v>0</v>
      </c>
      <c r="B33" s="44" t="s">
        <v>42437</v>
      </c>
      <c r="C33" s="44" t="s">
        <v>42438</v>
      </c>
    </row>
    <row r="34">
      <c r="A34" s="44">
        <f>countif(Dictionary!G:G, "*"&amp;B34&amp;"*")</f>
        <v>20</v>
      </c>
      <c r="B34" s="44" t="s">
        <v>42439</v>
      </c>
      <c r="C34" s="44" t="s">
        <v>25540</v>
      </c>
    </row>
    <row r="35">
      <c r="A35" s="44">
        <f>countif(Dictionary!G:G, "*"&amp;B35&amp;"*")</f>
        <v>47</v>
      </c>
      <c r="B35" s="44" t="s">
        <v>42440</v>
      </c>
      <c r="C35" s="44" t="s">
        <v>31186</v>
      </c>
    </row>
    <row r="36">
      <c r="A36" s="44">
        <f>countif(Dictionary!G:G, "*"&amp;B36&amp;"*")</f>
        <v>14</v>
      </c>
      <c r="B36" s="44" t="s">
        <v>42441</v>
      </c>
      <c r="C36" s="44" t="s">
        <v>32411</v>
      </c>
    </row>
    <row r="37">
      <c r="A37" s="44">
        <f>countif(Dictionary!G:G, "*"&amp;B37&amp;"*")</f>
        <v>3</v>
      </c>
      <c r="B37" s="44" t="s">
        <v>42442</v>
      </c>
      <c r="C37" s="44" t="s">
        <v>42443</v>
      </c>
    </row>
    <row r="38">
      <c r="A38" s="44">
        <f>countif(Dictionary!G:G, "*"&amp;B38&amp;"*")</f>
        <v>15</v>
      </c>
      <c r="B38" s="44" t="s">
        <v>42444</v>
      </c>
      <c r="C38" s="44" t="s">
        <v>9119</v>
      </c>
    </row>
    <row r="39">
      <c r="A39" s="44">
        <f>countif(Dictionary!G:G, "*"&amp;B39&amp;"*")</f>
        <v>0</v>
      </c>
      <c r="B39" s="44" t="s">
        <v>42433</v>
      </c>
      <c r="C39" s="44" t="s">
        <v>42445</v>
      </c>
    </row>
    <row r="40">
      <c r="A40" s="44">
        <f>countif(Dictionary!G:G, "*"&amp;B40&amp;"*")</f>
        <v>0</v>
      </c>
      <c r="B40" s="44" t="s">
        <v>42435</v>
      </c>
      <c r="C40" s="44" t="s">
        <v>42446</v>
      </c>
    </row>
    <row r="41">
      <c r="A41" s="44">
        <f>countif(Dictionary!G:G, "*"&amp;B41&amp;"*")</f>
        <v>2</v>
      </c>
      <c r="B41" s="44" t="s">
        <v>42447</v>
      </c>
      <c r="C41" s="44" t="s">
        <v>18106</v>
      </c>
    </row>
    <row r="42">
      <c r="A42" s="44">
        <f>countif(Dictionary!G:G, "*"&amp;B42&amp;"*")</f>
        <v>19</v>
      </c>
      <c r="B42" s="44" t="s">
        <v>6360</v>
      </c>
      <c r="C42" s="44" t="s">
        <v>29758</v>
      </c>
    </row>
    <row r="43">
      <c r="A43" s="44">
        <f>countif(Dictionary!G:G, "*"&amp;B43&amp;"*")</f>
        <v>2</v>
      </c>
      <c r="B43" s="44" t="s">
        <v>42448</v>
      </c>
      <c r="C43" s="44" t="s">
        <v>36448</v>
      </c>
    </row>
    <row r="45">
      <c r="A45" s="51" t="s">
        <v>42449</v>
      </c>
      <c r="B45" s="51" t="s">
        <v>42450</v>
      </c>
      <c r="C45" s="51" t="s">
        <v>42451</v>
      </c>
      <c r="D45" s="51" t="s">
        <v>42452</v>
      </c>
      <c r="E45" s="51" t="s">
        <v>42453</v>
      </c>
    </row>
    <row r="46">
      <c r="A46" s="43">
        <f>COUNTA(Dictionary!A:A)-COUNTA(Dictionary!C:C)</f>
        <v>0</v>
      </c>
      <c r="B46" s="52" t="str">
        <f>Dictionary!C1</f>
        <v>Category</v>
      </c>
      <c r="C46" s="50">
        <f>1-A46/A2</f>
        <v>1</v>
      </c>
      <c r="D46" s="53">
        <f t="array" ref="D46">row(index(Dictionary!C:C,match(false,index((Dictionary!C:C&gt;0),0),0)))</f>
        <v>8383</v>
      </c>
      <c r="E46" s="54" t="str">
        <f t="shared" ref="E46:E60" si="1">indirect("Dictionary!A"&amp;D46)</f>
        <v/>
      </c>
    </row>
    <row r="47">
      <c r="A47" s="43">
        <f>COUNTA(Dictionary!A:A)-COUNTA(Dictionary!D:D)</f>
        <v>19</v>
      </c>
      <c r="B47" s="52" t="str">
        <f>Dictionary!D1</f>
        <v>WordClass</v>
      </c>
      <c r="C47" s="50">
        <f>1-A47/A2</f>
        <v>0.9977329674</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8383</v>
      </c>
      <c r="E48" s="54" t="str">
        <f t="shared" si="1"/>
        <v/>
      </c>
    </row>
    <row r="49">
      <c r="A49" s="43">
        <f>COUNTA(Dictionary!A:A)-COUNTA(Dictionary!H:H)</f>
        <v>8257</v>
      </c>
      <c r="B49" s="52" t="str">
        <f>Dictionary!H1</f>
        <v>SearchTermsEng</v>
      </c>
      <c r="C49" s="50">
        <f>1-A49/A2</f>
        <v>0.01479537048</v>
      </c>
      <c r="D49" s="53">
        <f t="array" ref="D49">row(index(Dictionary!H:H,match(false,index((Dictionary!H:H&gt;0),0),0)))</f>
        <v>2</v>
      </c>
      <c r="E49" s="54" t="str">
        <f t="shared" si="1"/>
        <v>-abil</v>
      </c>
    </row>
    <row r="50">
      <c r="A50" s="43">
        <f>COUNTA(Dictionary!A:A)-COUNTA(#REF!)</f>
        <v>8381</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8383</v>
      </c>
      <c r="E51" s="56" t="str">
        <f t="shared" si="1"/>
        <v/>
      </c>
    </row>
    <row r="52" ht="16.5" customHeight="1">
      <c r="A52" s="57">
        <f>COUNTA(Dictionary!A:A)-COUNTA(Dictionary!J:J)</f>
        <v>39</v>
      </c>
      <c r="B52" s="56" t="str">
        <f>Dictionary!J1</f>
        <v>TranslationSpa</v>
      </c>
      <c r="C52" s="58">
        <f>1-A52/A2</f>
        <v>0.9953466173</v>
      </c>
      <c r="D52" s="55">
        <f t="array" ref="D52">row(index(Dictionary!J:J,match(false,index((Dictionary!J:J&gt;0),0),0)))</f>
        <v>8344</v>
      </c>
      <c r="E52" s="56" t="str">
        <f t="shared" si="1"/>
        <v>muletul</v>
      </c>
    </row>
    <row r="53">
      <c r="A53" s="57">
        <f>COUNTA(Dictionary!A:A)-COUNTA(Dictionary!L:L)</f>
        <v>8190</v>
      </c>
      <c r="B53" s="56" t="str">
        <f>Dictionary!L1</f>
        <v>TranslationDeu</v>
      </c>
      <c r="C53" s="58">
        <f>1-A53/A2</f>
        <v>0.02278964324</v>
      </c>
      <c r="D53" s="55">
        <f t="array" ref="D53">row(index(Dictionary!L:L,match(false,index((Dictionary!L:L&gt;0),0),0)))</f>
        <v>3</v>
      </c>
      <c r="E53" s="56" t="str">
        <f t="shared" si="1"/>
        <v>-bimar</v>
      </c>
    </row>
    <row r="54">
      <c r="A54" s="57">
        <f>COUNTA(Dictionary!A:A)-COUNTA(Dictionary!O:O)</f>
        <v>8374</v>
      </c>
      <c r="B54" s="56" t="str">
        <f>Dictionary!O1</f>
        <v>Example</v>
      </c>
      <c r="C54" s="58">
        <f>1-A54/A2</f>
        <v>0.0008352225271</v>
      </c>
      <c r="D54" s="55">
        <f t="array" ref="D54">row(index(Dictionary!O:O,match(false,index((Dictionary!O:O&gt;0),0),0)))</f>
        <v>2</v>
      </c>
      <c r="E54" s="56" t="str">
        <f t="shared" si="1"/>
        <v>-abil</v>
      </c>
    </row>
    <row r="55">
      <c r="A55" s="57">
        <f>COUNTA(Dictionary!A:A)-COUNTA(Dictionary!P:P)</f>
        <v>5899</v>
      </c>
      <c r="B55" s="56" t="str">
        <f>Dictionary!P1</f>
        <v>Tags</v>
      </c>
      <c r="C55" s="58">
        <f>1-A55/A2</f>
        <v>0.2961460446</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8383</v>
      </c>
      <c r="E56" s="56" t="str">
        <f t="shared" si="1"/>
        <v/>
      </c>
    </row>
    <row r="57">
      <c r="A57" s="57">
        <f>COUNTA(Dictionary!A:A)-COUNTA(#REF!)</f>
        <v>8381</v>
      </c>
      <c r="B57" s="55" t="str">
        <f>#REF!</f>
        <v>#REF!</v>
      </c>
      <c r="C57" s="58">
        <f>1-A57/A2</f>
        <v>0</v>
      </c>
      <c r="D57" s="55" t="str">
        <f t="array" ref="D57">row(index(#REF!,match(false,index((#REF!&gt;0),0),0)))</f>
        <v>#REF!</v>
      </c>
      <c r="E57" s="55" t="str">
        <f t="shared" si="1"/>
        <v>#REF!</v>
      </c>
    </row>
    <row r="58">
      <c r="A58" s="57">
        <f>COUNTA(Dictionary!A:A)-COUNTA(Dictionary!S:S)</f>
        <v>8243</v>
      </c>
      <c r="B58" s="56" t="str">
        <f>Dictionary!S1</f>
        <v>TranslationFra</v>
      </c>
      <c r="C58" s="58">
        <f>1-A58/A2</f>
        <v>0.01646581554</v>
      </c>
      <c r="D58" s="55">
        <f t="array" ref="D58">row(index(Dictionary!S:S,match(false,index((Dictionary!S:S&gt;0),0),0)))</f>
        <v>2</v>
      </c>
      <c r="E58" s="56" t="str">
        <f t="shared" si="1"/>
        <v>-abil</v>
      </c>
    </row>
    <row r="59">
      <c r="A59" s="57">
        <f>COUNTA(Dictionary!A:A)-COUNTA(Dictionary!T:T)</f>
        <v>7245</v>
      </c>
      <c r="B59" s="56" t="str">
        <f>Dictionary!T1</f>
        <v>TranslationRus</v>
      </c>
      <c r="C59" s="58">
        <f>1-A59/A2</f>
        <v>0.1355446844</v>
      </c>
      <c r="D59" s="55">
        <f t="array" ref="D59">row(index(Dictionary!T:T,match(false,index((Dictionary!T:T&gt;0),0),0)))</f>
        <v>2</v>
      </c>
      <c r="E59" s="56" t="str">
        <f t="shared" si="1"/>
        <v>-abil</v>
      </c>
    </row>
    <row r="60">
      <c r="A60" s="57">
        <f>COUNTA(Dictionary!A:A)-COUNTA(Dictionary!U:U)</f>
        <v>8305</v>
      </c>
      <c r="B60" s="56" t="str">
        <f>Dictionary!U1</f>
        <v>TranslationZho</v>
      </c>
      <c r="C60" s="58">
        <f>1-A60/A2</f>
        <v>0.009068130295</v>
      </c>
      <c r="D60" s="55">
        <f t="array" ref="D60">row(index(Dictionary!U:U,match(false,index((Dictionary!U:U&gt;0),0),0)))</f>
        <v>2</v>
      </c>
      <c r="E60" s="56" t="str">
        <f t="shared" si="1"/>
        <v>-abil</v>
      </c>
    </row>
    <row r="62">
      <c r="A62" s="44" t="s">
        <v>42454</v>
      </c>
      <c r="B62" s="44" t="s">
        <v>42455</v>
      </c>
      <c r="C62" s="44" t="s">
        <v>42431</v>
      </c>
      <c r="D62" s="44" t="s">
        <v>42456</v>
      </c>
      <c r="E62" s="44" t="s">
        <v>42431</v>
      </c>
      <c r="F62" s="44" t="s">
        <v>42457</v>
      </c>
      <c r="G62" s="44" t="s">
        <v>42431</v>
      </c>
      <c r="H62" s="44" t="s">
        <v>42458</v>
      </c>
      <c r="I62" s="44" t="s">
        <v>42431</v>
      </c>
      <c r="J62" s="44" t="s">
        <v>42459</v>
      </c>
      <c r="K62" s="44" t="s">
        <v>42431</v>
      </c>
    </row>
    <row r="63">
      <c r="A63" s="44" t="s">
        <v>427</v>
      </c>
      <c r="B63" s="59">
        <f>IFERROR(__xludf.DUMMYFUNCTION("sumproduct(len(filter(Dictionary!A:A,Dictionary!C:C=""root""))-len(substitute(lower(filter(Dictionary!A:A,Dictionary!C:C=""root"")),A63,"""")))"),2396.0)</f>
        <v>2396</v>
      </c>
      <c r="C63" s="50">
        <f>IFERROR(__xludf.DUMMYFUNCTION("B63/sumproduct(len(filter(Dictionary!A:A,Dictionary!C:C=""root"")))"),0.13925374869231663)</f>
        <v>0.1392537487</v>
      </c>
      <c r="D63" s="43">
        <f>countifs(Dictionary!A:A,"*"&amp;A63,Dictionary!C:C,"root")</f>
        <v>586</v>
      </c>
      <c r="E63" s="50">
        <f>D63/(countif(Dictionary!C:C,"root")-1)</f>
        <v>0.1892764858</v>
      </c>
      <c r="F63" s="43">
        <f>countifs(Dictionary!A:A,"*"&amp;A63&amp;"*",Dictionary!C:C,"root")</f>
        <v>1828</v>
      </c>
      <c r="G63" s="50">
        <f>F63/(countif(Dictionary!C:C,"root")-1)</f>
        <v>0.5904392765</v>
      </c>
      <c r="H63" s="43">
        <f>countifs(Dictionary!A:A,"*"&amp;A63&amp;"*"&amp;A63&amp;"*",Dictionary!C:C,"root")</f>
        <v>526</v>
      </c>
      <c r="I63" s="50">
        <f>H63/(countif(Dictionary!C:C,"root")-1)</f>
        <v>0.1698966408</v>
      </c>
      <c r="J63" s="44">
        <f>countifs(Dictionary!A:A,A63&amp;"*",Dictionary!C:C,"root")</f>
        <v>179</v>
      </c>
      <c r="K63" s="50">
        <f>J63/(countif(Dictionary!C:C,"root")-1)</f>
        <v>0.05781653747</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IFERROR(__xludf.DUMMYFUNCTION("B64/sumproduct(len(filter(Dictionary!A:A,Dictionary!C:C=""root"")))"),0.025398116935952574)</f>
        <v>0.02539811694</v>
      </c>
      <c r="D64" s="43">
        <f>countifs(Dictionary!A:A,"*"&amp;A64,Dictionary!C:C,"root")</f>
        <v>0</v>
      </c>
      <c r="E64" s="50">
        <f>D64/(countif(Dictionary!C:C,"root")-1)</f>
        <v>0</v>
      </c>
      <c r="F64" s="43">
        <f>countifs(Dictionary!A:A,"*"&amp;A64&amp;"*",Dictionary!C:C,"root")</f>
        <v>417</v>
      </c>
      <c r="G64" s="50">
        <f>F64/(countif(Dictionary!C:C,"root")-1)</f>
        <v>0.1346899225</v>
      </c>
      <c r="H64" s="43">
        <f>countifs(Dictionary!A:A,"*"&amp;A64&amp;"*"&amp;A64&amp;"*",Dictionary!C:C,"root")</f>
        <v>20</v>
      </c>
      <c r="I64" s="50">
        <f>H64/(countif(Dictionary!C:C,"root")-1)</f>
        <v>0.00645994832</v>
      </c>
      <c r="J64" s="44">
        <f>countifs(Dictionary!A:A,A64&amp;"*",Dictionary!C:C,"root")</f>
        <v>193</v>
      </c>
      <c r="K64" s="50">
        <f>J64/(countif(Dictionary!C:C,"root")-1)</f>
        <v>0.06233850129</v>
      </c>
    </row>
    <row r="65">
      <c r="A65" s="44" t="s">
        <v>42460</v>
      </c>
      <c r="B65" s="59">
        <f>IFERROR(__xludf.DUMMYFUNCTION("sumproduct(len(filter(Dictionary!A:A,Dictionary!C:C=""root""))-len(substitute(lower(filter(Dictionary!A:A,Dictionary!C:C=""root"")),A65,"""")))"),170.0)</f>
        <v>170</v>
      </c>
      <c r="C65" s="50">
        <f>IFERROR(__xludf.DUMMYFUNCTION("B65/sumproduct(len(filter(Dictionary!A:A,Dictionary!C:C=""root"")))"),0.009880274322910613)</f>
        <v>0.009880274323</v>
      </c>
      <c r="D65" s="43">
        <f>countifs(Dictionary!A:A,"*"&amp;A65,Dictionary!C:C,"root")</f>
        <v>0</v>
      </c>
      <c r="E65" s="50">
        <f>D65/(countif(Dictionary!C:C,"root")-1)</f>
        <v>0</v>
      </c>
      <c r="F65" s="43">
        <f>countifs(Dictionary!A:A,"*"&amp;A65&amp;"*",Dictionary!C:C,"root")</f>
        <v>165</v>
      </c>
      <c r="G65" s="50">
        <f>F65/(countif(Dictionary!C:C,"root")-1)</f>
        <v>0.05329457364</v>
      </c>
      <c r="H65" s="43">
        <f>countifs(Dictionary!A:A,"*"&amp;A65&amp;"*"&amp;A65&amp;"*",Dictionary!C:C,"root")</f>
        <v>5</v>
      </c>
      <c r="I65" s="50">
        <f>H65/(countif(Dictionary!C:C,"root")-1)</f>
        <v>0.00161498708</v>
      </c>
      <c r="J65" s="44">
        <f>countifs(Dictionary!A:A,A65&amp;"*",Dictionary!C:C,"root")</f>
        <v>79</v>
      </c>
      <c r="K65" s="50">
        <f>J65/(countif(Dictionary!C:C,"root")-1)</f>
        <v>0.02551679587</v>
      </c>
    </row>
    <row r="66">
      <c r="A66" s="44" t="s">
        <v>1499</v>
      </c>
      <c r="B66" s="59">
        <f>IFERROR(__xludf.DUMMYFUNCTION("sumproduct(len(filter(Dictionary!A:A,Dictionary!C:C=""root""))-len(substitute(lower(filter(Dictionary!A:A,Dictionary!C:C=""root"")),A66,"""")))"),428.0)</f>
        <v>428</v>
      </c>
      <c r="C66" s="50">
        <f>IFERROR(__xludf.DUMMYFUNCTION("B66/sumproduct(len(filter(Dictionary!A:A,Dictionary!C:C=""root"")))"),0.024875043589445544)</f>
        <v>0.02487504359</v>
      </c>
      <c r="D66" s="43">
        <f>countifs(Dictionary!A:A,"*"&amp;A66,Dictionary!C:C,"root")</f>
        <v>0</v>
      </c>
      <c r="E66" s="50">
        <f>D66/(countif(Dictionary!C:C,"root")-1)</f>
        <v>0</v>
      </c>
      <c r="F66" s="43">
        <f>countifs(Dictionary!A:A,"*"&amp;A66&amp;"*",Dictionary!C:C,"root")</f>
        <v>414</v>
      </c>
      <c r="G66" s="50">
        <f>F66/(countif(Dictionary!C:C,"root")-1)</f>
        <v>0.1337209302</v>
      </c>
      <c r="H66" s="43">
        <f>countifs(Dictionary!A:A,"*"&amp;A66&amp;"*"&amp;A66&amp;"*",Dictionary!C:C,"root")</f>
        <v>14</v>
      </c>
      <c r="I66" s="50">
        <f>H66/(countif(Dictionary!C:C,"root")-1)</f>
        <v>0.004521963824</v>
      </c>
      <c r="J66" s="44">
        <f>countifs(Dictionary!A:A,A66&amp;"*",Dictionary!C:C,"root")</f>
        <v>138</v>
      </c>
      <c r="K66" s="50">
        <f>J66/(countif(Dictionary!C:C,"root")-1)</f>
        <v>0.04457364341</v>
      </c>
    </row>
    <row r="67">
      <c r="A67" s="44" t="s">
        <v>10277</v>
      </c>
      <c r="B67" s="59">
        <f>IFERROR(__xludf.DUMMYFUNCTION("sumproduct(len(filter(Dictionary!A:A,Dictionary!C:C=""root""))-len(substitute(lower(filter(Dictionary!A:A,Dictionary!C:C=""root"")),A67,"""")))"),1341.0)</f>
        <v>1341</v>
      </c>
      <c r="C67" s="50">
        <f>IFERROR(__xludf.DUMMYFUNCTION("B67/sumproduct(len(filter(Dictionary!A:A,Dictionary!C:C=""root"")))"),0.07793792862954783)</f>
        <v>0.07793792863</v>
      </c>
      <c r="D67" s="43">
        <f>countifs(Dictionary!A:A,"*"&amp;A67,Dictionary!C:C,"root")</f>
        <v>299</v>
      </c>
      <c r="E67" s="50">
        <f>D67/(countif(Dictionary!C:C,"root")-1)</f>
        <v>0.09657622739</v>
      </c>
      <c r="F67" s="43">
        <f>countifs(Dictionary!A:A,"*"&amp;A67&amp;"*",Dictionary!C:C,"root")</f>
        <v>1153</v>
      </c>
      <c r="G67" s="50">
        <f>F67/(countif(Dictionary!C:C,"root")-1)</f>
        <v>0.3724160207</v>
      </c>
      <c r="H67" s="43">
        <f>countifs(Dictionary!A:A,"*"&amp;A67&amp;"*"&amp;A67&amp;"*",Dictionary!C:C,"root")</f>
        <v>181</v>
      </c>
      <c r="I67" s="50">
        <f>H67/(countif(Dictionary!C:C,"root")-1)</f>
        <v>0.0584625323</v>
      </c>
      <c r="J67" s="44">
        <f>countifs(Dictionary!A:A,A67&amp;"*",Dictionary!C:C,"root")</f>
        <v>132</v>
      </c>
      <c r="K67" s="50">
        <f>J67/(countif(Dictionary!C:C,"root")-1)</f>
        <v>0.04263565891</v>
      </c>
    </row>
    <row r="68">
      <c r="A68" s="44" t="s">
        <v>42461</v>
      </c>
      <c r="B68" s="59">
        <f>IFERROR(__xludf.DUMMYFUNCTION("sumproduct(len(filter(Dictionary!A:A,Dictionary!C:C=""root""))-len(substitute(lower(filter(Dictionary!A:A,Dictionary!C:C=""root"")),A68,"""")))"),276.0)</f>
        <v>276</v>
      </c>
      <c r="C68" s="50">
        <f>IFERROR(__xludf.DUMMYFUNCTION("B68/sumproduct(len(filter(Dictionary!A:A,Dictionary!C:C=""root"")))"),0.016040915959548995)</f>
        <v>0.01604091596</v>
      </c>
      <c r="D68" s="43">
        <f>countifs(Dictionary!A:A,"*"&amp;A68,Dictionary!C:C,"root")</f>
        <v>20</v>
      </c>
      <c r="E68" s="50">
        <f>D68/(countif(Dictionary!C:C,"root")-1)</f>
        <v>0.00645994832</v>
      </c>
      <c r="F68" s="43">
        <f>countifs(Dictionary!A:A,"*"&amp;A68&amp;"*",Dictionary!C:C,"root")</f>
        <v>271</v>
      </c>
      <c r="G68" s="50">
        <f>F68/(countif(Dictionary!C:C,"root")-1)</f>
        <v>0.08753229974</v>
      </c>
      <c r="H68" s="43">
        <f>countifs(Dictionary!A:A,"*"&amp;A68&amp;"*"&amp;A68&amp;"*",Dictionary!C:C,"root")</f>
        <v>5</v>
      </c>
      <c r="I68" s="50">
        <f>H68/(countif(Dictionary!C:C,"root")-1)</f>
        <v>0.00161498708</v>
      </c>
      <c r="J68" s="44">
        <f>countifs(Dictionary!A:A,A68&amp;"*",Dictionary!C:C,"root")</f>
        <v>125</v>
      </c>
      <c r="K68" s="50">
        <f>J68/(countif(Dictionary!C:C,"root")-1)</f>
        <v>0.040374677</v>
      </c>
    </row>
    <row r="69">
      <c r="A69" s="44" t="s">
        <v>42462</v>
      </c>
      <c r="B69" s="59">
        <f>IFERROR(__xludf.DUMMYFUNCTION("sumproduct(len(filter(Dictionary!A:A,Dictionary!C:C=""root""))-len(substitute(lower(filter(Dictionary!A:A,Dictionary!C:C=""root"")),A69,"""")))"),316.0)</f>
        <v>316</v>
      </c>
      <c r="C69" s="50">
        <f>IFERROR(__xludf.DUMMYFUNCTION("B69/sumproduct(len(filter(Dictionary!A:A,Dictionary!C:C=""root"")))"),0.018365686388469138)</f>
        <v>0.01836568639</v>
      </c>
      <c r="D69" s="43">
        <f>countifs(Dictionary!A:A,"*"&amp;A69,Dictionary!C:C,"root")</f>
        <v>0</v>
      </c>
      <c r="E69" s="50">
        <f>D69/(countif(Dictionary!C:C,"root")-1)</f>
        <v>0</v>
      </c>
      <c r="F69" s="43">
        <f>countifs(Dictionary!A:A,"*"&amp;A69&amp;"*",Dictionary!C:C,"root")</f>
        <v>304</v>
      </c>
      <c r="G69" s="50">
        <f>F69/(countif(Dictionary!C:C,"root")-1)</f>
        <v>0.09819121447</v>
      </c>
      <c r="H69" s="43">
        <f>countifs(Dictionary!A:A,"*"&amp;A69&amp;"*"&amp;A69&amp;"*",Dictionary!C:C,"root")</f>
        <v>12</v>
      </c>
      <c r="I69" s="50">
        <f>H69/(countif(Dictionary!C:C,"root")-1)</f>
        <v>0.003875968992</v>
      </c>
      <c r="J69" s="44">
        <f>countifs(Dictionary!A:A,A69&amp;"*",Dictionary!C:C,"root")</f>
        <v>128</v>
      </c>
      <c r="K69" s="50">
        <f>J69/(countif(Dictionary!C:C,"root")-1)</f>
        <v>0.04134366925</v>
      </c>
    </row>
    <row r="70">
      <c r="A70" s="44" t="s">
        <v>42463</v>
      </c>
      <c r="B70" s="59">
        <f>IFERROR(__xludf.DUMMYFUNCTION("sumproduct(len(filter(Dictionary!A:A,Dictionary!C:C=""root""))-len(substitute(lower(filter(Dictionary!A:A,Dictionary!C:C=""root"")),A70,"""")))"),238.0)</f>
        <v>238</v>
      </c>
      <c r="C70" s="50">
        <f>IFERROR(__xludf.DUMMYFUNCTION("B70/sumproduct(len(filter(Dictionary!A:A,Dictionary!C:C=""root"")))"),0.013832384052074858)</f>
        <v>0.01383238405</v>
      </c>
      <c r="D70" s="43">
        <f>countifs(Dictionary!A:A,"*"&amp;A70,Dictionary!C:C,"root")</f>
        <v>0</v>
      </c>
      <c r="E70" s="50">
        <f>D70/(countif(Dictionary!C:C,"root")-1)</f>
        <v>0</v>
      </c>
      <c r="F70" s="43">
        <f>countifs(Dictionary!A:A,"*"&amp;A70&amp;"*",Dictionary!C:C,"root")</f>
        <v>236</v>
      </c>
      <c r="G70" s="50">
        <f>F70/(countif(Dictionary!C:C,"root")-1)</f>
        <v>0.07622739018</v>
      </c>
      <c r="H70" s="43">
        <f>countifs(Dictionary!A:A,"*"&amp;A70&amp;"*"&amp;A70&amp;"*",Dictionary!C:C,"root")</f>
        <v>2</v>
      </c>
      <c r="I70" s="50">
        <f>H70/(countif(Dictionary!C:C,"root")-1)</f>
        <v>0.000645994832</v>
      </c>
      <c r="J70" s="44">
        <f>countifs(Dictionary!A:A,A70&amp;"*",Dictionary!C:C,"root")</f>
        <v>133</v>
      </c>
      <c r="K70" s="50">
        <f>J70/(countif(Dictionary!C:C,"root")-1)</f>
        <v>0.04295865633</v>
      </c>
    </row>
    <row r="71">
      <c r="A71" s="44" t="s">
        <v>42464</v>
      </c>
      <c r="B71" s="59">
        <f>IFERROR(__xludf.DUMMYFUNCTION("sumproduct(len(filter(Dictionary!A:A,Dictionary!C:C=""root""))-len(substitute(lower(filter(Dictionary!A:A,Dictionary!C:C=""root"")),A71,"""")))"),1426.0)</f>
        <v>1426</v>
      </c>
      <c r="C71" s="50">
        <f>IFERROR(__xludf.DUMMYFUNCTION("B71/sumproduct(len(filter(Dictionary!A:A,Dictionary!C:C=""root"")))"),0.08287806579100314)</f>
        <v>0.08287806579</v>
      </c>
      <c r="D71" s="43">
        <f>countifs(Dictionary!A:A,"*"&amp;A71,Dictionary!C:C,"root")</f>
        <v>495</v>
      </c>
      <c r="E71" s="50">
        <f>D71/(countif(Dictionary!C:C,"root")-1)</f>
        <v>0.1598837209</v>
      </c>
      <c r="F71" s="43">
        <f>countifs(Dictionary!A:A,"*"&amp;A71&amp;"*",Dictionary!C:C,"root")</f>
        <v>1233</v>
      </c>
      <c r="G71" s="50">
        <f>F71/(countif(Dictionary!C:C,"root")-1)</f>
        <v>0.398255814</v>
      </c>
      <c r="H71" s="43">
        <f>countifs(Dictionary!A:A,"*"&amp;A71&amp;"*"&amp;A71&amp;"*",Dictionary!C:C,"root")</f>
        <v>182</v>
      </c>
      <c r="I71" s="50">
        <f>H71/(countif(Dictionary!C:C,"root")-1)</f>
        <v>0.05878552972</v>
      </c>
      <c r="J71" s="44">
        <f>countifs(Dictionary!A:A,A71&amp;"*",Dictionary!C:C,"root")</f>
        <v>92</v>
      </c>
      <c r="K71" s="50">
        <f>J71/(countif(Dictionary!C:C,"root")-1)</f>
        <v>0.02971576227</v>
      </c>
    </row>
    <row r="72">
      <c r="A72" s="44" t="s">
        <v>42465</v>
      </c>
      <c r="B72" s="59">
        <f>IFERROR(__xludf.DUMMYFUNCTION("sumproduct(len(filter(Dictionary!A:A,Dictionary!C:C=""root""))-len(substitute(lower(filter(Dictionary!A:A,Dictionary!C:C=""root"")),A72,"""")))"),204.0)</f>
        <v>204</v>
      </c>
      <c r="C72" s="50">
        <f>IFERROR(__xludf.DUMMYFUNCTION("B72/sumproduct(len(filter(Dictionary!A:A,Dictionary!C:C=""root"")))"),0.011856329187492735)</f>
        <v>0.01185632919</v>
      </c>
      <c r="D72" s="43">
        <f>countifs(Dictionary!A:A,"*"&amp;A72,Dictionary!C:C,"root")</f>
        <v>0</v>
      </c>
      <c r="E72" s="50">
        <f>D72/(countif(Dictionary!C:C,"root")-1)</f>
        <v>0</v>
      </c>
      <c r="F72" s="43">
        <f>countifs(Dictionary!A:A,"*"&amp;A72&amp;"*",Dictionary!C:C,"root")</f>
        <v>199</v>
      </c>
      <c r="G72" s="50">
        <f>F72/(countif(Dictionary!C:C,"root")-1)</f>
        <v>0.06427648579</v>
      </c>
      <c r="H72" s="43">
        <f>countifs(Dictionary!A:A,"*"&amp;A72&amp;"*"&amp;A72&amp;"*",Dictionary!C:C,"root")</f>
        <v>5</v>
      </c>
      <c r="I72" s="50">
        <f>H72/(countif(Dictionary!C:C,"root")-1)</f>
        <v>0.00161498708</v>
      </c>
      <c r="J72" s="44">
        <f>countifs(Dictionary!A:A,A72&amp;"*",Dictionary!C:C,"root")</f>
        <v>107</v>
      </c>
      <c r="K72" s="50">
        <f>J72/(countif(Dictionary!C:C,"root")-1)</f>
        <v>0.03456072351</v>
      </c>
    </row>
    <row r="73">
      <c r="A73" s="44" t="s">
        <v>42466</v>
      </c>
      <c r="B73" s="59">
        <f>IFERROR(__xludf.DUMMYFUNCTION("sumproduct(len(filter(Dictionary!A:A,Dictionary!C:C=""root""))-len(substitute(lower(filter(Dictionary!A:A,Dictionary!C:C=""root"")),A73,"""")))"),815.0)</f>
        <v>815</v>
      </c>
      <c r="C73" s="50">
        <f>IFERROR(__xludf.DUMMYFUNCTION("B73/sumproduct(len(filter(Dictionary!A:A,Dictionary!C:C=""root"")))"),0.047367197489247934)</f>
        <v>0.04736719749</v>
      </c>
      <c r="D73" s="43">
        <f>countifs(Dictionary!A:A,"*"&amp;A73,Dictionary!C:C,"root")</f>
        <v>0</v>
      </c>
      <c r="E73" s="50">
        <f>D73/(countif(Dictionary!C:C,"root")-1)</f>
        <v>0</v>
      </c>
      <c r="F73" s="43">
        <f>countifs(Dictionary!A:A,"*"&amp;A73&amp;"*",Dictionary!C:C,"root")</f>
        <v>758</v>
      </c>
      <c r="G73" s="50">
        <f>F73/(countif(Dictionary!C:C,"root")-1)</f>
        <v>0.2448320413</v>
      </c>
      <c r="H73" s="43">
        <f>countifs(Dictionary!A:A,"*"&amp;A73&amp;"*"&amp;A73&amp;"*",Dictionary!C:C,"root")</f>
        <v>56</v>
      </c>
      <c r="I73" s="50">
        <f>H73/(countif(Dictionary!C:C,"root")-1)</f>
        <v>0.0180878553</v>
      </c>
      <c r="J73" s="44">
        <f>countifs(Dictionary!A:A,A73&amp;"*",Dictionary!C:C,"root")</f>
        <v>351</v>
      </c>
      <c r="K73" s="50">
        <f>J73/(countif(Dictionary!C:C,"root")-1)</f>
        <v>0.113372093</v>
      </c>
    </row>
    <row r="74">
      <c r="A74" s="44" t="s">
        <v>1520</v>
      </c>
      <c r="B74" s="59">
        <f>IFERROR(__xludf.DUMMYFUNCTION("sumproduct(len(filter(Dictionary!A:A,Dictionary!C:C=""root""))-len(substitute(lower(filter(Dictionary!A:A,Dictionary!C:C=""root"")),A74,"""")))"),745.0)</f>
        <v>745</v>
      </c>
      <c r="C74" s="50">
        <f>IFERROR(__xludf.DUMMYFUNCTION("B74/sumproduct(len(filter(Dictionary!A:A,Dictionary!C:C=""root"")))"),0.043298849238637686)</f>
        <v>0.04329884924</v>
      </c>
      <c r="D74" s="43">
        <f>countifs(Dictionary!A:A,"*"&amp;A74,Dictionary!C:C,"root")</f>
        <v>148</v>
      </c>
      <c r="E74" s="50">
        <f>D74/(countif(Dictionary!C:C,"root")-1)</f>
        <v>0.04780361757</v>
      </c>
      <c r="F74" s="43">
        <f>countifs(Dictionary!A:A,"*"&amp;A74&amp;"*",Dictionary!C:C,"root")</f>
        <v>718</v>
      </c>
      <c r="G74" s="50">
        <f>F74/(countif(Dictionary!C:C,"root")-1)</f>
        <v>0.2319121447</v>
      </c>
      <c r="H74" s="43">
        <f>countifs(Dictionary!A:A,"*"&amp;A74&amp;"*"&amp;A74&amp;"*",Dictionary!C:C,"root")</f>
        <v>27</v>
      </c>
      <c r="I74" s="50">
        <f>H74/(countif(Dictionary!C:C,"root")-1)</f>
        <v>0.008720930233</v>
      </c>
      <c r="J74" s="44">
        <f>countifs(Dictionary!A:A,A74&amp;"*",Dictionary!C:C,"root")</f>
        <v>100</v>
      </c>
      <c r="K74" s="50">
        <f>J74/(countif(Dictionary!C:C,"root")-1)</f>
        <v>0.0322997416</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IFERROR(__xludf.DUMMYFUNCTION("B75/sumproduct(len(filter(Dictionary!A:A,Dictionary!C:C=""root"")))"),0.045565500406834825)</f>
        <v>0.04556550041</v>
      </c>
      <c r="D75" s="43">
        <f>countifs(Dictionary!A:A,"*"&amp;A75,Dictionary!C:C,"root")</f>
        <v>172</v>
      </c>
      <c r="E75" s="50">
        <f>D75/(countif(Dictionary!C:C,"root")-1)</f>
        <v>0.05555555556</v>
      </c>
      <c r="F75" s="43">
        <f>countifs(Dictionary!A:A,"*"&amp;A75&amp;"*",Dictionary!C:C,"root")</f>
        <v>718</v>
      </c>
      <c r="G75" s="50">
        <f>F75/(countif(Dictionary!C:C,"root")-1)</f>
        <v>0.2319121447</v>
      </c>
      <c r="H75" s="43">
        <f>countifs(Dictionary!A:A,"*"&amp;A75&amp;"*"&amp;A75&amp;"*",Dictionary!C:C,"root")</f>
        <v>64</v>
      </c>
      <c r="I75" s="50">
        <f>H75/(countif(Dictionary!C:C,"root")-1)</f>
        <v>0.02067183463</v>
      </c>
      <c r="J75" s="44">
        <f>countifs(Dictionary!A:A,A75&amp;"*",Dictionary!C:C,"root")</f>
        <v>225</v>
      </c>
      <c r="K75" s="50">
        <f>J75/(countif(Dictionary!C:C,"root")-1)</f>
        <v>0.0726744186</v>
      </c>
    </row>
    <row r="76">
      <c r="A76" s="44" t="s">
        <v>4442</v>
      </c>
      <c r="B76" s="59">
        <f>IFERROR(__xludf.DUMMYFUNCTION("sumproduct(len(filter(Dictionary!A:A,Dictionary!C:C=""root""))-len(substitute(lower(filter(Dictionary!A:A,Dictionary!C:C=""root"")),A76,"""")))"),1133.0)</f>
        <v>1133</v>
      </c>
      <c r="C76" s="50">
        <f>IFERROR(__xludf.DUMMYFUNCTION("B76/sumproduct(len(filter(Dictionary!A:A,Dictionary!C:C=""root"")))"),0.06584912239916309)</f>
        <v>0.0658491224</v>
      </c>
      <c r="D76" s="43">
        <f>countifs(Dictionary!A:A,"*"&amp;A76,Dictionary!C:C,"root")</f>
        <v>337</v>
      </c>
      <c r="E76" s="50">
        <f>D76/(countif(Dictionary!C:C,"root")-1)</f>
        <v>0.1088501292</v>
      </c>
      <c r="F76" s="43">
        <f>countifs(Dictionary!A:A,"*"&amp;A76&amp;"*",Dictionary!C:C,"root")</f>
        <v>1011</v>
      </c>
      <c r="G76" s="50">
        <f>F76/(countif(Dictionary!C:C,"root")-1)</f>
        <v>0.3265503876</v>
      </c>
      <c r="H76" s="43">
        <f>countifs(Dictionary!A:A,"*"&amp;A76&amp;"*"&amp;A76&amp;"*",Dictionary!C:C,"root")</f>
        <v>121</v>
      </c>
      <c r="I76" s="50">
        <f>H76/(countif(Dictionary!C:C,"root")-1)</f>
        <v>0.03908268734</v>
      </c>
      <c r="J76" s="44">
        <f>countifs(Dictionary!A:A,A76&amp;"*",Dictionary!C:C,"root")</f>
        <v>83</v>
      </c>
      <c r="K76" s="50">
        <f>J76/(countif(Dictionary!C:C,"root")-1)</f>
        <v>0.02680878553</v>
      </c>
    </row>
    <row r="77">
      <c r="A77" s="44" t="s">
        <v>29881</v>
      </c>
      <c r="B77" s="59">
        <f>IFERROR(__xludf.DUMMYFUNCTION("sumproduct(len(filter(Dictionary!A:A,Dictionary!C:C=""root""))-len(substitute(lower(filter(Dictionary!A:A,Dictionary!C:C=""root"")),A77,"""")))"),1179.0)</f>
        <v>1179</v>
      </c>
      <c r="C77" s="50">
        <f>IFERROR(__xludf.DUMMYFUNCTION("B77/sumproduct(len(filter(Dictionary!A:A,Dictionary!C:C=""root"")))"),0.06852260839242125)</f>
        <v>0.06852260839</v>
      </c>
      <c r="D77" s="43">
        <f>countifs(Dictionary!A:A,"*"&amp;A77,Dictionary!C:C,"root")</f>
        <v>336</v>
      </c>
      <c r="E77" s="50">
        <f>D77/(countif(Dictionary!C:C,"root")-1)</f>
        <v>0.1085271318</v>
      </c>
      <c r="F77" s="43">
        <f>countifs(Dictionary!A:A,"*"&amp;A77&amp;"*",Dictionary!C:C,"root")</f>
        <v>1016</v>
      </c>
      <c r="G77" s="50">
        <f>F77/(countif(Dictionary!C:C,"root")-1)</f>
        <v>0.3281653747</v>
      </c>
      <c r="H77" s="43">
        <f>countifs(Dictionary!A:A,"*"&amp;A77&amp;"*"&amp;A77&amp;"*",Dictionary!C:C,"root")</f>
        <v>157</v>
      </c>
      <c r="I77" s="50">
        <f>H77/(countif(Dictionary!C:C,"root")-1)</f>
        <v>0.05071059432</v>
      </c>
      <c r="J77" s="44">
        <f>countifs(Dictionary!A:A,A77&amp;"*",Dictionary!C:C,"root")</f>
        <v>56</v>
      </c>
      <c r="K77" s="50">
        <f>J77/(countif(Dictionary!C:C,"root")-1)</f>
        <v>0.0180878553</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IFERROR(__xludf.DUMMYFUNCTION("B78/sumproduct(len(filter(Dictionary!A:A,Dictionary!C:C=""root"")))"),0.023828896896431476)</f>
        <v>0.0238288969</v>
      </c>
      <c r="D78" s="43">
        <f>countifs(Dictionary!A:A,"*"&amp;A78,Dictionary!C:C,"root")</f>
        <v>0</v>
      </c>
      <c r="E78" s="50">
        <f>D78/(countif(Dictionary!C:C,"root")-1)</f>
        <v>0</v>
      </c>
      <c r="F78" s="43">
        <f>countifs(Dictionary!A:A,"*"&amp;A78&amp;"*",Dictionary!C:C,"root")</f>
        <v>381</v>
      </c>
      <c r="G78" s="50">
        <f>F78/(countif(Dictionary!C:C,"root")-1)</f>
        <v>0.1230620155</v>
      </c>
      <c r="H78" s="43">
        <f>countifs(Dictionary!A:A,"*"&amp;A78&amp;"*"&amp;A78&amp;"*",Dictionary!C:C,"root")</f>
        <v>29</v>
      </c>
      <c r="I78" s="50">
        <f>H78/(countif(Dictionary!C:C,"root")-1)</f>
        <v>0.009366925065</v>
      </c>
      <c r="J78" s="44">
        <f>countifs(Dictionary!A:A,A78&amp;"*",Dictionary!C:C,"root")</f>
        <v>221</v>
      </c>
      <c r="K78" s="50">
        <f>J78/(countif(Dictionary!C:C,"root")-1)</f>
        <v>0.07138242894</v>
      </c>
    </row>
    <row r="79">
      <c r="A79" s="44" t="s">
        <v>42467</v>
      </c>
      <c r="B79" s="59">
        <f>IFERROR(__xludf.DUMMYFUNCTION("sumproduct(len(filter(Dictionary!A:A,Dictionary!C:C=""root""))-len(substitute(lower(filter(Dictionary!A:A,Dictionary!C:C=""root"")),A79,"""")))"),1051.0)</f>
        <v>1051</v>
      </c>
      <c r="C79" s="50">
        <f>IFERROR(__xludf.DUMMYFUNCTION("B79/sumproduct(len(filter(Dictionary!A:A,Dictionary!C:C=""root"")))"),0.061083343019876786)</f>
        <v>0.06108334302</v>
      </c>
      <c r="D79" s="43">
        <f>countifs(Dictionary!A:A,"*"&amp;A79,Dictionary!C:C,"root")</f>
        <v>143</v>
      </c>
      <c r="E79" s="50">
        <f>D79/(countif(Dictionary!C:C,"root")-1)</f>
        <v>0.04618863049</v>
      </c>
      <c r="F79" s="43">
        <f>countifs(Dictionary!A:A,"*"&amp;A79&amp;"*",Dictionary!C:C,"root")</f>
        <v>996</v>
      </c>
      <c r="G79" s="50">
        <f>F79/(countif(Dictionary!C:C,"root")-1)</f>
        <v>0.3217054264</v>
      </c>
      <c r="H79" s="43">
        <f>countifs(Dictionary!A:A,"*"&amp;A79&amp;"*"&amp;A79&amp;"*",Dictionary!C:C,"root")</f>
        <v>54</v>
      </c>
      <c r="I79" s="50">
        <f>H79/(countif(Dictionary!C:C,"root")-1)</f>
        <v>0.01744186047</v>
      </c>
      <c r="J79" s="44">
        <f>countifs(Dictionary!A:A,A79&amp;"*",Dictionary!C:C,"root")</f>
        <v>88</v>
      </c>
      <c r="K79" s="50">
        <f>J79/(countif(Dictionary!C:C,"root")-1)</f>
        <v>0.02842377261</v>
      </c>
    </row>
    <row r="80">
      <c r="A80" s="44" t="s">
        <v>42468</v>
      </c>
      <c r="B80" s="59">
        <f>IFERROR(__xludf.DUMMYFUNCTION("sumproduct(len(filter(Dictionary!A:A,Dictionary!C:C=""root""))-len(substitute(lower(filter(Dictionary!A:A,Dictionary!C:C=""root"")),A80,"""")))"),794.0)</f>
        <v>794</v>
      </c>
      <c r="C80" s="50">
        <f>IFERROR(__xludf.DUMMYFUNCTION("B80/sumproduct(len(filter(Dictionary!A:A,Dictionary!C:C=""root"")))"),0.04614669301406486)</f>
        <v>0.04614669301</v>
      </c>
      <c r="D80" s="43">
        <f>countifs(Dictionary!A:A,"*"&amp;A80,Dictionary!C:C,"root")</f>
        <v>73</v>
      </c>
      <c r="E80" s="50">
        <f>D80/(countif(Dictionary!C:C,"root")-1)</f>
        <v>0.02357881137</v>
      </c>
      <c r="F80" s="43">
        <f>countifs(Dictionary!A:A,"*"&amp;A80&amp;"*",Dictionary!C:C,"root")</f>
        <v>738</v>
      </c>
      <c r="G80" s="50">
        <f>F80/(countif(Dictionary!C:C,"root")-1)</f>
        <v>0.238372093</v>
      </c>
      <c r="H80" s="43">
        <f>countifs(Dictionary!A:A,"*"&amp;A80&amp;"*"&amp;A80&amp;"*",Dictionary!C:C,"root")</f>
        <v>53</v>
      </c>
      <c r="I80" s="50">
        <f>H80/(countif(Dictionary!C:C,"root")-1)</f>
        <v>0.01711886305</v>
      </c>
      <c r="J80" s="44">
        <f>countifs(Dictionary!A:A,A80&amp;"*",Dictionary!C:C,"root")</f>
        <v>199</v>
      </c>
      <c r="K80" s="50">
        <f>J80/(countif(Dictionary!C:C,"root")-1)</f>
        <v>0.06427648579</v>
      </c>
    </row>
    <row r="81">
      <c r="A81" s="44" t="s">
        <v>523</v>
      </c>
      <c r="B81" s="59">
        <f>IFERROR(__xludf.DUMMYFUNCTION("sumproduct(len(filter(Dictionary!A:A,Dictionary!C:C=""root""))-len(substitute(lower(filter(Dictionary!A:A,Dictionary!C:C=""root"")),A81,"""")))"),899.0)</f>
        <v>899</v>
      </c>
      <c r="C81" s="50">
        <f>IFERROR(__xludf.DUMMYFUNCTION("B81/sumproduct(len(filter(Dictionary!A:A,Dictionary!C:C=""root"")))"),0.05224921538998024)</f>
        <v>0.05224921539</v>
      </c>
      <c r="D81" s="43">
        <f>countifs(Dictionary!A:A,"*"&amp;A81,Dictionary!C:C,"root")</f>
        <v>4</v>
      </c>
      <c r="E81" s="50">
        <f>D81/(countif(Dictionary!C:C,"root")-1)</f>
        <v>0.001291989664</v>
      </c>
      <c r="F81" s="43">
        <f>countifs(Dictionary!A:A,"*"&amp;A81&amp;"*",Dictionary!C:C,"root")</f>
        <v>825</v>
      </c>
      <c r="G81" s="50">
        <f>F81/(countif(Dictionary!C:C,"root")-1)</f>
        <v>0.2664728682</v>
      </c>
      <c r="H81" s="43">
        <f>countifs(Dictionary!A:A,"*"&amp;A81&amp;"*"&amp;A81&amp;"*",Dictionary!C:C,"root")</f>
        <v>73</v>
      </c>
      <c r="I81" s="50">
        <f>H81/(countif(Dictionary!C:C,"root")-1)</f>
        <v>0.02357881137</v>
      </c>
      <c r="J81" s="44">
        <f>countifs(Dictionary!A:A,A81&amp;"*",Dictionary!C:C,"root")</f>
        <v>206</v>
      </c>
      <c r="K81" s="50">
        <f>J81/(countif(Dictionary!C:C,"root")-1)</f>
        <v>0.0665374677</v>
      </c>
    </row>
    <row r="82">
      <c r="A82" s="44" t="s">
        <v>39055</v>
      </c>
      <c r="B82" s="59">
        <f>IFERROR(__xludf.DUMMYFUNCTION("sumproduct(len(filter(Dictionary!A:A,Dictionary!C:C=""root""))-len(substitute(lower(filter(Dictionary!A:A,Dictionary!C:C=""root"")),A82,"""")))"),1142.0)</f>
        <v>1142</v>
      </c>
      <c r="C82" s="50">
        <f>IFERROR(__xludf.DUMMYFUNCTION("B82/sumproduct(len(filter(Dictionary!A:A,Dictionary!C:C=""root"")))"),0.06637219574567012)</f>
        <v>0.06637219575</v>
      </c>
      <c r="D82" s="43">
        <f>countifs(Dictionary!A:A,"*"&amp;A82,Dictionary!C:C,"root")</f>
        <v>396</v>
      </c>
      <c r="E82" s="50">
        <f>D82/(countif(Dictionary!C:C,"root")-1)</f>
        <v>0.1279069767</v>
      </c>
      <c r="F82" s="43">
        <f>countifs(Dictionary!A:A,"*"&amp;A82&amp;"*",Dictionary!C:C,"root")</f>
        <v>1002</v>
      </c>
      <c r="G82" s="50">
        <f>F82/(countif(Dictionary!C:C,"root")-1)</f>
        <v>0.3236434109</v>
      </c>
      <c r="H82" s="43">
        <f>countifs(Dictionary!A:A,"*"&amp;A82&amp;"*"&amp;A82&amp;"*",Dictionary!C:C,"root")</f>
        <v>132</v>
      </c>
      <c r="I82" s="50">
        <f>H82/(countif(Dictionary!C:C,"root")-1)</f>
        <v>0.04263565891</v>
      </c>
      <c r="J82" s="44">
        <f>countifs(Dictionary!A:A,A82&amp;"*",Dictionary!C:C,"root")</f>
        <v>26</v>
      </c>
      <c r="K82" s="50">
        <f>J82/(countif(Dictionary!C:C,"root")-1)</f>
        <v>0.008397932817</v>
      </c>
    </row>
    <row r="83">
      <c r="A83" s="44" t="s">
        <v>42469</v>
      </c>
      <c r="B83" s="59">
        <f>IFERROR(__xludf.DUMMYFUNCTION("sumproduct(len(filter(Dictionary!A:A,Dictionary!C:C=""root""))-len(substitute(lower(filter(Dictionary!A:A,Dictionary!C:C=""root"")),A83,"""")))"),125.0)</f>
        <v>125</v>
      </c>
      <c r="C83" s="50">
        <f>IFERROR(__xludf.DUMMYFUNCTION("B83/sumproduct(len(filter(Dictionary!A:A,Dictionary!C:C=""root"")))"),0.00726490759037545)</f>
        <v>0.00726490759</v>
      </c>
      <c r="D83" s="43">
        <f>countifs(Dictionary!A:A,"*"&amp;A83,Dictionary!C:C,"root")</f>
        <v>0</v>
      </c>
      <c r="E83" s="50">
        <f>D83/(countif(Dictionary!C:C,"root")-1)</f>
        <v>0</v>
      </c>
      <c r="F83" s="43">
        <f>countifs(Dictionary!A:A,"*"&amp;A83&amp;"*",Dictionary!C:C,"root")</f>
        <v>122</v>
      </c>
      <c r="G83" s="50">
        <f>F83/(countif(Dictionary!C:C,"root")-1)</f>
        <v>0.03940568475</v>
      </c>
      <c r="H83" s="43">
        <f>countifs(Dictionary!A:A,"*"&amp;A83&amp;"*"&amp;A83&amp;"*",Dictionary!C:C,"root")</f>
        <v>3</v>
      </c>
      <c r="I83" s="50">
        <f>H83/(countif(Dictionary!C:C,"root")-1)</f>
        <v>0.0009689922481</v>
      </c>
      <c r="J83" s="44">
        <f>countifs(Dictionary!A:A,A83&amp;"*",Dictionary!C:C,"root")</f>
        <v>49</v>
      </c>
      <c r="K83" s="50">
        <f>J83/(countif(Dictionary!C:C,"root")-1)</f>
        <v>0.01582687339</v>
      </c>
    </row>
    <row r="84">
      <c r="A84" s="44" t="s">
        <v>42470</v>
      </c>
      <c r="B84" s="59">
        <f>IFERROR(__xludf.DUMMYFUNCTION("sumproduct(len(filter(Dictionary!A:A,Dictionary!C:C=""root""))-len(substitute(lower(filter(Dictionary!A:A,Dictionary!C:C=""root"")),A84,"""")))"),193.0)</f>
        <v>193</v>
      </c>
      <c r="C84" s="50">
        <f>IFERROR(__xludf.DUMMYFUNCTION("B84/sumproduct(len(filter(Dictionary!A:A,Dictionary!C:C=""root"")))"),0.011217017319539696)</f>
        <v>0.01121701732</v>
      </c>
      <c r="D84" s="43">
        <f>countifs(Dictionary!A:A,"*"&amp;A84,Dictionary!C:C,"root")</f>
        <v>11</v>
      </c>
      <c r="E84" s="50">
        <f>D84/(countif(Dictionary!C:C,"root")-1)</f>
        <v>0.003552971576</v>
      </c>
      <c r="F84" s="43">
        <f>countifs(Dictionary!A:A,"*"&amp;A84&amp;"*",Dictionary!C:C,"root")</f>
        <v>190</v>
      </c>
      <c r="G84" s="50">
        <f>F84/(countif(Dictionary!C:C,"root")-1)</f>
        <v>0.06136950904</v>
      </c>
      <c r="H84" s="43">
        <f>countifs(Dictionary!A:A,"*"&amp;A84&amp;"*"&amp;A84&amp;"*",Dictionary!C:C,"root")</f>
        <v>3</v>
      </c>
      <c r="I84" s="50">
        <f>H84/(countif(Dictionary!C:C,"root")-1)</f>
        <v>0.0009689922481</v>
      </c>
      <c r="J84" s="44">
        <f>countifs(Dictionary!A:A,A84&amp;"*",Dictionary!C:C,"root")</f>
        <v>40</v>
      </c>
      <c r="K84" s="50">
        <f>J84/(countif(Dictionary!C:C,"root")-1)</f>
        <v>0.01291989664</v>
      </c>
    </row>
    <row r="85">
      <c r="A85" s="44" t="s">
        <v>42471</v>
      </c>
      <c r="B85" s="59">
        <f>IFERROR(__xludf.DUMMYFUNCTION("sumproduct(len(filter(Dictionary!A:A,Dictionary!C:C=""root""))-len(substitute(lower(filter(Dictionary!A:A,Dictionary!C:C=""root"")),A85,"""")))"),195.0)</f>
        <v>195</v>
      </c>
      <c r="C85" s="50">
        <f>IFERROR(__xludf.DUMMYFUNCTION("B85/sumproduct(len(filter(Dictionary!A:A,Dictionary!C:C=""root"")))"),0.011333255840985703)</f>
        <v>0.01133325584</v>
      </c>
      <c r="D85" s="43">
        <f>countifs(Dictionary!A:A,"*"&amp;A85,Dictionary!C:C,"root")</f>
        <v>19</v>
      </c>
      <c r="E85" s="50">
        <f>D85/(countif(Dictionary!C:C,"root")-1)</f>
        <v>0.006136950904</v>
      </c>
      <c r="F85" s="43">
        <f>countifs(Dictionary!A:A,"*"&amp;A85&amp;"*",Dictionary!C:C,"root")</f>
        <v>189</v>
      </c>
      <c r="G85" s="50">
        <f>F85/(countif(Dictionary!C:C,"root")-1)</f>
        <v>0.06104651163</v>
      </c>
      <c r="H85" s="43">
        <f>countifs(Dictionary!A:A,"*"&amp;A85&amp;"*"&amp;A85&amp;"*",Dictionary!C:C,"root")</f>
        <v>6</v>
      </c>
      <c r="I85" s="50">
        <f>H85/(countif(Dictionary!C:C,"root")-1)</f>
        <v>0.001937984496</v>
      </c>
      <c r="J85" s="44">
        <f>countifs(Dictionary!A:A,A85&amp;"*",Dictionary!C:C,"root")</f>
        <v>78</v>
      </c>
      <c r="K85" s="50">
        <f>J85/(countif(Dictionary!C:C,"root")-1)</f>
        <v>0.02519379845</v>
      </c>
    </row>
    <row r="86">
      <c r="A86" s="44" t="s">
        <v>42472</v>
      </c>
      <c r="B86" s="59">
        <f>IFERROR(__xludf.DUMMYFUNCTION("sumproduct(len(filter(Dictionary!A:A,Dictionary!C:C=""root""))-len(substitute(lower(filter(Dictionary!A:A,Dictionary!C:C=""root"")),A86,"""")))"),407.0)</f>
        <v>407</v>
      </c>
      <c r="C86" s="50">
        <f>IFERROR(__xludf.DUMMYFUNCTION("B86/sumproduct(len(filter(Dictionary!A:A,Dictionary!C:C=""root"")))"),0.023654539114262466)</f>
        <v>0.02365453911</v>
      </c>
      <c r="D86" s="43">
        <f>countifs(Dictionary!A:A,"*"&amp;A86,Dictionary!C:C,"root")</f>
        <v>54</v>
      </c>
      <c r="E86" s="50">
        <f>D86/(countif(Dictionary!C:C,"root")-1)</f>
        <v>0.01744186047</v>
      </c>
      <c r="F86" s="43">
        <f>countifs(Dictionary!A:A,"*"&amp;A86&amp;"*",Dictionary!C:C,"root")</f>
        <v>395</v>
      </c>
      <c r="G86" s="50">
        <f>F86/(countif(Dictionary!C:C,"root")-1)</f>
        <v>0.1275839793</v>
      </c>
      <c r="H86" s="43">
        <f>countifs(Dictionary!A:A,"*"&amp;A86&amp;"*"&amp;A86&amp;"*",Dictionary!C:C,"root")</f>
        <v>11</v>
      </c>
      <c r="I86" s="50">
        <f>H86/(countif(Dictionary!C:C,"root")-1)</f>
        <v>0.003552971576</v>
      </c>
      <c r="J86" s="44">
        <f>countifs(Dictionary!A:A,A86&amp;"*",Dictionary!C:C,"root")</f>
        <v>40</v>
      </c>
      <c r="K86" s="50">
        <f>J86/(countif(Dictionary!C:C,"root")-1)</f>
        <v>0.01291989664</v>
      </c>
    </row>
    <row r="87">
      <c r="A87" s="44" t="s">
        <v>42473</v>
      </c>
      <c r="B87" s="59">
        <f>IFERROR(__xludf.DUMMYFUNCTION("sumproduct(len(filter(Dictionary!A:A,Dictionary!C:C=""root""))-len(substitute(lower(filter(Dictionary!A:A,Dictionary!C:C=""root"")),A87,"""")))"),98.0)</f>
        <v>98</v>
      </c>
      <c r="C87" s="50">
        <f>IFERROR(__xludf.DUMMYFUNCTION("B87/sumproduct(len(filter(Dictionary!A:A,Dictionary!C:C=""root"")))"),0.005695687550854353)</f>
        <v>0.005695687551</v>
      </c>
      <c r="D87" s="43">
        <f>countifs(Dictionary!A:A,"*"&amp;A87,Dictionary!C:C,"root")</f>
        <v>0</v>
      </c>
      <c r="E87" s="50">
        <f>D87/(countif(Dictionary!C:C,"root")-1)</f>
        <v>0</v>
      </c>
      <c r="F87" s="43">
        <f>countifs(Dictionary!A:A,"*"&amp;A87&amp;"*",Dictionary!C:C,"root")</f>
        <v>95</v>
      </c>
      <c r="G87" s="50">
        <f>F87/(countif(Dictionary!C:C,"root")-1)</f>
        <v>0.03068475452</v>
      </c>
      <c r="H87" s="43">
        <f>countifs(Dictionary!A:A,"*"&amp;A87&amp;"*"&amp;A87&amp;"*",Dictionary!C:C,"root")</f>
        <v>3</v>
      </c>
      <c r="I87" s="50">
        <f>H87/(countif(Dictionary!C:C,"root")-1)</f>
        <v>0.0009689922481</v>
      </c>
      <c r="J87" s="44">
        <f>countifs(Dictionary!A:A,A87&amp;"*",Dictionary!C:C,"root")</f>
        <v>29</v>
      </c>
      <c r="K87" s="50">
        <f>J87/(countif(Dictionary!C:C,"root")-1)</f>
        <v>0.009366925065</v>
      </c>
    </row>
    <row r="89">
      <c r="A89" s="53" t="s">
        <v>42454</v>
      </c>
      <c r="B89" s="53" t="s">
        <v>42455</v>
      </c>
      <c r="C89" s="53" t="s">
        <v>42431</v>
      </c>
    </row>
    <row r="90">
      <c r="A90" s="43" t="str">
        <f t="array" ref="A90:C114">sort(A63:C87,2,0)</f>
        <v>a</v>
      </c>
      <c r="B90" s="43">
        <v>2396.0</v>
      </c>
      <c r="C90" s="50">
        <v>0.13925374869231663</v>
      </c>
    </row>
    <row r="91">
      <c r="A91" s="43" t="s">
        <v>42464</v>
      </c>
      <c r="B91" s="43">
        <v>1426.0</v>
      </c>
      <c r="C91" s="50">
        <v>0.08287806579100314</v>
      </c>
    </row>
    <row r="92">
      <c r="A92" s="43" t="s">
        <v>10277</v>
      </c>
      <c r="B92" s="43">
        <v>1341.0</v>
      </c>
      <c r="C92" s="50">
        <v>0.07793792862954783</v>
      </c>
    </row>
    <row r="93">
      <c r="A93" s="43" t="s">
        <v>29881</v>
      </c>
      <c r="B93" s="43">
        <v>1179.0</v>
      </c>
      <c r="C93" s="50">
        <v>0.06852260839242125</v>
      </c>
    </row>
    <row r="94">
      <c r="A94" s="43" t="s">
        <v>39055</v>
      </c>
      <c r="B94" s="43">
        <v>1142.0</v>
      </c>
      <c r="C94" s="50">
        <v>0.06637219574567012</v>
      </c>
    </row>
    <row r="95">
      <c r="A95" s="43" t="s">
        <v>4442</v>
      </c>
      <c r="B95" s="43">
        <v>1133.0</v>
      </c>
      <c r="C95" s="50">
        <v>0.06584912239916309</v>
      </c>
    </row>
    <row r="96">
      <c r="A96" s="43" t="s">
        <v>42467</v>
      </c>
      <c r="B96" s="43">
        <v>1051.0</v>
      </c>
      <c r="C96" s="50">
        <v>0.061083343019876786</v>
      </c>
    </row>
    <row r="97">
      <c r="A97" s="43" t="s">
        <v>523</v>
      </c>
      <c r="B97" s="43">
        <v>899.0</v>
      </c>
      <c r="C97" s="50">
        <v>0.05224921538998024</v>
      </c>
    </row>
    <row r="98">
      <c r="A98" s="43" t="s">
        <v>42466</v>
      </c>
      <c r="B98" s="43">
        <v>815.0</v>
      </c>
      <c r="C98" s="50">
        <v>0.047367197489247934</v>
      </c>
    </row>
    <row r="99">
      <c r="A99" s="43" t="s">
        <v>42468</v>
      </c>
      <c r="B99" s="43">
        <v>794.0</v>
      </c>
      <c r="C99" s="50">
        <v>0.04614669301406486</v>
      </c>
    </row>
    <row r="100">
      <c r="A100" s="43" t="s">
        <v>1477</v>
      </c>
      <c r="B100" s="43">
        <v>784.0</v>
      </c>
      <c r="C100" s="50">
        <v>0.045565500406834825</v>
      </c>
    </row>
    <row r="101">
      <c r="A101" s="43" t="s">
        <v>1520</v>
      </c>
      <c r="B101" s="43">
        <v>745.0</v>
      </c>
      <c r="C101" s="50">
        <v>0.043298849238637686</v>
      </c>
    </row>
    <row r="102">
      <c r="A102" s="43" t="s">
        <v>102</v>
      </c>
      <c r="B102" s="43">
        <v>437.0</v>
      </c>
      <c r="C102" s="50">
        <v>0.025398116935952574</v>
      </c>
    </row>
    <row r="103">
      <c r="A103" s="43" t="s">
        <v>1499</v>
      </c>
      <c r="B103" s="43">
        <v>428.0</v>
      </c>
      <c r="C103" s="50">
        <v>0.024875043589445544</v>
      </c>
    </row>
    <row r="104">
      <c r="A104" s="43" t="s">
        <v>2099</v>
      </c>
      <c r="B104" s="43">
        <v>410.0</v>
      </c>
      <c r="C104" s="50">
        <v>0.023828896896431476</v>
      </c>
    </row>
    <row r="105">
      <c r="A105" s="43" t="s">
        <v>42472</v>
      </c>
      <c r="B105" s="43">
        <v>407.0</v>
      </c>
      <c r="C105" s="50">
        <v>0.023654539114262466</v>
      </c>
    </row>
    <row r="106">
      <c r="A106" s="43" t="s">
        <v>42462</v>
      </c>
      <c r="B106" s="43">
        <v>316.0</v>
      </c>
      <c r="C106" s="50">
        <v>0.018365686388469138</v>
      </c>
    </row>
    <row r="107">
      <c r="A107" s="43" t="s">
        <v>42461</v>
      </c>
      <c r="B107" s="43">
        <v>276.0</v>
      </c>
      <c r="C107" s="50">
        <v>0.016040915959548995</v>
      </c>
    </row>
    <row r="108">
      <c r="A108" s="43" t="s">
        <v>42463</v>
      </c>
      <c r="B108" s="43">
        <v>238.0</v>
      </c>
      <c r="C108" s="50">
        <v>0.013832384052074858</v>
      </c>
    </row>
    <row r="109">
      <c r="A109" s="43" t="s">
        <v>42465</v>
      </c>
      <c r="B109" s="43">
        <v>204.0</v>
      </c>
      <c r="C109" s="50">
        <v>0.011856329187492735</v>
      </c>
    </row>
    <row r="110">
      <c r="A110" s="43" t="s">
        <v>42471</v>
      </c>
      <c r="B110" s="43">
        <v>195.0</v>
      </c>
      <c r="C110" s="50">
        <v>0.011333255840985703</v>
      </c>
    </row>
    <row r="111">
      <c r="A111" s="43" t="s">
        <v>42470</v>
      </c>
      <c r="B111" s="43">
        <v>193.0</v>
      </c>
      <c r="C111" s="50">
        <v>0.011217017319539696</v>
      </c>
    </row>
    <row r="112">
      <c r="A112" s="43" t="s">
        <v>42460</v>
      </c>
      <c r="B112" s="43">
        <v>170.0</v>
      </c>
      <c r="C112" s="50">
        <v>0.009880274322910613</v>
      </c>
    </row>
    <row r="113">
      <c r="A113" s="43" t="s">
        <v>42469</v>
      </c>
      <c r="B113" s="43">
        <v>125.0</v>
      </c>
      <c r="C113" s="50">
        <v>0.00726490759037545</v>
      </c>
    </row>
    <row r="114">
      <c r="A114" s="43" t="s">
        <v>42473</v>
      </c>
      <c r="B114" s="43">
        <v>98.0</v>
      </c>
      <c r="C114" s="50">
        <v>0.005695687550854353</v>
      </c>
    </row>
    <row r="116">
      <c r="A116" s="44" t="s">
        <v>42474</v>
      </c>
      <c r="B116" s="44" t="s">
        <v>42426</v>
      </c>
      <c r="C116" s="44" t="s">
        <v>42431</v>
      </c>
    </row>
    <row r="117">
      <c r="A117" s="44">
        <v>1.0</v>
      </c>
      <c r="B117" s="53">
        <f>sumproduct(len(Dictionary!A:A)=A117,Dictionary!C:C="root")</f>
        <v>4</v>
      </c>
      <c r="C117" s="60">
        <f>B117/(countif(Dictionary!C:C,"root")-1)</f>
        <v>0.001291989664</v>
      </c>
    </row>
    <row r="118">
      <c r="A118" s="44">
        <v>2.0</v>
      </c>
      <c r="B118" s="53">
        <f>sumproduct(len(Dictionary!A:A)=A118,Dictionary!C:C="root")</f>
        <v>33</v>
      </c>
      <c r="C118" s="60">
        <f>B118/(countif(Dictionary!C:C,"root")-1)</f>
        <v>0.01065891473</v>
      </c>
    </row>
    <row r="119">
      <c r="A119" s="44">
        <v>3.0</v>
      </c>
      <c r="B119" s="53">
        <f>sumproduct(len(Dictionary!A:A)=A119,Dictionary!C:C="root")</f>
        <v>165</v>
      </c>
      <c r="C119" s="60">
        <f>B119/(countif(Dictionary!C:C,"root")-1)</f>
        <v>0.05329457364</v>
      </c>
    </row>
    <row r="120">
      <c r="A120" s="44">
        <v>4.0</v>
      </c>
      <c r="B120" s="53">
        <f>sumproduct(len(Dictionary!A:A)=A120,Dictionary!C:C="root")</f>
        <v>575</v>
      </c>
      <c r="C120" s="60">
        <f>B120/(countif(Dictionary!C:C,"root")-1)</f>
        <v>0.1857235142</v>
      </c>
    </row>
    <row r="121">
      <c r="A121" s="44">
        <v>5.0</v>
      </c>
      <c r="B121" s="53">
        <f>sumproduct(len(Dictionary!A:A)=A121,Dictionary!C:C="root")</f>
        <v>824</v>
      </c>
      <c r="C121" s="60">
        <f>B121/(countif(Dictionary!C:C,"root")-1)</f>
        <v>0.2661498708</v>
      </c>
    </row>
    <row r="122">
      <c r="A122" s="44">
        <v>6.0</v>
      </c>
      <c r="B122" s="53">
        <f>sumproduct(len(Dictionary!A:A)=A122,Dictionary!C:C="root")</f>
        <v>726</v>
      </c>
      <c r="C122" s="60">
        <f>B122/(countif(Dictionary!C:C,"root")-1)</f>
        <v>0.234496124</v>
      </c>
    </row>
    <row r="123">
      <c r="A123" s="44">
        <v>7.0</v>
      </c>
      <c r="B123" s="53">
        <f>sumproduct(len(Dictionary!A:A)=A123,Dictionary!C:C="root")</f>
        <v>447</v>
      </c>
      <c r="C123" s="60">
        <f>B123/(countif(Dictionary!C:C,"root")-1)</f>
        <v>0.144379845</v>
      </c>
    </row>
    <row r="124">
      <c r="A124" s="44">
        <v>8.0</v>
      </c>
      <c r="B124" s="53">
        <f>sumproduct(len(Dictionary!A:A)=A124,Dictionary!C:C="root")</f>
        <v>220</v>
      </c>
      <c r="C124" s="60">
        <f>B124/(countif(Dictionary!C:C,"root")-1)</f>
        <v>0.07105943152</v>
      </c>
    </row>
    <row r="125">
      <c r="A125" s="44">
        <v>9.0</v>
      </c>
      <c r="B125" s="53">
        <f>sumproduct(len(Dictionary!A:A)=A125,Dictionary!C:C="root")</f>
        <v>72</v>
      </c>
      <c r="C125" s="60">
        <f>B125/(countif(Dictionary!C:C,"root")-1)</f>
        <v>0.02325581395</v>
      </c>
    </row>
    <row r="126">
      <c r="A126" s="44">
        <v>10.0</v>
      </c>
      <c r="B126" s="53">
        <f>sumproduct(len(Dictionary!A:A)=A126,Dictionary!C:C="root")</f>
        <v>18</v>
      </c>
      <c r="C126" s="60">
        <f>B126/(countif(Dictionary!C:C,"root")-1)</f>
        <v>0.005813953488</v>
      </c>
    </row>
    <row r="127">
      <c r="A127" s="44">
        <v>11.0</v>
      </c>
      <c r="B127" s="53">
        <f>sumproduct(len(Dictionary!A:A)=A127,Dictionary!C:C="root")</f>
        <v>8</v>
      </c>
      <c r="C127" s="60">
        <f>B127/(countif(Dictionary!C:C,"root")-1)</f>
        <v>0.002583979328</v>
      </c>
    </row>
    <row r="128">
      <c r="A128" s="44">
        <v>12.0</v>
      </c>
      <c r="B128" s="53">
        <f>sumproduct(len(Dictionary!A:A)=A128,Dictionary!C:C="root")</f>
        <v>5</v>
      </c>
      <c r="C128" s="60">
        <f>B128/(countif(Dictionary!C:C,"root")-1)</f>
        <v>0.00161498708</v>
      </c>
    </row>
    <row r="130">
      <c r="A130" s="44" t="s">
        <v>42475</v>
      </c>
      <c r="B130" s="44" t="s">
        <v>42476</v>
      </c>
      <c r="C130" s="44" t="s">
        <v>42431</v>
      </c>
    </row>
    <row r="131">
      <c r="A131" s="44">
        <v>3500.0</v>
      </c>
      <c r="B131" s="43">
        <f>A131-COUNTA(Dictionary!A:A)-1</f>
        <v>-4883</v>
      </c>
      <c r="C131" s="46">
        <f>(COUNTA(Dictionary!A:A)-1)/A131</f>
        <v>2.394571429</v>
      </c>
    </row>
    <row r="132">
      <c r="A132" s="44">
        <v>4000.0</v>
      </c>
      <c r="B132" s="43">
        <f>A132-COUNTA(Dictionary!A:A)-1</f>
        <v>-4383</v>
      </c>
      <c r="C132" s="46">
        <f>(COUNTA(Dictionary!A:A)-1)/A132</f>
        <v>2.09525</v>
      </c>
    </row>
    <row r="133">
      <c r="A133" s="44">
        <v>5000.0</v>
      </c>
      <c r="B133" s="43">
        <f>A133-COUNTA(Dictionary!A:A)-1</f>
        <v>-3383</v>
      </c>
      <c r="C133" s="46">
        <f>(COUNTA(Dictionary!A:A)-1)/A133</f>
        <v>1.6762</v>
      </c>
    </row>
    <row r="134">
      <c r="A134" s="44">
        <v>10000.0</v>
      </c>
      <c r="B134" s="43">
        <f>A134-COUNTA(Dictionary!A:A)-1</f>
        <v>1617</v>
      </c>
      <c r="C134" s="46">
        <f>(COUNTA(Dictionary!A:A)-1)/A134</f>
        <v>0.8381</v>
      </c>
    </row>
    <row r="136">
      <c r="A136" s="61" t="s">
        <v>60</v>
      </c>
      <c r="B136" s="61" t="s">
        <v>42426</v>
      </c>
      <c r="C136" s="44" t="s">
        <v>42477</v>
      </c>
      <c r="D136" s="41" t="s">
        <v>42478</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1921</v>
      </c>
      <c r="B170" s="44" t="s">
        <v>42479</v>
      </c>
    </row>
    <row r="172">
      <c r="A172" s="44" t="s">
        <v>42426</v>
      </c>
      <c r="B172" s="44" t="s">
        <v>42480</v>
      </c>
    </row>
    <row r="173">
      <c r="A173" s="44" t="s">
        <v>23838</v>
      </c>
      <c r="B173" s="44">
        <f t="shared" ref="B173:B175" si="2">COUNTIF(#REF!, A173)</f>
        <v>0</v>
      </c>
    </row>
    <row r="174">
      <c r="A174" s="44" t="s">
        <v>33610</v>
      </c>
      <c r="B174" s="44">
        <f t="shared" si="2"/>
        <v>0</v>
      </c>
    </row>
    <row r="175">
      <c r="A175" s="44" t="s">
        <v>15591</v>
      </c>
      <c r="B175" s="44">
        <f t="shared" si="2"/>
        <v>0</v>
      </c>
    </row>
    <row r="176">
      <c r="A176" s="44" t="s">
        <v>42481</v>
      </c>
      <c r="B176" s="44">
        <f>A2-B173-B174-B175</f>
        <v>8381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42482</v>
      </c>
      <c r="B1" s="5" t="s">
        <v>463</v>
      </c>
      <c r="C1" s="2" t="s">
        <v>539</v>
      </c>
      <c r="D1" s="63" t="s">
        <v>42483</v>
      </c>
      <c r="E1" s="63"/>
      <c r="F1" s="63" t="s">
        <v>28049</v>
      </c>
      <c r="G1" s="63" t="s">
        <v>28049</v>
      </c>
      <c r="H1" s="2" t="s">
        <v>42484</v>
      </c>
    </row>
    <row r="2">
      <c r="A2" s="1" t="s">
        <v>5626</v>
      </c>
      <c r="B2" s="5" t="s">
        <v>428</v>
      </c>
      <c r="C2" s="2" t="s">
        <v>539</v>
      </c>
      <c r="D2" s="63" t="s">
        <v>42483</v>
      </c>
      <c r="E2" s="63" t="s">
        <v>42485</v>
      </c>
      <c r="F2" s="63" t="s">
        <v>1156</v>
      </c>
      <c r="G2" s="63" t="s">
        <v>1156</v>
      </c>
      <c r="H2" s="2" t="s">
        <v>5627</v>
      </c>
    </row>
    <row r="3">
      <c r="A3" s="1" t="s">
        <v>5864</v>
      </c>
      <c r="B3" s="5" t="s">
        <v>428</v>
      </c>
      <c r="C3" s="2" t="s">
        <v>539</v>
      </c>
      <c r="D3" s="63" t="s">
        <v>42483</v>
      </c>
      <c r="E3" s="63" t="s">
        <v>42486</v>
      </c>
      <c r="F3" s="63" t="s">
        <v>1156</v>
      </c>
      <c r="G3" s="63" t="s">
        <v>1156</v>
      </c>
      <c r="H3" s="2" t="s">
        <v>42487</v>
      </c>
    </row>
    <row r="4">
      <c r="A4" s="1" t="s">
        <v>11738</v>
      </c>
      <c r="B4" s="5" t="s">
        <v>428</v>
      </c>
      <c r="C4" s="2" t="s">
        <v>539</v>
      </c>
      <c r="D4" s="63" t="s">
        <v>42483</v>
      </c>
      <c r="E4" s="63" t="s">
        <v>42488</v>
      </c>
      <c r="F4" s="63" t="s">
        <v>1156</v>
      </c>
      <c r="G4" s="63" t="s">
        <v>1156</v>
      </c>
      <c r="H4" s="2" t="s">
        <v>42489</v>
      </c>
    </row>
    <row r="5">
      <c r="A5" s="1" t="s">
        <v>13572</v>
      </c>
      <c r="B5" s="5" t="s">
        <v>428</v>
      </c>
      <c r="C5" s="2" t="s">
        <v>539</v>
      </c>
      <c r="D5" s="63" t="s">
        <v>42483</v>
      </c>
      <c r="E5" s="63" t="s">
        <v>42490</v>
      </c>
      <c r="F5" s="63" t="s">
        <v>1156</v>
      </c>
      <c r="G5" s="63" t="s">
        <v>1156</v>
      </c>
      <c r="H5" s="2" t="s">
        <v>13573</v>
      </c>
    </row>
    <row r="6">
      <c r="A6" s="1" t="s">
        <v>13587</v>
      </c>
      <c r="B6" s="5" t="s">
        <v>428</v>
      </c>
      <c r="C6" s="2" t="s">
        <v>539</v>
      </c>
      <c r="D6" s="63" t="s">
        <v>42483</v>
      </c>
      <c r="E6" s="63" t="s">
        <v>42488</v>
      </c>
      <c r="F6" s="63" t="s">
        <v>1156</v>
      </c>
      <c r="G6" s="63" t="s">
        <v>1156</v>
      </c>
      <c r="H6" s="2" t="s">
        <v>13588</v>
      </c>
    </row>
    <row r="7">
      <c r="A7" s="1" t="s">
        <v>20944</v>
      </c>
      <c r="B7" s="5" t="s">
        <v>428</v>
      </c>
      <c r="C7" s="2" t="s">
        <v>539</v>
      </c>
      <c r="D7" s="63" t="s">
        <v>42483</v>
      </c>
      <c r="E7" s="63" t="s">
        <v>42491</v>
      </c>
      <c r="F7" s="63" t="s">
        <v>1156</v>
      </c>
      <c r="G7" s="63" t="s">
        <v>1156</v>
      </c>
      <c r="H7" s="2" t="s">
        <v>20945</v>
      </c>
    </row>
    <row r="8">
      <c r="A8" s="2" t="s">
        <v>23986</v>
      </c>
      <c r="B8" s="8" t="s">
        <v>428</v>
      </c>
      <c r="C8" s="2" t="s">
        <v>539</v>
      </c>
      <c r="D8" s="63" t="s">
        <v>42483</v>
      </c>
      <c r="E8" s="63" t="s">
        <v>42492</v>
      </c>
      <c r="F8" s="63" t="s">
        <v>42493</v>
      </c>
      <c r="G8" s="63" t="s">
        <v>1156</v>
      </c>
      <c r="H8" s="2" t="s">
        <v>23987</v>
      </c>
    </row>
    <row r="9">
      <c r="A9" s="1" t="s">
        <v>28214</v>
      </c>
      <c r="B9" s="5" t="s">
        <v>428</v>
      </c>
      <c r="C9" s="2" t="s">
        <v>539</v>
      </c>
      <c r="D9" s="63" t="s">
        <v>42483</v>
      </c>
      <c r="E9" s="63" t="s">
        <v>42494</v>
      </c>
      <c r="F9" s="63" t="s">
        <v>1156</v>
      </c>
      <c r="G9" s="63" t="s">
        <v>1156</v>
      </c>
      <c r="H9" s="2" t="s">
        <v>28215</v>
      </c>
    </row>
    <row r="10">
      <c r="A10" s="1" t="s">
        <v>31499</v>
      </c>
      <c r="B10" s="5" t="s">
        <v>428</v>
      </c>
      <c r="C10" s="2" t="s">
        <v>539</v>
      </c>
      <c r="D10" s="63" t="s">
        <v>42483</v>
      </c>
      <c r="E10" s="63" t="s">
        <v>42495</v>
      </c>
      <c r="F10" s="63" t="s">
        <v>42496</v>
      </c>
      <c r="G10" s="63" t="s">
        <v>1156</v>
      </c>
      <c r="H10" s="2" t="s">
        <v>31500</v>
      </c>
    </row>
    <row r="11">
      <c r="A11" s="2" t="s">
        <v>32331</v>
      </c>
      <c r="B11" s="8" t="s">
        <v>428</v>
      </c>
      <c r="C11" s="2" t="s">
        <v>539</v>
      </c>
      <c r="D11" s="63" t="s">
        <v>42483</v>
      </c>
      <c r="E11" s="63" t="s">
        <v>42497</v>
      </c>
      <c r="F11" s="63" t="s">
        <v>1156</v>
      </c>
      <c r="G11" s="63" t="s">
        <v>1156</v>
      </c>
      <c r="H11" s="2" t="s">
        <v>42498</v>
      </c>
    </row>
    <row r="12">
      <c r="A12" s="1" t="s">
        <v>33286</v>
      </c>
      <c r="B12" s="5" t="s">
        <v>428</v>
      </c>
      <c r="C12" s="2" t="s">
        <v>539</v>
      </c>
      <c r="D12" s="63" t="s">
        <v>42483</v>
      </c>
      <c r="E12" s="63" t="s">
        <v>42499</v>
      </c>
      <c r="F12" s="63" t="s">
        <v>1156</v>
      </c>
      <c r="G12" s="63" t="s">
        <v>1156</v>
      </c>
      <c r="H12" s="2" t="s">
        <v>33287</v>
      </c>
    </row>
    <row r="13">
      <c r="A13" s="2" t="s">
        <v>33749</v>
      </c>
      <c r="B13" s="8" t="s">
        <v>428</v>
      </c>
      <c r="C13" s="2" t="s">
        <v>539</v>
      </c>
      <c r="D13" s="63" t="s">
        <v>42483</v>
      </c>
      <c r="E13" s="63" t="s">
        <v>42500</v>
      </c>
      <c r="F13" s="63" t="s">
        <v>1156</v>
      </c>
      <c r="G13" s="63" t="s">
        <v>1156</v>
      </c>
      <c r="H13" s="2" t="s">
        <v>33750</v>
      </c>
    </row>
    <row r="14">
      <c r="A14" s="2" t="s">
        <v>34620</v>
      </c>
      <c r="B14" s="8" t="s">
        <v>428</v>
      </c>
      <c r="C14" s="2" t="s">
        <v>539</v>
      </c>
      <c r="D14" s="63" t="s">
        <v>42483</v>
      </c>
      <c r="E14" s="63" t="s">
        <v>42488</v>
      </c>
      <c r="F14" s="63" t="s">
        <v>1156</v>
      </c>
      <c r="G14" s="41" t="s">
        <v>1156</v>
      </c>
      <c r="H14" s="2" t="s">
        <v>42501</v>
      </c>
    </row>
    <row r="15">
      <c r="A15" s="1" t="s">
        <v>3266</v>
      </c>
      <c r="B15" s="5" t="s">
        <v>428</v>
      </c>
      <c r="C15" s="2" t="s">
        <v>539</v>
      </c>
      <c r="D15" s="63" t="s">
        <v>42483</v>
      </c>
      <c r="E15" s="63" t="s">
        <v>42499</v>
      </c>
      <c r="F15" s="63" t="s">
        <v>1156</v>
      </c>
      <c r="G15" s="63" t="s">
        <v>1156</v>
      </c>
      <c r="H15" s="2" t="s">
        <v>42502</v>
      </c>
    </row>
    <row r="16">
      <c r="A16" s="2" t="s">
        <v>37279</v>
      </c>
      <c r="B16" s="8" t="s">
        <v>428</v>
      </c>
      <c r="C16" s="2" t="s">
        <v>539</v>
      </c>
      <c r="D16" s="63" t="s">
        <v>42483</v>
      </c>
      <c r="E16" s="63" t="s">
        <v>42491</v>
      </c>
      <c r="F16" s="63" t="s">
        <v>1156</v>
      </c>
      <c r="G16" s="63" t="s">
        <v>1156</v>
      </c>
      <c r="H16" s="2" t="s">
        <v>37280</v>
      </c>
    </row>
    <row r="17">
      <c r="A17" s="1" t="s">
        <v>39817</v>
      </c>
      <c r="B17" s="5" t="s">
        <v>428</v>
      </c>
      <c r="C17" s="2" t="s">
        <v>539</v>
      </c>
      <c r="D17" s="63" t="s">
        <v>42483</v>
      </c>
      <c r="E17" s="63" t="s">
        <v>42503</v>
      </c>
      <c r="F17" s="63" t="s">
        <v>1156</v>
      </c>
      <c r="G17" s="63" t="s">
        <v>1156</v>
      </c>
      <c r="H17" s="2" t="s">
        <v>39818</v>
      </c>
    </row>
    <row r="18">
      <c r="A18" s="2" t="s">
        <v>39985</v>
      </c>
      <c r="B18" s="5" t="s">
        <v>428</v>
      </c>
      <c r="C18" s="2" t="s">
        <v>539</v>
      </c>
      <c r="D18" s="63" t="s">
        <v>42483</v>
      </c>
      <c r="E18" s="63" t="s">
        <v>42499</v>
      </c>
      <c r="F18" s="63" t="s">
        <v>42504</v>
      </c>
      <c r="G18" s="63" t="s">
        <v>1156</v>
      </c>
      <c r="H18" s="2" t="s">
        <v>42505</v>
      </c>
    </row>
    <row r="19">
      <c r="A19" s="2" t="s">
        <v>40462</v>
      </c>
      <c r="B19" s="8" t="s">
        <v>428</v>
      </c>
      <c r="C19" s="2" t="s">
        <v>539</v>
      </c>
      <c r="D19" s="63" t="s">
        <v>42483</v>
      </c>
      <c r="E19" s="63" t="s">
        <v>42499</v>
      </c>
      <c r="F19" s="63" t="s">
        <v>42506</v>
      </c>
      <c r="G19" s="63" t="s">
        <v>1156</v>
      </c>
      <c r="H19" s="2" t="s">
        <v>40463</v>
      </c>
    </row>
    <row r="20">
      <c r="A20" s="1" t="s">
        <v>41160</v>
      </c>
      <c r="B20" s="5" t="s">
        <v>428</v>
      </c>
      <c r="C20" s="2" t="s">
        <v>539</v>
      </c>
      <c r="D20" s="63" t="s">
        <v>42483</v>
      </c>
      <c r="E20" s="63" t="s">
        <v>42499</v>
      </c>
      <c r="F20" s="63" t="s">
        <v>1156</v>
      </c>
      <c r="G20" s="63" t="s">
        <v>1156</v>
      </c>
      <c r="H20" s="2" t="s">
        <v>41161</v>
      </c>
    </row>
    <row r="21">
      <c r="A21" s="2" t="s">
        <v>41912</v>
      </c>
      <c r="B21" s="8" t="s">
        <v>428</v>
      </c>
      <c r="C21" s="2" t="s">
        <v>539</v>
      </c>
      <c r="D21" s="63" t="s">
        <v>42483</v>
      </c>
      <c r="E21" s="63" t="s">
        <v>42488</v>
      </c>
      <c r="F21" s="63" t="s">
        <v>1156</v>
      </c>
      <c r="G21" s="63" t="s">
        <v>1156</v>
      </c>
      <c r="H21" s="2" t="s">
        <v>41913</v>
      </c>
    </row>
    <row r="22">
      <c r="A22" s="2" t="s">
        <v>1000</v>
      </c>
      <c r="B22" s="8" t="s">
        <v>428</v>
      </c>
      <c r="C22" s="2" t="s">
        <v>39067</v>
      </c>
      <c r="D22" s="63" t="s">
        <v>42483</v>
      </c>
      <c r="E22" s="63" t="s">
        <v>42499</v>
      </c>
      <c r="F22" s="63" t="s">
        <v>1156</v>
      </c>
      <c r="G22" s="63" t="s">
        <v>1156</v>
      </c>
      <c r="H22" s="2" t="s">
        <v>1002</v>
      </c>
    </row>
    <row r="23">
      <c r="A23" s="2" t="s">
        <v>7331</v>
      </c>
      <c r="B23" s="8" t="s">
        <v>428</v>
      </c>
      <c r="C23" s="2" t="s">
        <v>539</v>
      </c>
      <c r="D23" s="63" t="s">
        <v>42507</v>
      </c>
      <c r="E23" s="63" t="s">
        <v>42508</v>
      </c>
      <c r="F23" s="63" t="s">
        <v>28049</v>
      </c>
      <c r="G23" s="63" t="s">
        <v>1156</v>
      </c>
      <c r="H23" s="2" t="s">
        <v>7332</v>
      </c>
    </row>
    <row r="24">
      <c r="A24" s="1" t="s">
        <v>11436</v>
      </c>
      <c r="B24" s="5" t="s">
        <v>428</v>
      </c>
      <c r="C24" s="2" t="s">
        <v>539</v>
      </c>
      <c r="D24" s="63" t="s">
        <v>42507</v>
      </c>
      <c r="E24" s="63" t="s">
        <v>42499</v>
      </c>
      <c r="F24" s="63" t="s">
        <v>1156</v>
      </c>
      <c r="G24" s="63" t="s">
        <v>1156</v>
      </c>
      <c r="H24" s="2" t="s">
        <v>11437</v>
      </c>
    </row>
    <row r="25">
      <c r="A25" s="2" t="s">
        <v>11850</v>
      </c>
      <c r="B25" s="8" t="s">
        <v>463</v>
      </c>
      <c r="C25" s="2" t="s">
        <v>539</v>
      </c>
      <c r="D25" s="63" t="s">
        <v>42507</v>
      </c>
      <c r="E25" s="63" t="s">
        <v>42509</v>
      </c>
      <c r="F25" s="63" t="s">
        <v>1156</v>
      </c>
      <c r="G25" s="63" t="s">
        <v>1156</v>
      </c>
      <c r="H25" s="2" t="s">
        <v>11851</v>
      </c>
    </row>
    <row r="26">
      <c r="A26" s="1" t="s">
        <v>15529</v>
      </c>
      <c r="B26" s="5" t="s">
        <v>428</v>
      </c>
      <c r="C26" s="2" t="s">
        <v>539</v>
      </c>
      <c r="D26" s="63" t="s">
        <v>42507</v>
      </c>
      <c r="E26" s="63"/>
      <c r="F26" s="63" t="s">
        <v>42510</v>
      </c>
      <c r="G26" s="63" t="s">
        <v>1156</v>
      </c>
      <c r="H26" s="2" t="s">
        <v>42511</v>
      </c>
    </row>
    <row r="27">
      <c r="A27" s="2" t="s">
        <v>17612</v>
      </c>
      <c r="B27" s="8" t="s">
        <v>463</v>
      </c>
      <c r="C27" s="2" t="s">
        <v>539</v>
      </c>
      <c r="D27" s="63" t="s">
        <v>42507</v>
      </c>
      <c r="E27" s="63" t="s">
        <v>42512</v>
      </c>
      <c r="F27" s="63" t="s">
        <v>1156</v>
      </c>
      <c r="G27" s="63" t="s">
        <v>1156</v>
      </c>
      <c r="H27" s="2" t="s">
        <v>42513</v>
      </c>
    </row>
    <row r="28">
      <c r="A28" s="1" t="s">
        <v>11440</v>
      </c>
      <c r="B28" s="5" t="s">
        <v>428</v>
      </c>
      <c r="C28" s="2" t="s">
        <v>539</v>
      </c>
      <c r="D28" s="63" t="s">
        <v>42507</v>
      </c>
      <c r="E28" s="63" t="s">
        <v>42499</v>
      </c>
      <c r="F28" s="63" t="s">
        <v>1156</v>
      </c>
      <c r="G28" s="63" t="s">
        <v>1156</v>
      </c>
      <c r="H28" s="2" t="s">
        <v>42514</v>
      </c>
    </row>
    <row r="29">
      <c r="A29" s="1" t="s">
        <v>24939</v>
      </c>
      <c r="B29" s="5" t="s">
        <v>428</v>
      </c>
      <c r="C29" s="2" t="s">
        <v>539</v>
      </c>
      <c r="D29" s="63" t="s">
        <v>42507</v>
      </c>
      <c r="E29" s="63" t="s">
        <v>42499</v>
      </c>
      <c r="F29" s="63" t="s">
        <v>1156</v>
      </c>
      <c r="G29" s="63" t="s">
        <v>1156</v>
      </c>
      <c r="H29" s="2" t="s">
        <v>24940</v>
      </c>
    </row>
    <row r="30">
      <c r="A30" s="1" t="s">
        <v>13351</v>
      </c>
      <c r="B30" s="5" t="s">
        <v>463</v>
      </c>
      <c r="C30" s="2" t="s">
        <v>539</v>
      </c>
      <c r="D30" s="63" t="s">
        <v>42507</v>
      </c>
      <c r="E30" s="63"/>
      <c r="F30" s="63" t="s">
        <v>42515</v>
      </c>
      <c r="G30" s="63" t="s">
        <v>1156</v>
      </c>
      <c r="H30" s="2" t="s">
        <v>13348</v>
      </c>
    </row>
    <row r="31">
      <c r="A31" s="1" t="s">
        <v>33615</v>
      </c>
      <c r="B31" s="5" t="s">
        <v>428</v>
      </c>
      <c r="C31" s="2" t="s">
        <v>539</v>
      </c>
      <c r="D31" s="63" t="s">
        <v>42507</v>
      </c>
      <c r="E31" s="63" t="s">
        <v>42499</v>
      </c>
      <c r="F31" s="63" t="s">
        <v>1156</v>
      </c>
      <c r="G31" s="63" t="s">
        <v>1156</v>
      </c>
      <c r="H31" s="2" t="s">
        <v>42516</v>
      </c>
    </row>
    <row r="32">
      <c r="A32" s="2" t="s">
        <v>34152</v>
      </c>
      <c r="B32" s="8" t="s">
        <v>463</v>
      </c>
      <c r="C32" s="2" t="s">
        <v>539</v>
      </c>
      <c r="D32" s="63" t="s">
        <v>42507</v>
      </c>
      <c r="E32" s="63" t="s">
        <v>42499</v>
      </c>
      <c r="F32" s="63" t="s">
        <v>1156</v>
      </c>
      <c r="G32" s="63" t="s">
        <v>1156</v>
      </c>
      <c r="H32" s="2" t="s">
        <v>34153</v>
      </c>
    </row>
    <row r="33">
      <c r="A33" s="1" t="s">
        <v>35443</v>
      </c>
      <c r="B33" s="5" t="s">
        <v>428</v>
      </c>
      <c r="C33" s="2" t="s">
        <v>539</v>
      </c>
      <c r="D33" s="63" t="s">
        <v>42507</v>
      </c>
      <c r="E33" s="63" t="s">
        <v>42499</v>
      </c>
      <c r="F33" s="63" t="s">
        <v>1156</v>
      </c>
      <c r="G33" s="63" t="s">
        <v>1156</v>
      </c>
      <c r="H33" s="2" t="s">
        <v>42517</v>
      </c>
    </row>
    <row r="34">
      <c r="A34" s="2" t="s">
        <v>41007</v>
      </c>
      <c r="B34" s="8" t="s">
        <v>463</v>
      </c>
      <c r="C34" s="2" t="s">
        <v>539</v>
      </c>
      <c r="D34" s="63" t="s">
        <v>42507</v>
      </c>
      <c r="E34" s="63" t="s">
        <v>42499</v>
      </c>
      <c r="F34" s="63" t="s">
        <v>1156</v>
      </c>
      <c r="G34" s="63" t="s">
        <v>1156</v>
      </c>
      <c r="H34" s="2" t="s">
        <v>42518</v>
      </c>
    </row>
    <row r="35">
      <c r="A35" s="2" t="s">
        <v>41022</v>
      </c>
      <c r="B35" s="5" t="s">
        <v>463</v>
      </c>
      <c r="C35" s="2" t="s">
        <v>539</v>
      </c>
      <c r="D35" s="63" t="s">
        <v>42507</v>
      </c>
      <c r="E35" s="63" t="s">
        <v>42499</v>
      </c>
      <c r="F35" s="63" t="s">
        <v>1156</v>
      </c>
      <c r="G35" s="63" t="s">
        <v>1156</v>
      </c>
      <c r="H35" s="2" t="s">
        <v>41023</v>
      </c>
    </row>
    <row r="36">
      <c r="A36" s="2" t="s">
        <v>8502</v>
      </c>
      <c r="B36" s="8" t="s">
        <v>428</v>
      </c>
      <c r="C36" s="2" t="s">
        <v>539</v>
      </c>
      <c r="D36" s="63" t="s">
        <v>42483</v>
      </c>
      <c r="E36" s="63" t="s">
        <v>42519</v>
      </c>
      <c r="F36" s="63" t="s">
        <v>1156</v>
      </c>
      <c r="G36" s="63" t="s">
        <v>42520</v>
      </c>
      <c r="H36" s="2" t="s">
        <v>8503</v>
      </c>
    </row>
    <row r="37">
      <c r="A37" s="1" t="s">
        <v>35966</v>
      </c>
      <c r="B37" s="5" t="s">
        <v>428</v>
      </c>
      <c r="C37" s="2" t="s">
        <v>539</v>
      </c>
      <c r="D37" s="63" t="s">
        <v>42483</v>
      </c>
      <c r="E37" s="63" t="s">
        <v>42521</v>
      </c>
      <c r="F37" s="63" t="s">
        <v>1156</v>
      </c>
      <c r="G37" s="63" t="s">
        <v>42520</v>
      </c>
      <c r="H37" s="2" t="s">
        <v>42522</v>
      </c>
    </row>
    <row r="38">
      <c r="A38" s="1" t="s">
        <v>5620</v>
      </c>
      <c r="B38" s="5" t="s">
        <v>428</v>
      </c>
      <c r="C38" s="2" t="s">
        <v>539</v>
      </c>
      <c r="D38" s="63" t="s">
        <v>42507</v>
      </c>
      <c r="E38" s="63" t="s">
        <v>42523</v>
      </c>
      <c r="F38" s="63" t="s">
        <v>1156</v>
      </c>
      <c r="G38" s="63" t="s">
        <v>464</v>
      </c>
      <c r="H38" s="1" t="s">
        <v>5621</v>
      </c>
    </row>
    <row r="39">
      <c r="A39" s="1" t="s">
        <v>5808</v>
      </c>
      <c r="B39" s="5" t="s">
        <v>428</v>
      </c>
      <c r="C39" s="2" t="s">
        <v>539</v>
      </c>
      <c r="D39" s="63" t="s">
        <v>42483</v>
      </c>
      <c r="E39" s="63" t="s">
        <v>42493</v>
      </c>
      <c r="F39" s="63" t="s">
        <v>42507</v>
      </c>
      <c r="G39" s="63" t="s">
        <v>42507</v>
      </c>
      <c r="H39" s="2" t="s">
        <v>5809</v>
      </c>
    </row>
    <row r="40">
      <c r="A40" s="1" t="s">
        <v>5812</v>
      </c>
      <c r="B40" s="5" t="s">
        <v>428</v>
      </c>
      <c r="C40" s="2" t="s">
        <v>539</v>
      </c>
      <c r="D40" s="63" t="s">
        <v>42483</v>
      </c>
      <c r="E40" s="63" t="s">
        <v>42493</v>
      </c>
      <c r="F40" s="63" t="s">
        <v>42507</v>
      </c>
      <c r="G40" s="63" t="s">
        <v>42507</v>
      </c>
      <c r="H40" s="2" t="s">
        <v>21676</v>
      </c>
    </row>
    <row r="41">
      <c r="A41" s="2" t="s">
        <v>538</v>
      </c>
      <c r="B41" s="8" t="s">
        <v>428</v>
      </c>
      <c r="C41" s="2" t="s">
        <v>539</v>
      </c>
      <c r="D41" s="63" t="s">
        <v>42483</v>
      </c>
      <c r="E41" s="63"/>
      <c r="F41" s="63" t="s">
        <v>464</v>
      </c>
      <c r="G41" s="63"/>
      <c r="H41" s="2" t="s">
        <v>541</v>
      </c>
    </row>
    <row r="42">
      <c r="A42" s="1" t="s">
        <v>687</v>
      </c>
      <c r="B42" s="5" t="s">
        <v>428</v>
      </c>
      <c r="C42" s="2" t="s">
        <v>539</v>
      </c>
      <c r="D42" s="63" t="s">
        <v>42483</v>
      </c>
      <c r="E42" s="63"/>
      <c r="F42" s="63" t="s">
        <v>42495</v>
      </c>
      <c r="G42" s="63"/>
      <c r="H42" s="2" t="s">
        <v>42524</v>
      </c>
    </row>
    <row r="43">
      <c r="A43" s="2" t="s">
        <v>710</v>
      </c>
      <c r="B43" s="8" t="s">
        <v>428</v>
      </c>
      <c r="C43" s="2" t="s">
        <v>539</v>
      </c>
      <c r="D43" s="63" t="s">
        <v>42483</v>
      </c>
      <c r="E43" s="63"/>
      <c r="F43" s="63" t="s">
        <v>464</v>
      </c>
      <c r="G43" s="63"/>
      <c r="H43" s="2" t="s">
        <v>711</v>
      </c>
    </row>
    <row r="44">
      <c r="A44" s="1" t="s">
        <v>1338</v>
      </c>
      <c r="B44" s="5" t="s">
        <v>428</v>
      </c>
      <c r="C44" s="2" t="s">
        <v>539</v>
      </c>
      <c r="D44" s="63" t="s">
        <v>42483</v>
      </c>
      <c r="E44" s="63"/>
      <c r="F44" s="63" t="s">
        <v>464</v>
      </c>
      <c r="G44" s="63"/>
      <c r="H44" s="2" t="s">
        <v>1339</v>
      </c>
    </row>
    <row r="45">
      <c r="A45" s="1" t="s">
        <v>2240</v>
      </c>
      <c r="B45" s="5" t="s">
        <v>428</v>
      </c>
      <c r="C45" s="2" t="s">
        <v>539</v>
      </c>
      <c r="D45" s="63" t="s">
        <v>42483</v>
      </c>
      <c r="E45" s="63"/>
      <c r="F45" s="63" t="s">
        <v>464</v>
      </c>
      <c r="G45" s="63"/>
      <c r="H45" s="2" t="s">
        <v>2241</v>
      </c>
    </row>
    <row r="46">
      <c r="A46" s="1" t="s">
        <v>2558</v>
      </c>
      <c r="B46" s="5" t="s">
        <v>428</v>
      </c>
      <c r="C46" s="2" t="s">
        <v>539</v>
      </c>
      <c r="D46" s="63" t="s">
        <v>42483</v>
      </c>
      <c r="E46" s="63" t="s">
        <v>42525</v>
      </c>
      <c r="F46" s="63" t="s">
        <v>42525</v>
      </c>
      <c r="G46" s="63"/>
      <c r="H46" s="2" t="s">
        <v>2559</v>
      </c>
    </row>
    <row r="47">
      <c r="A47" s="1" t="s">
        <v>2762</v>
      </c>
      <c r="B47" s="5" t="s">
        <v>428</v>
      </c>
      <c r="C47" s="2" t="s">
        <v>539</v>
      </c>
      <c r="D47" s="63" t="s">
        <v>42483</v>
      </c>
      <c r="E47" s="63" t="s">
        <v>42508</v>
      </c>
      <c r="F47" s="63" t="s">
        <v>42495</v>
      </c>
      <c r="G47" s="63"/>
      <c r="H47" s="2" t="s">
        <v>2763</v>
      </c>
    </row>
    <row r="48">
      <c r="A48" s="1" t="s">
        <v>3283</v>
      </c>
      <c r="B48" s="5" t="s">
        <v>428</v>
      </c>
      <c r="C48" s="2" t="s">
        <v>539</v>
      </c>
      <c r="D48" s="63" t="s">
        <v>42483</v>
      </c>
      <c r="E48" s="63"/>
      <c r="F48" s="63" t="s">
        <v>464</v>
      </c>
      <c r="G48" s="63"/>
      <c r="H48" s="2" t="s">
        <v>3284</v>
      </c>
    </row>
    <row r="49">
      <c r="A49" s="1" t="s">
        <v>4114</v>
      </c>
      <c r="B49" s="5" t="s">
        <v>428</v>
      </c>
      <c r="C49" s="2" t="s">
        <v>539</v>
      </c>
      <c r="D49" s="63" t="s">
        <v>42483</v>
      </c>
      <c r="E49" s="63"/>
      <c r="F49" s="63" t="s">
        <v>42526</v>
      </c>
      <c r="G49" s="63"/>
      <c r="H49" s="2" t="s">
        <v>4115</v>
      </c>
    </row>
    <row r="50">
      <c r="A50" s="2" t="s">
        <v>4572</v>
      </c>
      <c r="B50" s="8" t="s">
        <v>428</v>
      </c>
      <c r="C50" s="2" t="s">
        <v>539</v>
      </c>
      <c r="D50" s="63" t="s">
        <v>42483</v>
      </c>
      <c r="E50" s="63" t="s">
        <v>42527</v>
      </c>
      <c r="F50" s="63" t="s">
        <v>42526</v>
      </c>
      <c r="G50" s="63"/>
      <c r="H50" s="2" t="s">
        <v>4573</v>
      </c>
    </row>
    <row r="51">
      <c r="A51" s="2" t="s">
        <v>4976</v>
      </c>
      <c r="B51" s="8" t="s">
        <v>428</v>
      </c>
      <c r="C51" s="2" t="s">
        <v>539</v>
      </c>
      <c r="D51" s="63" t="s">
        <v>42483</v>
      </c>
      <c r="E51" s="64"/>
      <c r="F51" s="63" t="s">
        <v>464</v>
      </c>
      <c r="G51" s="63"/>
      <c r="H51" s="2" t="s">
        <v>4977</v>
      </c>
    </row>
    <row r="52">
      <c r="A52" s="1" t="s">
        <v>5516</v>
      </c>
      <c r="B52" s="5" t="s">
        <v>428</v>
      </c>
      <c r="C52" s="2" t="s">
        <v>539</v>
      </c>
      <c r="D52" s="63" t="s">
        <v>42483</v>
      </c>
      <c r="E52" s="63" t="s">
        <v>42528</v>
      </c>
      <c r="F52" s="63" t="s">
        <v>464</v>
      </c>
      <c r="G52" s="63"/>
      <c r="H52" s="2" t="s">
        <v>5517</v>
      </c>
    </row>
    <row r="53">
      <c r="A53" s="1" t="s">
        <v>5773</v>
      </c>
      <c r="B53" s="5" t="s">
        <v>428</v>
      </c>
      <c r="C53" s="2" t="s">
        <v>539</v>
      </c>
      <c r="D53" s="63" t="s">
        <v>42483</v>
      </c>
      <c r="E53" s="63"/>
      <c r="F53" s="63" t="s">
        <v>464</v>
      </c>
      <c r="G53" s="63"/>
      <c r="H53" s="2" t="s">
        <v>5774</v>
      </c>
    </row>
    <row r="54">
      <c r="A54" s="2" t="s">
        <v>7050</v>
      </c>
      <c r="B54" s="8" t="s">
        <v>428</v>
      </c>
      <c r="C54" s="2" t="s">
        <v>539</v>
      </c>
      <c r="D54" s="63" t="s">
        <v>42483</v>
      </c>
      <c r="E54" s="63" t="s">
        <v>42508</v>
      </c>
      <c r="F54" s="63" t="s">
        <v>42508</v>
      </c>
      <c r="G54" s="63"/>
      <c r="H54" s="2" t="s">
        <v>7051</v>
      </c>
    </row>
    <row r="55">
      <c r="A55" s="2" t="s">
        <v>7369</v>
      </c>
      <c r="B55" s="8" t="s">
        <v>428</v>
      </c>
      <c r="C55" s="2" t="s">
        <v>539</v>
      </c>
      <c r="D55" s="63" t="s">
        <v>42483</v>
      </c>
      <c r="E55" s="63" t="s">
        <v>42529</v>
      </c>
      <c r="F55" s="63" t="s">
        <v>42529</v>
      </c>
      <c r="G55" s="63"/>
      <c r="H55" s="2" t="s">
        <v>7370</v>
      </c>
    </row>
    <row r="56">
      <c r="A56" s="2" t="s">
        <v>7788</v>
      </c>
      <c r="B56" s="8" t="s">
        <v>428</v>
      </c>
      <c r="C56" s="2" t="s">
        <v>539</v>
      </c>
      <c r="D56" s="63" t="s">
        <v>42483</v>
      </c>
      <c r="E56" s="63" t="s">
        <v>42508</v>
      </c>
      <c r="F56" s="63" t="s">
        <v>42508</v>
      </c>
      <c r="G56" s="63"/>
      <c r="H56" s="2" t="s">
        <v>7789</v>
      </c>
    </row>
    <row r="57">
      <c r="A57" s="1" t="s">
        <v>12378</v>
      </c>
      <c r="B57" s="5" t="s">
        <v>428</v>
      </c>
      <c r="C57" s="2" t="s">
        <v>539</v>
      </c>
      <c r="D57" s="63" t="s">
        <v>42483</v>
      </c>
      <c r="E57" s="63" t="s">
        <v>42530</v>
      </c>
      <c r="F57" s="63" t="s">
        <v>464</v>
      </c>
      <c r="G57" s="63"/>
      <c r="H57" s="2" t="s">
        <v>12379</v>
      </c>
    </row>
    <row r="58">
      <c r="A58" s="1" t="s">
        <v>13354</v>
      </c>
      <c r="B58" s="5" t="s">
        <v>428</v>
      </c>
      <c r="C58" s="2" t="s">
        <v>539</v>
      </c>
      <c r="D58" s="63" t="s">
        <v>42483</v>
      </c>
      <c r="E58" s="63"/>
      <c r="F58" s="63" t="s">
        <v>42483</v>
      </c>
      <c r="G58" s="63"/>
      <c r="H58" s="2" t="s">
        <v>13355</v>
      </c>
    </row>
    <row r="59">
      <c r="A59" s="2" t="s">
        <v>13842</v>
      </c>
      <c r="B59" s="8" t="s">
        <v>428</v>
      </c>
      <c r="C59" s="2" t="s">
        <v>539</v>
      </c>
      <c r="D59" s="63" t="s">
        <v>42483</v>
      </c>
      <c r="E59" s="63"/>
      <c r="F59" s="63" t="s">
        <v>464</v>
      </c>
      <c r="G59" s="63"/>
      <c r="H59" s="2" t="s">
        <v>13843</v>
      </c>
    </row>
    <row r="60">
      <c r="A60" s="2" t="s">
        <v>14995</v>
      </c>
      <c r="B60" s="8" t="s">
        <v>428</v>
      </c>
      <c r="C60" s="2" t="s">
        <v>539</v>
      </c>
      <c r="D60" s="63" t="s">
        <v>42483</v>
      </c>
      <c r="E60" s="63"/>
      <c r="F60" s="63" t="s">
        <v>464</v>
      </c>
      <c r="G60" s="63"/>
      <c r="H60" s="2" t="s">
        <v>14996</v>
      </c>
    </row>
    <row r="61">
      <c r="A61" s="1" t="s">
        <v>15499</v>
      </c>
      <c r="B61" s="5" t="s">
        <v>428</v>
      </c>
      <c r="C61" s="2" t="s">
        <v>539</v>
      </c>
      <c r="D61" s="63" t="s">
        <v>42483</v>
      </c>
      <c r="E61" s="63" t="s">
        <v>42508</v>
      </c>
      <c r="F61" s="63" t="s">
        <v>42508</v>
      </c>
      <c r="G61" s="63"/>
      <c r="H61" s="2" t="s">
        <v>15500</v>
      </c>
    </row>
    <row r="62">
      <c r="A62" s="1" t="s">
        <v>16286</v>
      </c>
      <c r="B62" s="5" t="s">
        <v>428</v>
      </c>
      <c r="C62" s="2" t="s">
        <v>539</v>
      </c>
      <c r="D62" s="63" t="s">
        <v>42483</v>
      </c>
      <c r="E62" s="63"/>
      <c r="F62" s="63" t="s">
        <v>464</v>
      </c>
      <c r="G62" s="63"/>
      <c r="H62" s="2" t="s">
        <v>16287</v>
      </c>
    </row>
    <row r="63">
      <c r="A63" s="2" t="s">
        <v>16557</v>
      </c>
      <c r="B63" s="8" t="s">
        <v>428</v>
      </c>
      <c r="C63" s="2" t="s">
        <v>539</v>
      </c>
      <c r="D63" s="63" t="s">
        <v>42483</v>
      </c>
      <c r="E63" s="63" t="s">
        <v>42529</v>
      </c>
      <c r="F63" s="63" t="s">
        <v>42529</v>
      </c>
      <c r="G63" s="63"/>
      <c r="H63" s="2" t="s">
        <v>16558</v>
      </c>
    </row>
    <row r="64">
      <c r="A64" s="2" t="s">
        <v>19435</v>
      </c>
      <c r="B64" s="8" t="s">
        <v>428</v>
      </c>
      <c r="C64" s="2" t="s">
        <v>539</v>
      </c>
      <c r="D64" s="63" t="s">
        <v>42483</v>
      </c>
      <c r="E64" s="63"/>
      <c r="F64" s="63" t="s">
        <v>464</v>
      </c>
      <c r="G64" s="63"/>
      <c r="H64" s="2" t="s">
        <v>19436</v>
      </c>
    </row>
    <row r="65">
      <c r="A65" s="1" t="s">
        <v>19817</v>
      </c>
      <c r="B65" s="5" t="s">
        <v>428</v>
      </c>
      <c r="C65" s="2" t="s">
        <v>539</v>
      </c>
      <c r="D65" s="63" t="s">
        <v>42483</v>
      </c>
      <c r="E65" s="63" t="s">
        <v>42529</v>
      </c>
      <c r="F65" s="63" t="s">
        <v>42529</v>
      </c>
      <c r="G65" s="63"/>
      <c r="H65" s="2" t="s">
        <v>19818</v>
      </c>
    </row>
    <row r="66">
      <c r="A66" s="1" t="s">
        <v>20820</v>
      </c>
      <c r="B66" s="5" t="s">
        <v>428</v>
      </c>
      <c r="C66" s="2" t="s">
        <v>539</v>
      </c>
      <c r="D66" s="63" t="s">
        <v>42483</v>
      </c>
      <c r="E66" s="63"/>
      <c r="F66" s="63" t="s">
        <v>42483</v>
      </c>
      <c r="G66" s="63"/>
      <c r="H66" s="2" t="s">
        <v>20821</v>
      </c>
    </row>
    <row r="67">
      <c r="A67" s="1" t="s">
        <v>21934</v>
      </c>
      <c r="B67" s="5" t="s">
        <v>428</v>
      </c>
      <c r="C67" s="2" t="s">
        <v>539</v>
      </c>
      <c r="D67" s="63" t="s">
        <v>42483</v>
      </c>
      <c r="E67" s="63"/>
      <c r="F67" s="63" t="s">
        <v>464</v>
      </c>
      <c r="G67" s="63"/>
      <c r="H67" s="2" t="s">
        <v>21935</v>
      </c>
    </row>
    <row r="68">
      <c r="A68" s="2" t="s">
        <v>22282</v>
      </c>
      <c r="B68" s="8" t="s">
        <v>428</v>
      </c>
      <c r="C68" s="2" t="s">
        <v>539</v>
      </c>
      <c r="D68" s="63" t="s">
        <v>42483</v>
      </c>
      <c r="E68" s="63"/>
      <c r="F68" s="63" t="s">
        <v>464</v>
      </c>
      <c r="G68" s="63"/>
      <c r="H68" s="2" t="s">
        <v>22283</v>
      </c>
    </row>
    <row r="69">
      <c r="A69" s="2" t="s">
        <v>22555</v>
      </c>
      <c r="B69" s="8" t="s">
        <v>428</v>
      </c>
      <c r="C69" s="2" t="s">
        <v>539</v>
      </c>
      <c r="D69" s="63" t="s">
        <v>42483</v>
      </c>
      <c r="E69" s="63"/>
      <c r="F69" s="63" t="s">
        <v>464</v>
      </c>
      <c r="G69" s="63"/>
      <c r="H69" s="2" t="s">
        <v>22556</v>
      </c>
    </row>
    <row r="70">
      <c r="A70" s="1" t="s">
        <v>23263</v>
      </c>
      <c r="B70" s="5" t="s">
        <v>428</v>
      </c>
      <c r="C70" s="2" t="s">
        <v>539</v>
      </c>
      <c r="D70" s="63" t="s">
        <v>42483</v>
      </c>
      <c r="E70" s="63" t="s">
        <v>42508</v>
      </c>
      <c r="F70" s="63" t="s">
        <v>42508</v>
      </c>
      <c r="G70" s="63"/>
      <c r="H70" s="2" t="s">
        <v>23264</v>
      </c>
    </row>
    <row r="71">
      <c r="A71" s="1" t="s">
        <v>24173</v>
      </c>
      <c r="B71" s="5" t="s">
        <v>428</v>
      </c>
      <c r="C71" s="2" t="s">
        <v>539</v>
      </c>
      <c r="D71" s="63" t="s">
        <v>42483</v>
      </c>
      <c r="E71" s="63"/>
      <c r="F71" s="63" t="s">
        <v>464</v>
      </c>
      <c r="G71" s="63"/>
      <c r="H71" s="2" t="s">
        <v>42531</v>
      </c>
    </row>
    <row r="72">
      <c r="A72" s="1" t="s">
        <v>24719</v>
      </c>
      <c r="B72" s="5" t="s">
        <v>428</v>
      </c>
      <c r="C72" s="2" t="s">
        <v>539</v>
      </c>
      <c r="D72" s="63" t="s">
        <v>42483</v>
      </c>
      <c r="E72" s="63"/>
      <c r="F72" s="63" t="s">
        <v>464</v>
      </c>
      <c r="G72" s="63"/>
      <c r="H72" s="2" t="s">
        <v>24720</v>
      </c>
    </row>
    <row r="73">
      <c r="A73" s="2" t="s">
        <v>26853</v>
      </c>
      <c r="B73" s="8" t="s">
        <v>428</v>
      </c>
      <c r="C73" s="2" t="s">
        <v>539</v>
      </c>
      <c r="D73" s="63" t="s">
        <v>42483</v>
      </c>
      <c r="E73" s="63"/>
      <c r="F73" s="63" t="s">
        <v>464</v>
      </c>
      <c r="G73" s="63"/>
      <c r="H73" s="2" t="s">
        <v>26854</v>
      </c>
    </row>
    <row r="74">
      <c r="A74" s="1" t="s">
        <v>27521</v>
      </c>
      <c r="B74" s="5" t="s">
        <v>428</v>
      </c>
      <c r="C74" s="2" t="s">
        <v>539</v>
      </c>
      <c r="D74" s="63" t="s">
        <v>42483</v>
      </c>
      <c r="E74" s="63"/>
      <c r="F74" s="63" t="s">
        <v>464</v>
      </c>
      <c r="G74" s="63"/>
      <c r="H74" s="2" t="s">
        <v>27522</v>
      </c>
    </row>
    <row r="75">
      <c r="A75" s="2" t="s">
        <v>30559</v>
      </c>
      <c r="B75" s="8" t="s">
        <v>428</v>
      </c>
      <c r="C75" s="2" t="s">
        <v>539</v>
      </c>
      <c r="D75" s="63" t="s">
        <v>42483</v>
      </c>
      <c r="E75" s="63" t="s">
        <v>42532</v>
      </c>
      <c r="F75" s="63" t="s">
        <v>42533</v>
      </c>
      <c r="G75" s="63"/>
      <c r="H75" s="2" t="s">
        <v>30560</v>
      </c>
    </row>
    <row r="76">
      <c r="A76" s="1" t="s">
        <v>31109</v>
      </c>
      <c r="B76" s="5" t="s">
        <v>428</v>
      </c>
      <c r="C76" s="2" t="s">
        <v>539</v>
      </c>
      <c r="D76" s="63" t="s">
        <v>42483</v>
      </c>
      <c r="E76" s="63"/>
      <c r="F76" s="63" t="s">
        <v>464</v>
      </c>
      <c r="G76" s="63"/>
      <c r="H76" s="2" t="s">
        <v>31110</v>
      </c>
    </row>
    <row r="77">
      <c r="A77" s="2" t="s">
        <v>31480</v>
      </c>
      <c r="B77" s="8" t="s">
        <v>428</v>
      </c>
      <c r="C77" s="2" t="s">
        <v>539</v>
      </c>
      <c r="D77" s="63" t="s">
        <v>42483</v>
      </c>
      <c r="E77" s="64"/>
      <c r="F77" s="63" t="s">
        <v>28049</v>
      </c>
      <c r="G77" s="63"/>
      <c r="H77" s="2" t="s">
        <v>31481</v>
      </c>
    </row>
    <row r="78">
      <c r="A78" s="2" t="s">
        <v>32150</v>
      </c>
      <c r="B78" s="8" t="s">
        <v>428</v>
      </c>
      <c r="C78" s="2" t="s">
        <v>539</v>
      </c>
      <c r="D78" s="63" t="s">
        <v>42483</v>
      </c>
      <c r="E78" s="63"/>
      <c r="F78" s="63" t="s">
        <v>464</v>
      </c>
      <c r="G78" s="63"/>
      <c r="H78" s="2" t="s">
        <v>32151</v>
      </c>
    </row>
    <row r="79">
      <c r="A79" s="2" t="s">
        <v>33102</v>
      </c>
      <c r="B79" s="8" t="s">
        <v>428</v>
      </c>
      <c r="C79" s="2" t="s">
        <v>539</v>
      </c>
      <c r="D79" s="63" t="s">
        <v>42483</v>
      </c>
      <c r="E79" s="63"/>
      <c r="F79" s="63" t="s">
        <v>464</v>
      </c>
      <c r="G79" s="63"/>
      <c r="H79" s="2" t="s">
        <v>33103</v>
      </c>
    </row>
    <row r="80">
      <c r="A80" s="1" t="s">
        <v>33127</v>
      </c>
      <c r="B80" s="5" t="s">
        <v>428</v>
      </c>
      <c r="C80" s="2" t="s">
        <v>539</v>
      </c>
      <c r="D80" s="63" t="s">
        <v>42483</v>
      </c>
      <c r="E80" s="63"/>
      <c r="F80" s="63" t="s">
        <v>464</v>
      </c>
      <c r="G80" s="63"/>
      <c r="H80" s="2" t="s">
        <v>33128</v>
      </c>
    </row>
    <row r="81">
      <c r="A81" s="2" t="s">
        <v>33174</v>
      </c>
      <c r="B81" s="8" t="s">
        <v>428</v>
      </c>
      <c r="C81" s="2" t="s">
        <v>539</v>
      </c>
      <c r="D81" s="63" t="s">
        <v>42483</v>
      </c>
      <c r="E81" s="64"/>
      <c r="F81" s="63" t="s">
        <v>464</v>
      </c>
      <c r="G81" s="63"/>
      <c r="H81" s="2" t="s">
        <v>33175</v>
      </c>
    </row>
    <row r="82">
      <c r="A82" s="1" t="s">
        <v>33237</v>
      </c>
      <c r="B82" s="5" t="s">
        <v>428</v>
      </c>
      <c r="C82" s="2" t="s">
        <v>539</v>
      </c>
      <c r="D82" s="63" t="s">
        <v>42483</v>
      </c>
      <c r="E82" s="63"/>
      <c r="F82" s="63" t="s">
        <v>464</v>
      </c>
      <c r="G82" s="63"/>
      <c r="H82" s="2" t="s">
        <v>33238</v>
      </c>
    </row>
    <row r="83">
      <c r="A83" s="2" t="s">
        <v>35078</v>
      </c>
      <c r="B83" s="5" t="s">
        <v>428</v>
      </c>
      <c r="C83" s="2" t="s">
        <v>539</v>
      </c>
      <c r="D83" s="63" t="s">
        <v>42483</v>
      </c>
      <c r="E83" s="63"/>
      <c r="F83" s="63" t="s">
        <v>464</v>
      </c>
      <c r="G83" s="63"/>
      <c r="H83" s="2" t="s">
        <v>35079</v>
      </c>
    </row>
    <row r="84">
      <c r="A84" s="2" t="s">
        <v>35714</v>
      </c>
      <c r="B84" s="8" t="s">
        <v>428</v>
      </c>
      <c r="C84" s="2" t="s">
        <v>539</v>
      </c>
      <c r="D84" s="63" t="s">
        <v>42483</v>
      </c>
      <c r="E84" s="63"/>
      <c r="F84" s="63" t="s">
        <v>464</v>
      </c>
      <c r="G84" s="63"/>
      <c r="H84" s="2" t="s">
        <v>35715</v>
      </c>
    </row>
    <row r="85">
      <c r="A85" s="2" t="s">
        <v>36070</v>
      </c>
      <c r="B85" s="8" t="s">
        <v>428</v>
      </c>
      <c r="C85" s="2" t="s">
        <v>539</v>
      </c>
      <c r="D85" s="63" t="s">
        <v>42483</v>
      </c>
      <c r="E85" s="64"/>
      <c r="F85" s="63" t="s">
        <v>464</v>
      </c>
      <c r="G85" s="63"/>
      <c r="H85" s="2" t="s">
        <v>36071</v>
      </c>
    </row>
    <row r="86">
      <c r="A86" s="1" t="s">
        <v>36498</v>
      </c>
      <c r="B86" s="5" t="s">
        <v>428</v>
      </c>
      <c r="C86" s="2" t="s">
        <v>539</v>
      </c>
      <c r="D86" s="63" t="s">
        <v>42483</v>
      </c>
      <c r="E86" s="63"/>
      <c r="F86" s="63" t="s">
        <v>42483</v>
      </c>
      <c r="G86" s="63"/>
      <c r="H86" s="2" t="s">
        <v>36499</v>
      </c>
    </row>
    <row r="87">
      <c r="A87" s="1" t="s">
        <v>37862</v>
      </c>
      <c r="B87" s="5" t="s">
        <v>428</v>
      </c>
      <c r="C87" s="2" t="s">
        <v>539</v>
      </c>
      <c r="D87" s="63" t="s">
        <v>42483</v>
      </c>
      <c r="E87" s="63" t="s">
        <v>42534</v>
      </c>
      <c r="F87" s="63" t="s">
        <v>28049</v>
      </c>
      <c r="G87" s="63"/>
      <c r="H87" s="2" t="s">
        <v>42535</v>
      </c>
    </row>
    <row r="88">
      <c r="A88" s="1" t="s">
        <v>38650</v>
      </c>
      <c r="B88" s="5" t="s">
        <v>428</v>
      </c>
      <c r="C88" s="2" t="s">
        <v>539</v>
      </c>
      <c r="D88" s="63" t="s">
        <v>42483</v>
      </c>
      <c r="E88" s="63"/>
      <c r="F88" s="63" t="s">
        <v>464</v>
      </c>
      <c r="G88" s="63"/>
      <c r="H88" s="2" t="s">
        <v>42536</v>
      </c>
    </row>
    <row r="89">
      <c r="A89" s="2" t="s">
        <v>39061</v>
      </c>
      <c r="B89" s="8" t="s">
        <v>428</v>
      </c>
      <c r="C89" s="2" t="s">
        <v>539</v>
      </c>
      <c r="D89" s="63" t="s">
        <v>42483</v>
      </c>
      <c r="E89" s="63"/>
      <c r="F89" s="63" t="s">
        <v>42537</v>
      </c>
      <c r="G89" s="63"/>
      <c r="H89" s="2" t="s">
        <v>39062</v>
      </c>
    </row>
    <row r="90">
      <c r="A90" s="2" t="s">
        <v>39131</v>
      </c>
      <c r="B90" s="8" t="s">
        <v>428</v>
      </c>
      <c r="C90" s="2" t="s">
        <v>539</v>
      </c>
      <c r="D90" s="63" t="s">
        <v>42483</v>
      </c>
      <c r="E90" s="63"/>
      <c r="F90" s="63" t="s">
        <v>42538</v>
      </c>
      <c r="G90" s="63"/>
      <c r="H90" s="2" t="s">
        <v>39132</v>
      </c>
    </row>
    <row r="91">
      <c r="A91" s="1" t="s">
        <v>39649</v>
      </c>
      <c r="B91" s="5" t="s">
        <v>428</v>
      </c>
      <c r="C91" s="2" t="s">
        <v>539</v>
      </c>
      <c r="D91" s="63" t="s">
        <v>42483</v>
      </c>
      <c r="E91" s="63"/>
      <c r="F91" s="63" t="s">
        <v>464</v>
      </c>
      <c r="G91" s="63"/>
      <c r="H91" s="2" t="s">
        <v>39650</v>
      </c>
    </row>
    <row r="92">
      <c r="A92" s="1" t="s">
        <v>40899</v>
      </c>
      <c r="B92" s="5" t="s">
        <v>463</v>
      </c>
      <c r="C92" s="2" t="s">
        <v>539</v>
      </c>
      <c r="D92" s="63" t="s">
        <v>42483</v>
      </c>
      <c r="E92" s="63" t="s">
        <v>42539</v>
      </c>
      <c r="F92" s="63" t="s">
        <v>28049</v>
      </c>
      <c r="G92" s="63"/>
      <c r="H92" s="2" t="s">
        <v>40900</v>
      </c>
    </row>
    <row r="93">
      <c r="A93" s="1" t="s">
        <v>13358</v>
      </c>
      <c r="B93" s="5" t="s">
        <v>428</v>
      </c>
      <c r="C93" s="2" t="s">
        <v>539</v>
      </c>
      <c r="D93" s="63" t="s">
        <v>42483</v>
      </c>
      <c r="E93" s="63"/>
      <c r="F93" s="63" t="s">
        <v>42483</v>
      </c>
      <c r="G93" s="63"/>
      <c r="H93" s="2" t="s">
        <v>41037</v>
      </c>
    </row>
    <row r="94">
      <c r="A94" s="1" t="s">
        <v>41211</v>
      </c>
      <c r="B94" s="5" t="s">
        <v>428</v>
      </c>
      <c r="C94" s="2" t="s">
        <v>539</v>
      </c>
      <c r="D94" s="63" t="s">
        <v>42483</v>
      </c>
      <c r="E94" s="63" t="s">
        <v>42540</v>
      </c>
      <c r="F94" s="63" t="s">
        <v>42529</v>
      </c>
      <c r="G94" s="63"/>
      <c r="H94" s="2" t="s">
        <v>41212</v>
      </c>
    </row>
    <row r="95">
      <c r="A95" s="1" t="s">
        <v>41536</v>
      </c>
      <c r="B95" s="5" t="s">
        <v>428</v>
      </c>
      <c r="C95" s="2" t="s">
        <v>539</v>
      </c>
      <c r="D95" s="63" t="s">
        <v>42483</v>
      </c>
      <c r="E95" s="63"/>
      <c r="F95" s="63" t="s">
        <v>464</v>
      </c>
      <c r="G95" s="63"/>
      <c r="H95" s="1" t="s">
        <v>41537</v>
      </c>
    </row>
    <row r="96">
      <c r="A96" s="2" t="s">
        <v>9055</v>
      </c>
      <c r="B96" s="8" t="s">
        <v>428</v>
      </c>
      <c r="C96" s="2" t="s">
        <v>539</v>
      </c>
      <c r="D96" s="63" t="s">
        <v>42483</v>
      </c>
      <c r="E96" s="63"/>
      <c r="F96" s="63" t="s">
        <v>464</v>
      </c>
      <c r="G96" s="63"/>
      <c r="H96" s="2" t="s">
        <v>9056</v>
      </c>
    </row>
    <row r="97">
      <c r="A97" s="1" t="s">
        <v>10702</v>
      </c>
      <c r="B97" s="5" t="s">
        <v>428</v>
      </c>
      <c r="C97" s="2" t="s">
        <v>539</v>
      </c>
      <c r="D97" s="63" t="s">
        <v>42483</v>
      </c>
      <c r="E97" s="63" t="s">
        <v>42529</v>
      </c>
      <c r="F97" s="63" t="s">
        <v>42529</v>
      </c>
      <c r="G97" s="63"/>
      <c r="H97" s="2" t="s">
        <v>10703</v>
      </c>
    </row>
    <row r="98">
      <c r="A98" s="1" t="s">
        <v>1771</v>
      </c>
      <c r="B98" s="5" t="s">
        <v>428</v>
      </c>
      <c r="C98" s="2" t="s">
        <v>539</v>
      </c>
      <c r="D98" s="63" t="s">
        <v>42541</v>
      </c>
      <c r="E98" s="63"/>
      <c r="F98" s="63"/>
      <c r="G98" s="63"/>
      <c r="H98" s="2" t="s">
        <v>42542</v>
      </c>
    </row>
    <row r="99">
      <c r="A99" s="2" t="s">
        <v>2066</v>
      </c>
      <c r="B99" s="5" t="s">
        <v>428</v>
      </c>
      <c r="C99" s="2" t="s">
        <v>539</v>
      </c>
      <c r="D99" s="63" t="s">
        <v>42541</v>
      </c>
      <c r="E99" s="63"/>
      <c r="F99" s="63"/>
      <c r="G99" s="63"/>
      <c r="H99" s="2" t="s">
        <v>42543</v>
      </c>
    </row>
    <row r="100">
      <c r="A100" s="1" t="s">
        <v>2199</v>
      </c>
      <c r="B100" s="5" t="s">
        <v>428</v>
      </c>
      <c r="C100" s="2" t="s">
        <v>539</v>
      </c>
      <c r="D100" s="63" t="s">
        <v>42541</v>
      </c>
      <c r="E100" s="63"/>
      <c r="F100" s="63"/>
      <c r="G100" s="63"/>
      <c r="H100" s="2" t="s">
        <v>2200</v>
      </c>
    </row>
    <row r="101">
      <c r="A101" s="1" t="s">
        <v>6408</v>
      </c>
      <c r="B101" s="5" t="s">
        <v>428</v>
      </c>
      <c r="C101" s="2" t="s">
        <v>539</v>
      </c>
      <c r="D101" s="63" t="s">
        <v>42541</v>
      </c>
      <c r="E101" s="63"/>
      <c r="F101" s="63"/>
      <c r="G101" s="63"/>
      <c r="H101" s="2" t="s">
        <v>6409</v>
      </c>
    </row>
    <row r="102">
      <c r="A102" s="1" t="s">
        <v>8762</v>
      </c>
      <c r="B102" s="5" t="s">
        <v>428</v>
      </c>
      <c r="C102" s="2" t="s">
        <v>539</v>
      </c>
      <c r="D102" s="63" t="s">
        <v>42541</v>
      </c>
      <c r="E102" s="63"/>
      <c r="F102" s="63"/>
      <c r="G102" s="63"/>
      <c r="H102" s="2" t="s">
        <v>8763</v>
      </c>
    </row>
    <row r="103">
      <c r="A103" s="1" t="s">
        <v>11500</v>
      </c>
      <c r="B103" s="5" t="s">
        <v>428</v>
      </c>
      <c r="C103" s="2" t="s">
        <v>539</v>
      </c>
      <c r="D103" s="63" t="s">
        <v>42541</v>
      </c>
      <c r="E103" s="63"/>
      <c r="F103" s="63"/>
      <c r="G103" s="63"/>
      <c r="H103" s="2" t="s">
        <v>11501</v>
      </c>
    </row>
    <row r="104">
      <c r="A104" s="2" t="s">
        <v>11567</v>
      </c>
      <c r="B104" s="5" t="s">
        <v>428</v>
      </c>
      <c r="C104" s="2" t="s">
        <v>539</v>
      </c>
      <c r="D104" s="63" t="s">
        <v>42541</v>
      </c>
      <c r="E104" s="63"/>
      <c r="F104" s="63"/>
      <c r="G104" s="63"/>
      <c r="H104" s="2" t="s">
        <v>11568</v>
      </c>
    </row>
    <row r="105">
      <c r="A105" s="1" t="s">
        <v>13607</v>
      </c>
      <c r="B105" s="5" t="s">
        <v>428</v>
      </c>
      <c r="C105" s="2" t="s">
        <v>539</v>
      </c>
      <c r="D105" s="63" t="s">
        <v>42541</v>
      </c>
      <c r="E105" s="63"/>
      <c r="F105" s="63"/>
      <c r="G105" s="63"/>
      <c r="H105" s="2" t="s">
        <v>13608</v>
      </c>
    </row>
    <row r="106">
      <c r="A106" s="2" t="s">
        <v>13989</v>
      </c>
      <c r="B106" s="8" t="s">
        <v>428</v>
      </c>
      <c r="C106" s="2" t="s">
        <v>539</v>
      </c>
      <c r="D106" s="63" t="s">
        <v>42541</v>
      </c>
      <c r="E106" s="64"/>
      <c r="F106" s="64"/>
      <c r="G106" s="63"/>
      <c r="H106" s="2" t="s">
        <v>13990</v>
      </c>
    </row>
    <row r="107">
      <c r="A107" s="1" t="s">
        <v>14142</v>
      </c>
      <c r="B107" s="5" t="s">
        <v>428</v>
      </c>
      <c r="C107" s="2" t="s">
        <v>539</v>
      </c>
      <c r="D107" s="63" t="s">
        <v>42541</v>
      </c>
      <c r="E107" s="63"/>
      <c r="F107" s="63"/>
      <c r="G107" s="63"/>
      <c r="H107" s="2" t="s">
        <v>14143</v>
      </c>
    </row>
    <row r="108">
      <c r="A108" s="1" t="s">
        <v>15586</v>
      </c>
      <c r="B108" s="5" t="s">
        <v>428</v>
      </c>
      <c r="C108" s="2" t="s">
        <v>539</v>
      </c>
      <c r="D108" s="63" t="s">
        <v>42541</v>
      </c>
      <c r="E108" s="63"/>
      <c r="F108" s="63"/>
      <c r="G108" s="63"/>
      <c r="H108" s="2" t="s">
        <v>15587</v>
      </c>
    </row>
    <row r="109">
      <c r="A109" s="2" t="s">
        <v>17172</v>
      </c>
      <c r="B109" s="8" t="s">
        <v>428</v>
      </c>
      <c r="C109" s="2" t="s">
        <v>539</v>
      </c>
      <c r="D109" s="63" t="s">
        <v>42541</v>
      </c>
      <c r="E109" s="63"/>
      <c r="F109" s="63"/>
      <c r="G109" s="63"/>
      <c r="H109" s="2" t="s">
        <v>17173</v>
      </c>
    </row>
    <row r="110">
      <c r="A110" s="1" t="s">
        <v>17463</v>
      </c>
      <c r="B110" s="5" t="s">
        <v>428</v>
      </c>
      <c r="C110" s="2" t="s">
        <v>539</v>
      </c>
      <c r="D110" s="63" t="s">
        <v>42541</v>
      </c>
      <c r="E110" s="63"/>
      <c r="F110" s="63"/>
      <c r="G110" s="63"/>
      <c r="H110" s="2" t="s">
        <v>17464</v>
      </c>
    </row>
    <row r="111">
      <c r="A111" s="1" t="s">
        <v>18002</v>
      </c>
      <c r="B111" s="5" t="s">
        <v>428</v>
      </c>
      <c r="C111" s="2" t="s">
        <v>539</v>
      </c>
      <c r="D111" s="63" t="s">
        <v>42541</v>
      </c>
      <c r="E111" s="63"/>
      <c r="F111" s="63"/>
      <c r="G111" s="63"/>
      <c r="H111" s="2" t="s">
        <v>18003</v>
      </c>
    </row>
    <row r="112">
      <c r="A112" s="1" t="s">
        <v>18166</v>
      </c>
      <c r="B112" s="5" t="s">
        <v>428</v>
      </c>
      <c r="C112" s="2" t="s">
        <v>539</v>
      </c>
      <c r="D112" s="63" t="s">
        <v>42541</v>
      </c>
      <c r="E112" s="63"/>
      <c r="F112" s="63"/>
      <c r="G112" s="63"/>
      <c r="H112" s="2" t="s">
        <v>18167</v>
      </c>
    </row>
    <row r="113">
      <c r="A113" s="1" t="s">
        <v>18410</v>
      </c>
      <c r="B113" s="5" t="s">
        <v>428</v>
      </c>
      <c r="C113" s="2" t="s">
        <v>539</v>
      </c>
      <c r="D113" s="63" t="s">
        <v>42541</v>
      </c>
      <c r="E113" s="63"/>
      <c r="F113" s="63"/>
      <c r="G113" s="63"/>
      <c r="H113" s="2" t="s">
        <v>42544</v>
      </c>
    </row>
    <row r="114">
      <c r="A114" s="2" t="s">
        <v>19465</v>
      </c>
      <c r="B114" s="8" t="s">
        <v>428</v>
      </c>
      <c r="C114" s="2" t="s">
        <v>539</v>
      </c>
      <c r="D114" s="63" t="s">
        <v>42541</v>
      </c>
      <c r="E114" s="63"/>
      <c r="F114" s="63"/>
      <c r="G114" s="63"/>
      <c r="H114" s="2" t="s">
        <v>19466</v>
      </c>
    </row>
    <row r="115">
      <c r="A115" s="2" t="s">
        <v>20959</v>
      </c>
      <c r="B115" s="8" t="s">
        <v>463</v>
      </c>
      <c r="C115" s="2" t="s">
        <v>539</v>
      </c>
      <c r="D115" s="63" t="s">
        <v>42541</v>
      </c>
      <c r="E115" s="64"/>
      <c r="F115" s="64"/>
      <c r="G115" s="63"/>
      <c r="H115" s="2" t="s">
        <v>20960</v>
      </c>
    </row>
    <row r="116">
      <c r="A116" s="1" t="s">
        <v>22159</v>
      </c>
      <c r="B116" s="5" t="s">
        <v>428</v>
      </c>
      <c r="C116" s="2" t="s">
        <v>539</v>
      </c>
      <c r="D116" s="63" t="s">
        <v>42541</v>
      </c>
      <c r="E116" s="63"/>
      <c r="F116" s="63"/>
      <c r="G116" s="63"/>
      <c r="H116" s="2" t="s">
        <v>22160</v>
      </c>
    </row>
    <row r="117">
      <c r="A117" s="2" t="s">
        <v>22182</v>
      </c>
      <c r="B117" s="8" t="s">
        <v>428</v>
      </c>
      <c r="C117" s="2" t="s">
        <v>539</v>
      </c>
      <c r="D117" s="63" t="s">
        <v>42541</v>
      </c>
      <c r="E117" s="63"/>
      <c r="F117" s="63"/>
      <c r="G117" s="63"/>
      <c r="H117" s="2" t="s">
        <v>22183</v>
      </c>
    </row>
    <row r="118">
      <c r="A118" s="1" t="s">
        <v>23635</v>
      </c>
      <c r="B118" s="5" t="s">
        <v>428</v>
      </c>
      <c r="C118" s="2" t="s">
        <v>539</v>
      </c>
      <c r="D118" s="63" t="s">
        <v>42541</v>
      </c>
      <c r="E118" s="63"/>
      <c r="F118" s="63"/>
      <c r="G118" s="63"/>
      <c r="H118" s="2" t="s">
        <v>23636</v>
      </c>
    </row>
    <row r="119">
      <c r="A119" s="1" t="s">
        <v>29895</v>
      </c>
      <c r="B119" s="5" t="s">
        <v>428</v>
      </c>
      <c r="C119" s="2" t="s">
        <v>539</v>
      </c>
      <c r="D119" s="63" t="s">
        <v>42541</v>
      </c>
      <c r="E119" s="63"/>
      <c r="F119" s="63"/>
      <c r="G119" s="63"/>
      <c r="H119" s="2" t="s">
        <v>29896</v>
      </c>
    </row>
    <row r="120">
      <c r="A120" s="1" t="s">
        <v>30938</v>
      </c>
      <c r="B120" s="5" t="s">
        <v>428</v>
      </c>
      <c r="C120" s="2" t="s">
        <v>539</v>
      </c>
      <c r="D120" s="63" t="s">
        <v>42541</v>
      </c>
      <c r="E120" s="63"/>
      <c r="F120" s="63"/>
      <c r="G120" s="63"/>
      <c r="H120" s="2" t="s">
        <v>30939</v>
      </c>
    </row>
    <row r="121">
      <c r="A121" s="1" t="s">
        <v>31931</v>
      </c>
      <c r="B121" s="5" t="s">
        <v>428</v>
      </c>
      <c r="C121" s="2" t="s">
        <v>539</v>
      </c>
      <c r="D121" s="63" t="s">
        <v>42541</v>
      </c>
      <c r="E121" s="63"/>
      <c r="F121" s="63"/>
      <c r="G121" s="63"/>
      <c r="H121" s="2" t="s">
        <v>31932</v>
      </c>
    </row>
    <row r="122">
      <c r="A122" s="1" t="s">
        <v>36248</v>
      </c>
      <c r="B122" s="5" t="s">
        <v>428</v>
      </c>
      <c r="C122" s="2" t="s">
        <v>539</v>
      </c>
      <c r="D122" s="63" t="s">
        <v>42541</v>
      </c>
      <c r="E122" s="63"/>
      <c r="F122" s="63"/>
      <c r="G122" s="63"/>
      <c r="H122" s="2" t="s">
        <v>36249</v>
      </c>
    </row>
    <row r="123">
      <c r="A123" s="1" t="s">
        <v>36646</v>
      </c>
      <c r="B123" s="5" t="s">
        <v>428</v>
      </c>
      <c r="C123" s="2" t="s">
        <v>539</v>
      </c>
      <c r="D123" s="63" t="s">
        <v>42541</v>
      </c>
      <c r="E123" s="63"/>
      <c r="F123" s="63"/>
      <c r="G123" s="63"/>
      <c r="H123" s="2" t="s">
        <v>36647</v>
      </c>
    </row>
    <row r="124">
      <c r="A124" s="1" t="s">
        <v>40872</v>
      </c>
      <c r="B124" s="5" t="s">
        <v>428</v>
      </c>
      <c r="C124" s="2" t="s">
        <v>539</v>
      </c>
      <c r="D124" s="63" t="s">
        <v>42541</v>
      </c>
      <c r="E124" s="63"/>
      <c r="F124" s="63"/>
      <c r="G124" s="63"/>
      <c r="H124" s="2" t="s">
        <v>40873</v>
      </c>
    </row>
    <row r="125">
      <c r="A125" s="1" t="s">
        <v>41206</v>
      </c>
      <c r="B125" s="5" t="s">
        <v>428</v>
      </c>
      <c r="C125" s="2" t="s">
        <v>539</v>
      </c>
      <c r="D125" s="63" t="s">
        <v>42541</v>
      </c>
      <c r="E125" s="63"/>
      <c r="F125" s="63"/>
      <c r="G125" s="63"/>
      <c r="H125" s="2" t="s">
        <v>41207</v>
      </c>
    </row>
    <row r="126">
      <c r="A126" s="1" t="s">
        <v>41480</v>
      </c>
      <c r="B126" s="5" t="s">
        <v>428</v>
      </c>
      <c r="C126" s="2" t="s">
        <v>539</v>
      </c>
      <c r="D126" s="63" t="s">
        <v>42541</v>
      </c>
      <c r="E126" s="63"/>
      <c r="F126" s="63"/>
      <c r="G126" s="63"/>
      <c r="H126" s="2" t="s">
        <v>41481</v>
      </c>
    </row>
    <row r="127">
      <c r="A127" s="2" t="s">
        <v>39066</v>
      </c>
      <c r="B127" s="8" t="s">
        <v>428</v>
      </c>
      <c r="C127" s="2" t="s">
        <v>39067</v>
      </c>
      <c r="D127" s="63" t="s">
        <v>42541</v>
      </c>
      <c r="E127" s="64"/>
      <c r="F127" s="64"/>
      <c r="G127" s="63"/>
      <c r="H127" s="2" t="s">
        <v>39068</v>
      </c>
    </row>
    <row r="128">
      <c r="A128" s="2" t="s">
        <v>39965</v>
      </c>
      <c r="B128" s="5" t="s">
        <v>428</v>
      </c>
      <c r="C128" s="2" t="s">
        <v>39067</v>
      </c>
      <c r="D128" s="63" t="s">
        <v>42541</v>
      </c>
      <c r="E128" s="63"/>
      <c r="F128" s="63"/>
      <c r="G128" s="63"/>
      <c r="H128" s="2" t="s">
        <v>39966</v>
      </c>
    </row>
    <row r="129">
      <c r="A129" s="1" t="s">
        <v>6714</v>
      </c>
      <c r="B129" s="5" t="s">
        <v>428</v>
      </c>
      <c r="C129" s="2" t="s">
        <v>539</v>
      </c>
      <c r="D129" s="63" t="s">
        <v>42507</v>
      </c>
      <c r="E129" s="63"/>
      <c r="F129" s="63" t="s">
        <v>42526</v>
      </c>
      <c r="G129" s="63"/>
      <c r="H129" s="2" t="s">
        <v>6715</v>
      </c>
    </row>
    <row r="130">
      <c r="A130" s="1" t="s">
        <v>11272</v>
      </c>
      <c r="B130" s="5" t="s">
        <v>428</v>
      </c>
      <c r="C130" s="2" t="s">
        <v>539</v>
      </c>
      <c r="D130" s="63" t="s">
        <v>42507</v>
      </c>
      <c r="E130" s="63"/>
      <c r="F130" s="63" t="s">
        <v>464</v>
      </c>
      <c r="G130" s="63"/>
      <c r="H130" s="2" t="s">
        <v>11273</v>
      </c>
    </row>
    <row r="131">
      <c r="A131" s="1" t="s">
        <v>11520</v>
      </c>
      <c r="B131" s="5" t="s">
        <v>428</v>
      </c>
      <c r="C131" s="2" t="s">
        <v>539</v>
      </c>
      <c r="D131" s="63" t="s">
        <v>42507</v>
      </c>
      <c r="E131" s="63"/>
      <c r="F131" s="63" t="s">
        <v>42545</v>
      </c>
      <c r="G131" s="63"/>
      <c r="H131" s="2" t="s">
        <v>42546</v>
      </c>
    </row>
    <row r="132">
      <c r="A132" s="1" t="s">
        <v>13469</v>
      </c>
      <c r="B132" s="5" t="s">
        <v>428</v>
      </c>
      <c r="C132" s="2" t="s">
        <v>539</v>
      </c>
      <c r="D132" s="63" t="s">
        <v>42507</v>
      </c>
      <c r="E132" s="63"/>
      <c r="F132" s="63" t="s">
        <v>42526</v>
      </c>
      <c r="G132" s="63"/>
      <c r="H132" s="2" t="s">
        <v>13470</v>
      </c>
    </row>
    <row r="133">
      <c r="A133" s="2" t="s">
        <v>15253</v>
      </c>
      <c r="B133" s="8" t="s">
        <v>428</v>
      </c>
      <c r="C133" s="2" t="s">
        <v>539</v>
      </c>
      <c r="D133" s="63" t="s">
        <v>42507</v>
      </c>
      <c r="E133" s="64"/>
      <c r="F133" s="63" t="s">
        <v>464</v>
      </c>
      <c r="G133" s="63"/>
      <c r="H133" s="2" t="s">
        <v>15254</v>
      </c>
    </row>
    <row r="134">
      <c r="A134" s="1" t="s">
        <v>16051</v>
      </c>
      <c r="B134" s="5" t="s">
        <v>428</v>
      </c>
      <c r="C134" s="2" t="s">
        <v>539</v>
      </c>
      <c r="D134" s="63" t="s">
        <v>42507</v>
      </c>
      <c r="E134" s="63"/>
      <c r="F134" s="63" t="s">
        <v>42547</v>
      </c>
      <c r="G134" s="63"/>
      <c r="H134" s="2" t="s">
        <v>16052</v>
      </c>
    </row>
    <row r="135">
      <c r="A135" s="2" t="s">
        <v>17843</v>
      </c>
      <c r="B135" s="8" t="s">
        <v>428</v>
      </c>
      <c r="C135" s="2" t="s">
        <v>539</v>
      </c>
      <c r="D135" s="63" t="s">
        <v>42507</v>
      </c>
      <c r="E135" s="63"/>
      <c r="F135" s="63" t="s">
        <v>28049</v>
      </c>
      <c r="G135" s="63"/>
      <c r="H135" s="2" t="s">
        <v>42548</v>
      </c>
    </row>
    <row r="136">
      <c r="A136" s="1" t="s">
        <v>19847</v>
      </c>
      <c r="B136" s="5" t="s">
        <v>428</v>
      </c>
      <c r="C136" s="2" t="s">
        <v>539</v>
      </c>
      <c r="D136" s="63" t="s">
        <v>42507</v>
      </c>
      <c r="E136" s="63"/>
      <c r="F136" s="63" t="s">
        <v>42549</v>
      </c>
      <c r="G136" s="63"/>
      <c r="H136" s="2" t="s">
        <v>19848</v>
      </c>
    </row>
    <row r="137">
      <c r="A137" s="1" t="s">
        <v>33896</v>
      </c>
      <c r="B137" s="5" t="s">
        <v>428</v>
      </c>
      <c r="C137" s="2" t="s">
        <v>539</v>
      </c>
      <c r="D137" s="63" t="s">
        <v>42507</v>
      </c>
      <c r="E137" s="63"/>
      <c r="F137" s="63" t="s">
        <v>42549</v>
      </c>
      <c r="G137" s="63"/>
      <c r="H137" s="2" t="s">
        <v>33897</v>
      </c>
    </row>
    <row r="138">
      <c r="A138" s="1" t="s">
        <v>34682</v>
      </c>
      <c r="B138" s="5" t="s">
        <v>428</v>
      </c>
      <c r="C138" s="2" t="s">
        <v>539</v>
      </c>
      <c r="D138" s="63" t="s">
        <v>42507</v>
      </c>
      <c r="E138" s="63"/>
      <c r="F138" s="63" t="s">
        <v>42550</v>
      </c>
      <c r="G138" s="63"/>
      <c r="H138" s="2" t="s">
        <v>34683</v>
      </c>
    </row>
    <row r="139">
      <c r="A139" s="2" t="s">
        <v>39377</v>
      </c>
      <c r="B139" s="8" t="s">
        <v>428</v>
      </c>
      <c r="C139" s="2" t="s">
        <v>539</v>
      </c>
      <c r="D139" s="63" t="s">
        <v>42507</v>
      </c>
      <c r="E139" s="63"/>
      <c r="F139" s="63" t="s">
        <v>42526</v>
      </c>
      <c r="G139" s="63"/>
      <c r="H139" s="2" t="s">
        <v>39378</v>
      </c>
    </row>
    <row r="140">
      <c r="A140" s="1" t="s">
        <v>39908</v>
      </c>
      <c r="B140" s="5" t="s">
        <v>428</v>
      </c>
      <c r="C140" s="2" t="s">
        <v>539</v>
      </c>
      <c r="D140" s="63" t="s">
        <v>42507</v>
      </c>
      <c r="E140" s="63" t="s">
        <v>42551</v>
      </c>
      <c r="F140" s="63" t="s">
        <v>42551</v>
      </c>
      <c r="G140" s="63"/>
      <c r="H140" s="2" t="s">
        <v>39909</v>
      </c>
    </row>
    <row r="141">
      <c r="A141" s="2" t="s">
        <v>41557</v>
      </c>
      <c r="B141" s="8" t="s">
        <v>428</v>
      </c>
      <c r="C141" s="2" t="s">
        <v>539</v>
      </c>
      <c r="D141" s="63" t="s">
        <v>42507</v>
      </c>
      <c r="E141" s="63"/>
      <c r="F141" s="63" t="s">
        <v>42526</v>
      </c>
      <c r="G141" s="63"/>
      <c r="H141" s="2" t="s">
        <v>41558</v>
      </c>
    </row>
    <row r="142">
      <c r="A142" s="1" t="s">
        <v>1643</v>
      </c>
      <c r="B142" s="5" t="s">
        <v>428</v>
      </c>
      <c r="C142" s="2" t="s">
        <v>539</v>
      </c>
      <c r="D142" s="63" t="s">
        <v>42552</v>
      </c>
      <c r="E142" s="63"/>
      <c r="F142" s="63"/>
      <c r="G142" s="63"/>
      <c r="H142" s="2" t="s">
        <v>42553</v>
      </c>
    </row>
    <row r="143">
      <c r="A143" s="1" t="s">
        <v>3956</v>
      </c>
      <c r="B143" s="5" t="s">
        <v>428</v>
      </c>
      <c r="C143" s="2" t="s">
        <v>539</v>
      </c>
      <c r="D143" s="63" t="s">
        <v>42552</v>
      </c>
      <c r="E143" s="63"/>
      <c r="F143" s="63"/>
      <c r="G143" s="63"/>
      <c r="H143" s="2" t="s">
        <v>3957</v>
      </c>
    </row>
    <row r="144">
      <c r="A144" s="1" t="s">
        <v>4212</v>
      </c>
      <c r="B144" s="5" t="s">
        <v>428</v>
      </c>
      <c r="C144" s="2" t="s">
        <v>539</v>
      </c>
      <c r="D144" s="63" t="s">
        <v>42552</v>
      </c>
      <c r="E144" s="63"/>
      <c r="F144" s="63"/>
      <c r="G144" s="63"/>
      <c r="H144" s="2" t="s">
        <v>4213</v>
      </c>
    </row>
    <row r="145">
      <c r="A145" s="1" t="s">
        <v>5132</v>
      </c>
      <c r="B145" s="5" t="s">
        <v>428</v>
      </c>
      <c r="C145" s="2" t="s">
        <v>539</v>
      </c>
      <c r="D145" s="63" t="s">
        <v>42552</v>
      </c>
      <c r="E145" s="63"/>
      <c r="F145" s="63"/>
      <c r="G145" s="63"/>
      <c r="H145" s="2" t="s">
        <v>6965</v>
      </c>
    </row>
    <row r="146">
      <c r="A146" s="1" t="s">
        <v>15576</v>
      </c>
      <c r="B146" s="5" t="s">
        <v>428</v>
      </c>
      <c r="C146" s="2" t="s">
        <v>539</v>
      </c>
      <c r="D146" s="63" t="s">
        <v>42552</v>
      </c>
      <c r="E146" s="63"/>
      <c r="F146" s="63"/>
      <c r="G146" s="63"/>
      <c r="H146" s="2" t="s">
        <v>42554</v>
      </c>
    </row>
    <row r="147">
      <c r="A147" s="2" t="s">
        <v>15981</v>
      </c>
      <c r="B147" s="8" t="s">
        <v>428</v>
      </c>
      <c r="C147" s="2" t="s">
        <v>539</v>
      </c>
      <c r="D147" s="63" t="s">
        <v>42552</v>
      </c>
      <c r="E147" s="63"/>
      <c r="F147" s="63"/>
      <c r="G147" s="63"/>
      <c r="H147" s="2" t="s">
        <v>15982</v>
      </c>
    </row>
    <row r="148">
      <c r="A148" s="1" t="s">
        <v>16140</v>
      </c>
      <c r="B148" s="5" t="s">
        <v>428</v>
      </c>
      <c r="C148" s="2" t="s">
        <v>539</v>
      </c>
      <c r="D148" s="63" t="s">
        <v>42552</v>
      </c>
      <c r="E148" s="63"/>
      <c r="F148" s="63"/>
      <c r="G148" s="63"/>
      <c r="H148" s="2" t="s">
        <v>16141</v>
      </c>
    </row>
    <row r="149">
      <c r="A149" s="1" t="s">
        <v>37049</v>
      </c>
      <c r="B149" s="5" t="s">
        <v>428</v>
      </c>
      <c r="C149" s="2" t="s">
        <v>539</v>
      </c>
      <c r="D149" s="63" t="s">
        <v>42552</v>
      </c>
      <c r="E149" s="63"/>
      <c r="F149" s="63"/>
      <c r="G149" s="63"/>
      <c r="H149" s="2" t="s">
        <v>37050</v>
      </c>
    </row>
    <row r="150">
      <c r="A150" s="1" t="s">
        <v>3960</v>
      </c>
      <c r="B150" s="5" t="s">
        <v>428</v>
      </c>
      <c r="C150" s="2" t="s">
        <v>539</v>
      </c>
      <c r="D150" s="63" t="s">
        <v>42552</v>
      </c>
      <c r="E150" s="63"/>
      <c r="F150" s="63"/>
      <c r="G150" s="63"/>
      <c r="H150" s="2" t="s">
        <v>37798</v>
      </c>
    </row>
    <row r="151">
      <c r="A151" s="1" t="s">
        <v>40857</v>
      </c>
      <c r="B151" s="5" t="s">
        <v>428</v>
      </c>
      <c r="C151" s="2" t="s">
        <v>539</v>
      </c>
      <c r="D151" s="63" t="s">
        <v>42552</v>
      </c>
      <c r="E151" s="63"/>
      <c r="F151" s="63"/>
      <c r="G151" s="63"/>
      <c r="H151" s="2" t="s">
        <v>40858</v>
      </c>
    </row>
    <row r="152">
      <c r="A152" s="1" t="s">
        <v>41590</v>
      </c>
      <c r="B152" s="5" t="s">
        <v>428</v>
      </c>
      <c r="C152" s="2" t="s">
        <v>539</v>
      </c>
      <c r="D152" s="63" t="s">
        <v>42552</v>
      </c>
      <c r="E152" s="63"/>
      <c r="F152" s="63"/>
      <c r="G152" s="63"/>
      <c r="H152" s="2" t="s">
        <v>41591</v>
      </c>
    </row>
    <row r="153">
      <c r="A153" s="1" t="s">
        <v>41662</v>
      </c>
      <c r="B153" s="5" t="s">
        <v>428</v>
      </c>
      <c r="C153" s="2" t="s">
        <v>539</v>
      </c>
      <c r="D153" s="63" t="s">
        <v>42552</v>
      </c>
      <c r="E153" s="63"/>
      <c r="F153" s="63"/>
      <c r="G153" s="63"/>
      <c r="H153" s="2" t="s">
        <v>41663</v>
      </c>
    </row>
    <row r="154">
      <c r="A154" s="1" t="s">
        <v>13962</v>
      </c>
      <c r="B154" s="5" t="s">
        <v>463</v>
      </c>
      <c r="C154" s="2" t="s">
        <v>539</v>
      </c>
      <c r="D154" s="63"/>
      <c r="E154" s="63" t="s">
        <v>42555</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