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My PROJECTS\"/>
    </mc:Choice>
  </mc:AlternateContent>
  <xr:revisionPtr revIDLastSave="0" documentId="13_ncr:1_{F6477582-4310-45EF-B79B-D94DAFC97B31}" xr6:coauthVersionLast="47" xr6:coauthVersionMax="47" xr10:uidLastSave="{00000000-0000-0000-0000-000000000000}"/>
  <bookViews>
    <workbookView xWindow="-120" yWindow="-120" windowWidth="29040" windowHeight="15840" activeTab="1" xr2:uid="{F812566A-4010-418C-A044-72846FAD598D}"/>
  </bookViews>
  <sheets>
    <sheet name="Sheet1" sheetId="1" r:id="rId1"/>
    <sheet name="DASHBOAR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6" i="1" l="1"/>
  <c r="BE6" i="1"/>
  <c r="AZ6" i="1"/>
  <c r="BV500" i="1"/>
  <c r="BS499" i="1"/>
  <c r="BS500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I499" i="1"/>
  <c r="BI500" i="1"/>
  <c r="B439" i="1"/>
  <c r="C439" i="1" s="1"/>
  <c r="AE439" i="1" s="1"/>
  <c r="D439" i="1"/>
  <c r="E439" i="1"/>
  <c r="F439" i="1" s="1"/>
  <c r="G439" i="1"/>
  <c r="H439" i="1" s="1"/>
  <c r="I439" i="1"/>
  <c r="J439" i="1"/>
  <c r="K439" i="1"/>
  <c r="N439" i="1" s="1"/>
  <c r="O439" i="1" s="1"/>
  <c r="BC439" i="1" s="1"/>
  <c r="BD439" i="1" s="1"/>
  <c r="L439" i="1"/>
  <c r="M439" i="1" s="1"/>
  <c r="B440" i="1"/>
  <c r="C440" i="1" s="1"/>
  <c r="AD440" i="1" s="1"/>
  <c r="D440" i="1"/>
  <c r="E440" i="1"/>
  <c r="F440" i="1" s="1"/>
  <c r="AJ440" i="1" s="1"/>
  <c r="G440" i="1"/>
  <c r="H440" i="1" s="1"/>
  <c r="I440" i="1"/>
  <c r="J440" i="1"/>
  <c r="K440" i="1"/>
  <c r="N440" i="1" s="1"/>
  <c r="L440" i="1"/>
  <c r="M440" i="1" s="1"/>
  <c r="B441" i="1"/>
  <c r="C441" i="1" s="1"/>
  <c r="AE441" i="1" s="1"/>
  <c r="D441" i="1"/>
  <c r="E441" i="1"/>
  <c r="F441" i="1" s="1"/>
  <c r="G441" i="1"/>
  <c r="H441" i="1" s="1"/>
  <c r="I441" i="1"/>
  <c r="J441" i="1"/>
  <c r="K441" i="1"/>
  <c r="L441" i="1"/>
  <c r="M441" i="1" s="1"/>
  <c r="B442" i="1"/>
  <c r="C442" i="1" s="1"/>
  <c r="AD442" i="1" s="1"/>
  <c r="D442" i="1"/>
  <c r="E442" i="1"/>
  <c r="F442" i="1" s="1"/>
  <c r="G442" i="1"/>
  <c r="H442" i="1" s="1"/>
  <c r="I442" i="1"/>
  <c r="J442" i="1"/>
  <c r="K442" i="1"/>
  <c r="S442" i="1" s="1"/>
  <c r="L442" i="1"/>
  <c r="M442" i="1" s="1"/>
  <c r="B443" i="1"/>
  <c r="C443" i="1" s="1"/>
  <c r="AE443" i="1" s="1"/>
  <c r="D443" i="1"/>
  <c r="E443" i="1"/>
  <c r="F443" i="1" s="1"/>
  <c r="G443" i="1"/>
  <c r="H443" i="1" s="1"/>
  <c r="I443" i="1"/>
  <c r="J443" i="1"/>
  <c r="K443" i="1"/>
  <c r="S443" i="1" s="1"/>
  <c r="L443" i="1"/>
  <c r="M443" i="1" s="1"/>
  <c r="B444" i="1"/>
  <c r="C444" i="1" s="1"/>
  <c r="AD444" i="1" s="1"/>
  <c r="D444" i="1"/>
  <c r="E444" i="1"/>
  <c r="F444" i="1" s="1"/>
  <c r="AJ444" i="1" s="1"/>
  <c r="G444" i="1"/>
  <c r="H444" i="1" s="1"/>
  <c r="I444" i="1"/>
  <c r="J444" i="1"/>
  <c r="K444" i="1"/>
  <c r="N444" i="1" s="1"/>
  <c r="L444" i="1"/>
  <c r="M444" i="1" s="1"/>
  <c r="B445" i="1"/>
  <c r="C445" i="1" s="1"/>
  <c r="AE445" i="1" s="1"/>
  <c r="D445" i="1"/>
  <c r="E445" i="1"/>
  <c r="F445" i="1" s="1"/>
  <c r="G445" i="1"/>
  <c r="H445" i="1" s="1"/>
  <c r="I445" i="1"/>
  <c r="J445" i="1"/>
  <c r="K445" i="1"/>
  <c r="L445" i="1"/>
  <c r="M445" i="1" s="1"/>
  <c r="B446" i="1"/>
  <c r="C446" i="1" s="1"/>
  <c r="AD446" i="1" s="1"/>
  <c r="D446" i="1"/>
  <c r="E446" i="1"/>
  <c r="F446" i="1" s="1"/>
  <c r="G446" i="1"/>
  <c r="H446" i="1" s="1"/>
  <c r="I446" i="1"/>
  <c r="J446" i="1"/>
  <c r="K446" i="1"/>
  <c r="N446" i="1" s="1"/>
  <c r="L446" i="1"/>
  <c r="M446" i="1" s="1"/>
  <c r="B447" i="1"/>
  <c r="C447" i="1" s="1"/>
  <c r="AE447" i="1" s="1"/>
  <c r="D447" i="1"/>
  <c r="E447" i="1"/>
  <c r="F447" i="1" s="1"/>
  <c r="G447" i="1"/>
  <c r="H447" i="1" s="1"/>
  <c r="I447" i="1"/>
  <c r="J447" i="1"/>
  <c r="K447" i="1"/>
  <c r="N447" i="1" s="1"/>
  <c r="L447" i="1"/>
  <c r="M447" i="1" s="1"/>
  <c r="B448" i="1"/>
  <c r="C448" i="1" s="1"/>
  <c r="AD448" i="1" s="1"/>
  <c r="D448" i="1"/>
  <c r="E448" i="1"/>
  <c r="F448" i="1" s="1"/>
  <c r="AJ448" i="1" s="1"/>
  <c r="G448" i="1"/>
  <c r="H448" i="1" s="1"/>
  <c r="I448" i="1"/>
  <c r="J448" i="1"/>
  <c r="K448" i="1"/>
  <c r="N448" i="1" s="1"/>
  <c r="L448" i="1"/>
  <c r="M448" i="1" s="1"/>
  <c r="B449" i="1"/>
  <c r="C449" i="1" s="1"/>
  <c r="AE449" i="1" s="1"/>
  <c r="D449" i="1"/>
  <c r="E449" i="1"/>
  <c r="F449" i="1" s="1"/>
  <c r="G449" i="1"/>
  <c r="H449" i="1" s="1"/>
  <c r="I449" i="1"/>
  <c r="J449" i="1"/>
  <c r="K449" i="1"/>
  <c r="L449" i="1"/>
  <c r="M449" i="1" s="1"/>
  <c r="B450" i="1"/>
  <c r="C450" i="1" s="1"/>
  <c r="AD450" i="1" s="1"/>
  <c r="D450" i="1"/>
  <c r="E450" i="1"/>
  <c r="F450" i="1" s="1"/>
  <c r="G450" i="1"/>
  <c r="H450" i="1" s="1"/>
  <c r="I450" i="1"/>
  <c r="J450" i="1"/>
  <c r="K450" i="1"/>
  <c r="L450" i="1"/>
  <c r="M450" i="1" s="1"/>
  <c r="B451" i="1"/>
  <c r="C451" i="1" s="1"/>
  <c r="AE451" i="1" s="1"/>
  <c r="D451" i="1"/>
  <c r="E451" i="1"/>
  <c r="F451" i="1" s="1"/>
  <c r="G451" i="1"/>
  <c r="H451" i="1" s="1"/>
  <c r="I451" i="1"/>
  <c r="J451" i="1"/>
  <c r="K451" i="1"/>
  <c r="N451" i="1" s="1"/>
  <c r="L451" i="1"/>
  <c r="M451" i="1" s="1"/>
  <c r="B452" i="1"/>
  <c r="C452" i="1" s="1"/>
  <c r="AD452" i="1" s="1"/>
  <c r="D452" i="1"/>
  <c r="E452" i="1"/>
  <c r="F452" i="1" s="1"/>
  <c r="G452" i="1"/>
  <c r="H452" i="1" s="1"/>
  <c r="I452" i="1"/>
  <c r="J452" i="1"/>
  <c r="K452" i="1"/>
  <c r="N452" i="1" s="1"/>
  <c r="L452" i="1"/>
  <c r="M452" i="1" s="1"/>
  <c r="B453" i="1"/>
  <c r="C453" i="1" s="1"/>
  <c r="AE453" i="1" s="1"/>
  <c r="D453" i="1"/>
  <c r="E453" i="1"/>
  <c r="F453" i="1" s="1"/>
  <c r="G453" i="1"/>
  <c r="H453" i="1" s="1"/>
  <c r="I453" i="1"/>
  <c r="J453" i="1"/>
  <c r="K453" i="1"/>
  <c r="L453" i="1"/>
  <c r="M453" i="1" s="1"/>
  <c r="B454" i="1"/>
  <c r="C454" i="1" s="1"/>
  <c r="AD454" i="1" s="1"/>
  <c r="D454" i="1"/>
  <c r="E454" i="1"/>
  <c r="F454" i="1" s="1"/>
  <c r="G454" i="1"/>
  <c r="H454" i="1" s="1"/>
  <c r="I454" i="1"/>
  <c r="J454" i="1"/>
  <c r="K454" i="1"/>
  <c r="L454" i="1"/>
  <c r="M454" i="1" s="1"/>
  <c r="B455" i="1"/>
  <c r="C455" i="1" s="1"/>
  <c r="AE455" i="1" s="1"/>
  <c r="D455" i="1"/>
  <c r="E455" i="1"/>
  <c r="F455" i="1" s="1"/>
  <c r="G455" i="1"/>
  <c r="H455" i="1" s="1"/>
  <c r="I455" i="1"/>
  <c r="J455" i="1"/>
  <c r="K455" i="1"/>
  <c r="R455" i="1" s="1"/>
  <c r="L455" i="1"/>
  <c r="M455" i="1" s="1"/>
  <c r="B456" i="1"/>
  <c r="C456" i="1" s="1"/>
  <c r="AD456" i="1" s="1"/>
  <c r="D456" i="1"/>
  <c r="E456" i="1"/>
  <c r="F456" i="1" s="1"/>
  <c r="AJ456" i="1" s="1"/>
  <c r="G456" i="1"/>
  <c r="H456" i="1" s="1"/>
  <c r="I456" i="1"/>
  <c r="J456" i="1"/>
  <c r="K456" i="1"/>
  <c r="L456" i="1"/>
  <c r="M456" i="1" s="1"/>
  <c r="B457" i="1"/>
  <c r="C457" i="1" s="1"/>
  <c r="AE457" i="1" s="1"/>
  <c r="D457" i="1"/>
  <c r="E457" i="1"/>
  <c r="F457" i="1" s="1"/>
  <c r="G457" i="1"/>
  <c r="H457" i="1" s="1"/>
  <c r="I457" i="1"/>
  <c r="J457" i="1"/>
  <c r="K457" i="1"/>
  <c r="L457" i="1"/>
  <c r="M457" i="1" s="1"/>
  <c r="B458" i="1"/>
  <c r="C458" i="1" s="1"/>
  <c r="AD458" i="1" s="1"/>
  <c r="D458" i="1"/>
  <c r="E458" i="1"/>
  <c r="F458" i="1" s="1"/>
  <c r="G458" i="1"/>
  <c r="H458" i="1" s="1"/>
  <c r="I458" i="1"/>
  <c r="J458" i="1"/>
  <c r="K458" i="1"/>
  <c r="L458" i="1"/>
  <c r="M458" i="1" s="1"/>
  <c r="B459" i="1"/>
  <c r="C459" i="1" s="1"/>
  <c r="AE459" i="1" s="1"/>
  <c r="D459" i="1"/>
  <c r="E459" i="1"/>
  <c r="F459" i="1" s="1"/>
  <c r="G459" i="1"/>
  <c r="H459" i="1" s="1"/>
  <c r="I459" i="1"/>
  <c r="J459" i="1"/>
  <c r="K459" i="1"/>
  <c r="R459" i="1" s="1"/>
  <c r="L459" i="1"/>
  <c r="M459" i="1" s="1"/>
  <c r="B460" i="1"/>
  <c r="C460" i="1" s="1"/>
  <c r="AD460" i="1" s="1"/>
  <c r="D460" i="1"/>
  <c r="E460" i="1"/>
  <c r="F460" i="1" s="1"/>
  <c r="AJ460" i="1" s="1"/>
  <c r="G460" i="1"/>
  <c r="H460" i="1" s="1"/>
  <c r="I460" i="1"/>
  <c r="J460" i="1"/>
  <c r="K460" i="1"/>
  <c r="L460" i="1"/>
  <c r="M460" i="1" s="1"/>
  <c r="B461" i="1"/>
  <c r="C461" i="1" s="1"/>
  <c r="AE461" i="1" s="1"/>
  <c r="D461" i="1"/>
  <c r="E461" i="1"/>
  <c r="F461" i="1" s="1"/>
  <c r="G461" i="1"/>
  <c r="H461" i="1" s="1"/>
  <c r="I461" i="1"/>
  <c r="J461" i="1"/>
  <c r="K461" i="1"/>
  <c r="L461" i="1"/>
  <c r="M461" i="1" s="1"/>
  <c r="B462" i="1"/>
  <c r="C462" i="1" s="1"/>
  <c r="AD462" i="1" s="1"/>
  <c r="D462" i="1"/>
  <c r="E462" i="1"/>
  <c r="F462" i="1" s="1"/>
  <c r="G462" i="1"/>
  <c r="H462" i="1" s="1"/>
  <c r="I462" i="1"/>
  <c r="J462" i="1"/>
  <c r="K462" i="1"/>
  <c r="N462" i="1" s="1"/>
  <c r="L462" i="1"/>
  <c r="M462" i="1" s="1"/>
  <c r="B463" i="1"/>
  <c r="C463" i="1" s="1"/>
  <c r="AE463" i="1" s="1"/>
  <c r="D463" i="1"/>
  <c r="E463" i="1"/>
  <c r="F463" i="1" s="1"/>
  <c r="G463" i="1"/>
  <c r="H463" i="1" s="1"/>
  <c r="I463" i="1"/>
  <c r="J463" i="1"/>
  <c r="K463" i="1"/>
  <c r="L463" i="1"/>
  <c r="M463" i="1" s="1"/>
  <c r="B464" i="1"/>
  <c r="C464" i="1" s="1"/>
  <c r="AD464" i="1" s="1"/>
  <c r="D464" i="1"/>
  <c r="E464" i="1"/>
  <c r="F464" i="1" s="1"/>
  <c r="AJ464" i="1" s="1"/>
  <c r="G464" i="1"/>
  <c r="H464" i="1" s="1"/>
  <c r="I464" i="1"/>
  <c r="J464" i="1"/>
  <c r="K464" i="1"/>
  <c r="L464" i="1"/>
  <c r="M464" i="1" s="1"/>
  <c r="B465" i="1"/>
  <c r="C465" i="1" s="1"/>
  <c r="AE465" i="1" s="1"/>
  <c r="D465" i="1"/>
  <c r="E465" i="1"/>
  <c r="F465" i="1" s="1"/>
  <c r="G465" i="1"/>
  <c r="H465" i="1" s="1"/>
  <c r="I465" i="1"/>
  <c r="J465" i="1"/>
  <c r="K465" i="1"/>
  <c r="L465" i="1"/>
  <c r="M465" i="1" s="1"/>
  <c r="B466" i="1"/>
  <c r="C466" i="1" s="1"/>
  <c r="AD466" i="1" s="1"/>
  <c r="D466" i="1"/>
  <c r="E466" i="1"/>
  <c r="F466" i="1" s="1"/>
  <c r="G466" i="1"/>
  <c r="H466" i="1" s="1"/>
  <c r="I466" i="1"/>
  <c r="J466" i="1"/>
  <c r="K466" i="1"/>
  <c r="S466" i="1" s="1"/>
  <c r="L466" i="1"/>
  <c r="M466" i="1" s="1"/>
  <c r="B467" i="1"/>
  <c r="C467" i="1" s="1"/>
  <c r="AE467" i="1" s="1"/>
  <c r="D467" i="1"/>
  <c r="E467" i="1"/>
  <c r="F467" i="1" s="1"/>
  <c r="G467" i="1"/>
  <c r="H467" i="1" s="1"/>
  <c r="I467" i="1"/>
  <c r="J467" i="1"/>
  <c r="K467" i="1"/>
  <c r="L467" i="1"/>
  <c r="M467" i="1" s="1"/>
  <c r="BP467" i="1" s="1"/>
  <c r="B468" i="1"/>
  <c r="C468" i="1" s="1"/>
  <c r="AD468" i="1" s="1"/>
  <c r="D468" i="1"/>
  <c r="E468" i="1"/>
  <c r="F468" i="1" s="1"/>
  <c r="AJ468" i="1" s="1"/>
  <c r="G468" i="1"/>
  <c r="H468" i="1" s="1"/>
  <c r="I468" i="1"/>
  <c r="J468" i="1"/>
  <c r="K468" i="1"/>
  <c r="L468" i="1"/>
  <c r="M468" i="1" s="1"/>
  <c r="B469" i="1"/>
  <c r="C469" i="1" s="1"/>
  <c r="AE469" i="1" s="1"/>
  <c r="D469" i="1"/>
  <c r="E469" i="1"/>
  <c r="F469" i="1" s="1"/>
  <c r="G469" i="1"/>
  <c r="H469" i="1" s="1"/>
  <c r="I469" i="1"/>
  <c r="J469" i="1"/>
  <c r="K469" i="1"/>
  <c r="R469" i="1" s="1"/>
  <c r="L469" i="1"/>
  <c r="M469" i="1" s="1"/>
  <c r="B470" i="1"/>
  <c r="C470" i="1" s="1"/>
  <c r="AD470" i="1" s="1"/>
  <c r="D470" i="1"/>
  <c r="E470" i="1"/>
  <c r="F470" i="1" s="1"/>
  <c r="G470" i="1"/>
  <c r="H470" i="1" s="1"/>
  <c r="I470" i="1"/>
  <c r="J470" i="1"/>
  <c r="K470" i="1"/>
  <c r="L470" i="1"/>
  <c r="M470" i="1" s="1"/>
  <c r="B471" i="1"/>
  <c r="C471" i="1" s="1"/>
  <c r="AE471" i="1" s="1"/>
  <c r="D471" i="1"/>
  <c r="E471" i="1"/>
  <c r="F471" i="1" s="1"/>
  <c r="G471" i="1"/>
  <c r="H471" i="1" s="1"/>
  <c r="I471" i="1"/>
  <c r="J471" i="1"/>
  <c r="K471" i="1"/>
  <c r="S471" i="1" s="1"/>
  <c r="L471" i="1"/>
  <c r="M471" i="1" s="1"/>
  <c r="B472" i="1"/>
  <c r="C472" i="1" s="1"/>
  <c r="AD472" i="1" s="1"/>
  <c r="D472" i="1"/>
  <c r="E472" i="1"/>
  <c r="F472" i="1" s="1"/>
  <c r="AJ472" i="1" s="1"/>
  <c r="G472" i="1"/>
  <c r="H472" i="1" s="1"/>
  <c r="I472" i="1"/>
  <c r="J472" i="1"/>
  <c r="K472" i="1"/>
  <c r="L472" i="1"/>
  <c r="M472" i="1" s="1"/>
  <c r="B473" i="1"/>
  <c r="C473" i="1" s="1"/>
  <c r="AE473" i="1" s="1"/>
  <c r="D473" i="1"/>
  <c r="E473" i="1"/>
  <c r="F473" i="1" s="1"/>
  <c r="G473" i="1"/>
  <c r="H473" i="1" s="1"/>
  <c r="I473" i="1"/>
  <c r="J473" i="1"/>
  <c r="K473" i="1"/>
  <c r="R473" i="1" s="1"/>
  <c r="L473" i="1"/>
  <c r="M473" i="1" s="1"/>
  <c r="B474" i="1"/>
  <c r="C474" i="1" s="1"/>
  <c r="AD474" i="1" s="1"/>
  <c r="D474" i="1"/>
  <c r="E474" i="1"/>
  <c r="F474" i="1" s="1"/>
  <c r="G474" i="1"/>
  <c r="H474" i="1" s="1"/>
  <c r="I474" i="1"/>
  <c r="J474" i="1"/>
  <c r="K474" i="1"/>
  <c r="R474" i="1" s="1"/>
  <c r="L474" i="1"/>
  <c r="M474" i="1" s="1"/>
  <c r="B475" i="1"/>
  <c r="C475" i="1" s="1"/>
  <c r="AE475" i="1" s="1"/>
  <c r="D475" i="1"/>
  <c r="E475" i="1"/>
  <c r="F475" i="1" s="1"/>
  <c r="G475" i="1"/>
  <c r="H475" i="1" s="1"/>
  <c r="I475" i="1"/>
  <c r="J475" i="1"/>
  <c r="K475" i="1"/>
  <c r="S475" i="1" s="1"/>
  <c r="L475" i="1"/>
  <c r="M475" i="1" s="1"/>
  <c r="B476" i="1"/>
  <c r="C476" i="1" s="1"/>
  <c r="AD476" i="1" s="1"/>
  <c r="D476" i="1"/>
  <c r="E476" i="1"/>
  <c r="F476" i="1" s="1"/>
  <c r="AJ476" i="1" s="1"/>
  <c r="G476" i="1"/>
  <c r="H476" i="1" s="1"/>
  <c r="I476" i="1"/>
  <c r="J476" i="1"/>
  <c r="K476" i="1"/>
  <c r="R476" i="1" s="1"/>
  <c r="L476" i="1"/>
  <c r="M476" i="1" s="1"/>
  <c r="B477" i="1"/>
  <c r="C477" i="1" s="1"/>
  <c r="AE477" i="1" s="1"/>
  <c r="D477" i="1"/>
  <c r="E477" i="1"/>
  <c r="F477" i="1" s="1"/>
  <c r="G477" i="1"/>
  <c r="H477" i="1" s="1"/>
  <c r="I477" i="1"/>
  <c r="J477" i="1"/>
  <c r="K477" i="1"/>
  <c r="R477" i="1" s="1"/>
  <c r="L477" i="1"/>
  <c r="M477" i="1" s="1"/>
  <c r="B478" i="1"/>
  <c r="C478" i="1" s="1"/>
  <c r="AD478" i="1" s="1"/>
  <c r="D478" i="1"/>
  <c r="E478" i="1"/>
  <c r="F478" i="1" s="1"/>
  <c r="G478" i="1"/>
  <c r="H478" i="1" s="1"/>
  <c r="I478" i="1"/>
  <c r="J478" i="1"/>
  <c r="K478" i="1"/>
  <c r="N478" i="1" s="1"/>
  <c r="O478" i="1" s="1"/>
  <c r="BC478" i="1" s="1"/>
  <c r="BD478" i="1" s="1"/>
  <c r="L478" i="1"/>
  <c r="M478" i="1" s="1"/>
  <c r="B479" i="1"/>
  <c r="C479" i="1" s="1"/>
  <c r="AE479" i="1" s="1"/>
  <c r="D479" i="1"/>
  <c r="E479" i="1"/>
  <c r="F479" i="1" s="1"/>
  <c r="G479" i="1"/>
  <c r="H479" i="1" s="1"/>
  <c r="I479" i="1"/>
  <c r="J479" i="1"/>
  <c r="K479" i="1"/>
  <c r="L479" i="1"/>
  <c r="M479" i="1" s="1"/>
  <c r="B480" i="1"/>
  <c r="C480" i="1" s="1"/>
  <c r="AD480" i="1" s="1"/>
  <c r="D480" i="1"/>
  <c r="E480" i="1"/>
  <c r="F480" i="1" s="1"/>
  <c r="AJ480" i="1" s="1"/>
  <c r="G480" i="1"/>
  <c r="H480" i="1" s="1"/>
  <c r="I480" i="1"/>
  <c r="J480" i="1"/>
  <c r="K480" i="1"/>
  <c r="L480" i="1"/>
  <c r="M480" i="1" s="1"/>
  <c r="B481" i="1"/>
  <c r="C481" i="1" s="1"/>
  <c r="AE481" i="1" s="1"/>
  <c r="D481" i="1"/>
  <c r="E481" i="1"/>
  <c r="F481" i="1" s="1"/>
  <c r="G481" i="1"/>
  <c r="H481" i="1" s="1"/>
  <c r="I481" i="1"/>
  <c r="J481" i="1"/>
  <c r="K481" i="1"/>
  <c r="L481" i="1"/>
  <c r="M481" i="1" s="1"/>
  <c r="B482" i="1"/>
  <c r="C482" i="1" s="1"/>
  <c r="AD482" i="1" s="1"/>
  <c r="D482" i="1"/>
  <c r="E482" i="1"/>
  <c r="F482" i="1" s="1"/>
  <c r="G482" i="1"/>
  <c r="H482" i="1" s="1"/>
  <c r="I482" i="1"/>
  <c r="J482" i="1"/>
  <c r="K482" i="1"/>
  <c r="S482" i="1" s="1"/>
  <c r="L482" i="1"/>
  <c r="M482" i="1" s="1"/>
  <c r="B483" i="1"/>
  <c r="C483" i="1" s="1"/>
  <c r="AE483" i="1" s="1"/>
  <c r="D483" i="1"/>
  <c r="E483" i="1"/>
  <c r="F483" i="1" s="1"/>
  <c r="G483" i="1"/>
  <c r="H483" i="1" s="1"/>
  <c r="I483" i="1"/>
  <c r="J483" i="1"/>
  <c r="K483" i="1"/>
  <c r="L483" i="1"/>
  <c r="M483" i="1" s="1"/>
  <c r="B484" i="1"/>
  <c r="C484" i="1" s="1"/>
  <c r="AD484" i="1" s="1"/>
  <c r="D484" i="1"/>
  <c r="E484" i="1"/>
  <c r="F484" i="1" s="1"/>
  <c r="AJ484" i="1" s="1"/>
  <c r="G484" i="1"/>
  <c r="H484" i="1" s="1"/>
  <c r="I484" i="1"/>
  <c r="J484" i="1"/>
  <c r="K484" i="1"/>
  <c r="L484" i="1"/>
  <c r="M484" i="1" s="1"/>
  <c r="B485" i="1"/>
  <c r="C485" i="1" s="1"/>
  <c r="AE485" i="1" s="1"/>
  <c r="D485" i="1"/>
  <c r="E485" i="1"/>
  <c r="F485" i="1" s="1"/>
  <c r="G485" i="1"/>
  <c r="H485" i="1" s="1"/>
  <c r="I485" i="1"/>
  <c r="J485" i="1"/>
  <c r="K485" i="1"/>
  <c r="L485" i="1"/>
  <c r="M485" i="1" s="1"/>
  <c r="B486" i="1"/>
  <c r="C486" i="1" s="1"/>
  <c r="AD486" i="1" s="1"/>
  <c r="D486" i="1"/>
  <c r="E486" i="1"/>
  <c r="F486" i="1" s="1"/>
  <c r="G486" i="1"/>
  <c r="H486" i="1" s="1"/>
  <c r="I486" i="1"/>
  <c r="J486" i="1"/>
  <c r="K486" i="1"/>
  <c r="S486" i="1" s="1"/>
  <c r="L486" i="1"/>
  <c r="M486" i="1" s="1"/>
  <c r="B487" i="1"/>
  <c r="C487" i="1" s="1"/>
  <c r="AE487" i="1" s="1"/>
  <c r="D487" i="1"/>
  <c r="E487" i="1"/>
  <c r="F487" i="1" s="1"/>
  <c r="G487" i="1"/>
  <c r="H487" i="1" s="1"/>
  <c r="I487" i="1"/>
  <c r="J487" i="1"/>
  <c r="K487" i="1"/>
  <c r="L487" i="1"/>
  <c r="M487" i="1" s="1"/>
  <c r="B488" i="1"/>
  <c r="C488" i="1" s="1"/>
  <c r="AD488" i="1" s="1"/>
  <c r="D488" i="1"/>
  <c r="E488" i="1"/>
  <c r="F488" i="1" s="1"/>
  <c r="AJ488" i="1" s="1"/>
  <c r="G488" i="1"/>
  <c r="H488" i="1" s="1"/>
  <c r="I488" i="1"/>
  <c r="J488" i="1"/>
  <c r="K488" i="1"/>
  <c r="N488" i="1" s="1"/>
  <c r="L488" i="1"/>
  <c r="M488" i="1" s="1"/>
  <c r="B489" i="1"/>
  <c r="C489" i="1" s="1"/>
  <c r="AE489" i="1" s="1"/>
  <c r="D489" i="1"/>
  <c r="E489" i="1"/>
  <c r="F489" i="1" s="1"/>
  <c r="G489" i="1"/>
  <c r="H489" i="1" s="1"/>
  <c r="I489" i="1"/>
  <c r="J489" i="1"/>
  <c r="K489" i="1"/>
  <c r="N489" i="1" s="1"/>
  <c r="O489" i="1" s="1"/>
  <c r="BC489" i="1" s="1"/>
  <c r="BD489" i="1" s="1"/>
  <c r="L489" i="1"/>
  <c r="M489" i="1" s="1"/>
  <c r="B490" i="1"/>
  <c r="C490" i="1" s="1"/>
  <c r="AD490" i="1" s="1"/>
  <c r="D490" i="1"/>
  <c r="E490" i="1"/>
  <c r="F490" i="1" s="1"/>
  <c r="G490" i="1"/>
  <c r="H490" i="1" s="1"/>
  <c r="I490" i="1"/>
  <c r="J490" i="1"/>
  <c r="K490" i="1"/>
  <c r="L490" i="1"/>
  <c r="M490" i="1" s="1"/>
  <c r="B491" i="1"/>
  <c r="C491" i="1" s="1"/>
  <c r="AE491" i="1" s="1"/>
  <c r="D491" i="1"/>
  <c r="E491" i="1"/>
  <c r="F491" i="1" s="1"/>
  <c r="G491" i="1"/>
  <c r="H491" i="1" s="1"/>
  <c r="I491" i="1"/>
  <c r="J491" i="1"/>
  <c r="K491" i="1"/>
  <c r="L491" i="1"/>
  <c r="M491" i="1" s="1"/>
  <c r="B492" i="1"/>
  <c r="C492" i="1" s="1"/>
  <c r="AD492" i="1" s="1"/>
  <c r="D492" i="1"/>
  <c r="E492" i="1"/>
  <c r="F492" i="1" s="1"/>
  <c r="AJ492" i="1" s="1"/>
  <c r="G492" i="1"/>
  <c r="H492" i="1" s="1"/>
  <c r="I492" i="1"/>
  <c r="J492" i="1"/>
  <c r="K492" i="1"/>
  <c r="N492" i="1" s="1"/>
  <c r="L492" i="1"/>
  <c r="M492" i="1" s="1"/>
  <c r="B493" i="1"/>
  <c r="C493" i="1" s="1"/>
  <c r="AE493" i="1" s="1"/>
  <c r="D493" i="1"/>
  <c r="E493" i="1"/>
  <c r="F493" i="1" s="1"/>
  <c r="G493" i="1"/>
  <c r="H493" i="1" s="1"/>
  <c r="I493" i="1"/>
  <c r="J493" i="1"/>
  <c r="K493" i="1"/>
  <c r="S493" i="1" s="1"/>
  <c r="L493" i="1"/>
  <c r="M493" i="1" s="1"/>
  <c r="B494" i="1"/>
  <c r="C494" i="1" s="1"/>
  <c r="AD494" i="1" s="1"/>
  <c r="D494" i="1"/>
  <c r="E494" i="1"/>
  <c r="F494" i="1" s="1"/>
  <c r="G494" i="1"/>
  <c r="H494" i="1" s="1"/>
  <c r="I494" i="1"/>
  <c r="J494" i="1"/>
  <c r="K494" i="1"/>
  <c r="L494" i="1"/>
  <c r="M494" i="1" s="1"/>
  <c r="B495" i="1"/>
  <c r="C495" i="1" s="1"/>
  <c r="AE495" i="1" s="1"/>
  <c r="D495" i="1"/>
  <c r="E495" i="1"/>
  <c r="F495" i="1" s="1"/>
  <c r="G495" i="1"/>
  <c r="H495" i="1" s="1"/>
  <c r="I495" i="1"/>
  <c r="J495" i="1"/>
  <c r="K495" i="1"/>
  <c r="L495" i="1"/>
  <c r="M495" i="1" s="1"/>
  <c r="B496" i="1"/>
  <c r="C496" i="1" s="1"/>
  <c r="AD496" i="1" s="1"/>
  <c r="D496" i="1"/>
  <c r="E496" i="1"/>
  <c r="F496" i="1" s="1"/>
  <c r="G496" i="1"/>
  <c r="H496" i="1" s="1"/>
  <c r="I496" i="1"/>
  <c r="J496" i="1"/>
  <c r="K496" i="1"/>
  <c r="N496" i="1" s="1"/>
  <c r="L496" i="1"/>
  <c r="M496" i="1" s="1"/>
  <c r="B497" i="1"/>
  <c r="C497" i="1" s="1"/>
  <c r="AE497" i="1" s="1"/>
  <c r="D497" i="1"/>
  <c r="E497" i="1"/>
  <c r="F497" i="1" s="1"/>
  <c r="G497" i="1"/>
  <c r="H497" i="1" s="1"/>
  <c r="I497" i="1"/>
  <c r="J497" i="1"/>
  <c r="K497" i="1"/>
  <c r="L497" i="1"/>
  <c r="M497" i="1" s="1"/>
  <c r="B498" i="1"/>
  <c r="C498" i="1" s="1"/>
  <c r="AD498" i="1" s="1"/>
  <c r="D498" i="1"/>
  <c r="E498" i="1"/>
  <c r="F498" i="1" s="1"/>
  <c r="G498" i="1"/>
  <c r="H498" i="1" s="1"/>
  <c r="I498" i="1"/>
  <c r="J498" i="1"/>
  <c r="K498" i="1"/>
  <c r="S498" i="1" s="1"/>
  <c r="L498" i="1"/>
  <c r="M498" i="1" s="1"/>
  <c r="B499" i="1"/>
  <c r="C499" i="1" s="1"/>
  <c r="AE499" i="1" s="1"/>
  <c r="D499" i="1"/>
  <c r="E499" i="1"/>
  <c r="F499" i="1" s="1"/>
  <c r="G499" i="1"/>
  <c r="H499" i="1" s="1"/>
  <c r="I499" i="1"/>
  <c r="J499" i="1"/>
  <c r="K499" i="1"/>
  <c r="S499" i="1" s="1"/>
  <c r="L499" i="1"/>
  <c r="M499" i="1" s="1"/>
  <c r="B500" i="1"/>
  <c r="C500" i="1" s="1"/>
  <c r="AD500" i="1" s="1"/>
  <c r="D500" i="1"/>
  <c r="E500" i="1"/>
  <c r="F500" i="1" s="1"/>
  <c r="AJ500" i="1" s="1"/>
  <c r="G500" i="1"/>
  <c r="H500" i="1" s="1"/>
  <c r="I500" i="1"/>
  <c r="J500" i="1"/>
  <c r="K500" i="1"/>
  <c r="R500" i="1" s="1"/>
  <c r="L500" i="1"/>
  <c r="M500" i="1" s="1"/>
  <c r="B21" i="1"/>
  <c r="C21" i="1" s="1"/>
  <c r="D21" i="1"/>
  <c r="E21" i="1"/>
  <c r="F21" i="1" s="1"/>
  <c r="G21" i="1"/>
  <c r="H21" i="1" s="1"/>
  <c r="I21" i="1"/>
  <c r="J21" i="1"/>
  <c r="K21" i="1"/>
  <c r="L21" i="1"/>
  <c r="M21" i="1" s="1"/>
  <c r="B22" i="1"/>
  <c r="C22" i="1" s="1"/>
  <c r="D22" i="1"/>
  <c r="E22" i="1"/>
  <c r="F22" i="1" s="1"/>
  <c r="G22" i="1"/>
  <c r="H22" i="1" s="1"/>
  <c r="I22" i="1"/>
  <c r="J22" i="1"/>
  <c r="K22" i="1"/>
  <c r="N22" i="1" s="1"/>
  <c r="L22" i="1"/>
  <c r="M22" i="1" s="1"/>
  <c r="B23" i="1"/>
  <c r="C23" i="1" s="1"/>
  <c r="D23" i="1"/>
  <c r="E23" i="1"/>
  <c r="F23" i="1" s="1"/>
  <c r="G23" i="1"/>
  <c r="H23" i="1" s="1"/>
  <c r="I23" i="1"/>
  <c r="J23" i="1"/>
  <c r="K23" i="1"/>
  <c r="L23" i="1"/>
  <c r="M23" i="1" s="1"/>
  <c r="B24" i="1"/>
  <c r="C24" i="1" s="1"/>
  <c r="AE24" i="1" s="1"/>
  <c r="D24" i="1"/>
  <c r="E24" i="1"/>
  <c r="F24" i="1" s="1"/>
  <c r="G24" i="1"/>
  <c r="H24" i="1" s="1"/>
  <c r="I24" i="1"/>
  <c r="J24" i="1"/>
  <c r="K24" i="1"/>
  <c r="L24" i="1"/>
  <c r="M24" i="1" s="1"/>
  <c r="B25" i="1"/>
  <c r="C25" i="1" s="1"/>
  <c r="D25" i="1"/>
  <c r="E25" i="1"/>
  <c r="F25" i="1" s="1"/>
  <c r="G25" i="1"/>
  <c r="H25" i="1" s="1"/>
  <c r="I25" i="1"/>
  <c r="J25" i="1"/>
  <c r="K25" i="1"/>
  <c r="N25" i="1" s="1"/>
  <c r="L25" i="1"/>
  <c r="M25" i="1" s="1"/>
  <c r="B26" i="1"/>
  <c r="C26" i="1" s="1"/>
  <c r="D26" i="1"/>
  <c r="E26" i="1"/>
  <c r="F26" i="1" s="1"/>
  <c r="G26" i="1"/>
  <c r="H26" i="1" s="1"/>
  <c r="I26" i="1"/>
  <c r="J26" i="1"/>
  <c r="K26" i="1"/>
  <c r="N26" i="1" s="1"/>
  <c r="O26" i="1" s="1"/>
  <c r="BC26" i="1" s="1"/>
  <c r="BD26" i="1" s="1"/>
  <c r="L26" i="1"/>
  <c r="M26" i="1" s="1"/>
  <c r="B27" i="1"/>
  <c r="C27" i="1" s="1"/>
  <c r="D27" i="1"/>
  <c r="E27" i="1"/>
  <c r="F27" i="1" s="1"/>
  <c r="AJ27" i="1" s="1"/>
  <c r="G27" i="1"/>
  <c r="H27" i="1" s="1"/>
  <c r="I27" i="1"/>
  <c r="J27" i="1"/>
  <c r="K27" i="1"/>
  <c r="S27" i="1" s="1"/>
  <c r="L27" i="1"/>
  <c r="M27" i="1" s="1"/>
  <c r="B28" i="1"/>
  <c r="C28" i="1" s="1"/>
  <c r="D28" i="1"/>
  <c r="E28" i="1"/>
  <c r="F28" i="1" s="1"/>
  <c r="G28" i="1"/>
  <c r="H28" i="1" s="1"/>
  <c r="I28" i="1"/>
  <c r="J28" i="1"/>
  <c r="K28" i="1"/>
  <c r="N28" i="1" s="1"/>
  <c r="L28" i="1"/>
  <c r="M28" i="1" s="1"/>
  <c r="B29" i="1"/>
  <c r="C29" i="1" s="1"/>
  <c r="D29" i="1"/>
  <c r="E29" i="1"/>
  <c r="F29" i="1" s="1"/>
  <c r="G29" i="1"/>
  <c r="H29" i="1" s="1"/>
  <c r="I29" i="1"/>
  <c r="J29" i="1"/>
  <c r="K29" i="1"/>
  <c r="R29" i="1" s="1"/>
  <c r="L29" i="1"/>
  <c r="M29" i="1" s="1"/>
  <c r="B30" i="1"/>
  <c r="C30" i="1" s="1"/>
  <c r="D30" i="1"/>
  <c r="E30" i="1"/>
  <c r="F30" i="1" s="1"/>
  <c r="G30" i="1"/>
  <c r="H30" i="1" s="1"/>
  <c r="I30" i="1"/>
  <c r="J30" i="1"/>
  <c r="K30" i="1"/>
  <c r="L30" i="1"/>
  <c r="M30" i="1" s="1"/>
  <c r="B31" i="1"/>
  <c r="C31" i="1" s="1"/>
  <c r="D31" i="1"/>
  <c r="E31" i="1"/>
  <c r="F31" i="1" s="1"/>
  <c r="G31" i="1"/>
  <c r="H31" i="1" s="1"/>
  <c r="I31" i="1"/>
  <c r="J31" i="1"/>
  <c r="K31" i="1"/>
  <c r="L31" i="1"/>
  <c r="M31" i="1" s="1"/>
  <c r="B32" i="1"/>
  <c r="C32" i="1" s="1"/>
  <c r="D32" i="1"/>
  <c r="E32" i="1"/>
  <c r="F32" i="1" s="1"/>
  <c r="G32" i="1"/>
  <c r="H32" i="1" s="1"/>
  <c r="I32" i="1"/>
  <c r="J32" i="1"/>
  <c r="K32" i="1"/>
  <c r="N32" i="1" s="1"/>
  <c r="L32" i="1"/>
  <c r="M32" i="1" s="1"/>
  <c r="B33" i="1"/>
  <c r="C33" i="1" s="1"/>
  <c r="D33" i="1"/>
  <c r="E33" i="1"/>
  <c r="F33" i="1" s="1"/>
  <c r="G33" i="1"/>
  <c r="H33" i="1" s="1"/>
  <c r="I33" i="1"/>
  <c r="J33" i="1"/>
  <c r="K33" i="1"/>
  <c r="N33" i="1" s="1"/>
  <c r="L33" i="1"/>
  <c r="M33" i="1" s="1"/>
  <c r="B34" i="1"/>
  <c r="C34" i="1" s="1"/>
  <c r="D34" i="1"/>
  <c r="E34" i="1"/>
  <c r="F34" i="1" s="1"/>
  <c r="G34" i="1"/>
  <c r="H34" i="1" s="1"/>
  <c r="I34" i="1"/>
  <c r="J34" i="1"/>
  <c r="K34" i="1"/>
  <c r="N34" i="1" s="1"/>
  <c r="O34" i="1" s="1"/>
  <c r="BC34" i="1" s="1"/>
  <c r="BD34" i="1" s="1"/>
  <c r="L34" i="1"/>
  <c r="M34" i="1" s="1"/>
  <c r="B35" i="1"/>
  <c r="C35" i="1" s="1"/>
  <c r="D35" i="1"/>
  <c r="E35" i="1"/>
  <c r="F35" i="1" s="1"/>
  <c r="G35" i="1"/>
  <c r="H35" i="1" s="1"/>
  <c r="I35" i="1"/>
  <c r="J35" i="1"/>
  <c r="K35" i="1"/>
  <c r="S35" i="1" s="1"/>
  <c r="L35" i="1"/>
  <c r="M35" i="1" s="1"/>
  <c r="B36" i="1"/>
  <c r="C36" i="1" s="1"/>
  <c r="D36" i="1"/>
  <c r="E36" i="1"/>
  <c r="F36" i="1" s="1"/>
  <c r="G36" i="1"/>
  <c r="H36" i="1" s="1"/>
  <c r="I36" i="1"/>
  <c r="J36" i="1"/>
  <c r="K36" i="1"/>
  <c r="S36" i="1" s="1"/>
  <c r="L36" i="1"/>
  <c r="M36" i="1" s="1"/>
  <c r="B37" i="1"/>
  <c r="C37" i="1" s="1"/>
  <c r="D37" i="1"/>
  <c r="E37" i="1"/>
  <c r="F37" i="1" s="1"/>
  <c r="G37" i="1"/>
  <c r="H37" i="1" s="1"/>
  <c r="I37" i="1"/>
  <c r="J37" i="1"/>
  <c r="K37" i="1"/>
  <c r="R37" i="1" s="1"/>
  <c r="L37" i="1"/>
  <c r="M37" i="1" s="1"/>
  <c r="B38" i="1"/>
  <c r="C38" i="1" s="1"/>
  <c r="D38" i="1"/>
  <c r="E38" i="1"/>
  <c r="F38" i="1" s="1"/>
  <c r="G38" i="1"/>
  <c r="H38" i="1" s="1"/>
  <c r="I38" i="1"/>
  <c r="J38" i="1"/>
  <c r="K38" i="1"/>
  <c r="N38" i="1" s="1"/>
  <c r="O38" i="1" s="1"/>
  <c r="BC38" i="1" s="1"/>
  <c r="BD38" i="1" s="1"/>
  <c r="L38" i="1"/>
  <c r="M38" i="1" s="1"/>
  <c r="B39" i="1"/>
  <c r="C39" i="1" s="1"/>
  <c r="D39" i="1"/>
  <c r="E39" i="1"/>
  <c r="F39" i="1" s="1"/>
  <c r="G39" i="1"/>
  <c r="H39" i="1" s="1"/>
  <c r="I39" i="1"/>
  <c r="J39" i="1"/>
  <c r="K39" i="1"/>
  <c r="L39" i="1"/>
  <c r="M39" i="1" s="1"/>
  <c r="B40" i="1"/>
  <c r="C40" i="1" s="1"/>
  <c r="AE40" i="1" s="1"/>
  <c r="D40" i="1"/>
  <c r="E40" i="1"/>
  <c r="F40" i="1" s="1"/>
  <c r="G40" i="1"/>
  <c r="H40" i="1" s="1"/>
  <c r="I40" i="1"/>
  <c r="J40" i="1"/>
  <c r="K40" i="1"/>
  <c r="S40" i="1" s="1"/>
  <c r="L40" i="1"/>
  <c r="M40" i="1" s="1"/>
  <c r="B41" i="1"/>
  <c r="C41" i="1" s="1"/>
  <c r="D41" i="1"/>
  <c r="E41" i="1"/>
  <c r="F41" i="1" s="1"/>
  <c r="G41" i="1"/>
  <c r="H41" i="1" s="1"/>
  <c r="I41" i="1"/>
  <c r="J41" i="1"/>
  <c r="K41" i="1"/>
  <c r="L41" i="1"/>
  <c r="M41" i="1" s="1"/>
  <c r="B42" i="1"/>
  <c r="C42" i="1" s="1"/>
  <c r="D42" i="1"/>
  <c r="E42" i="1"/>
  <c r="F42" i="1" s="1"/>
  <c r="G42" i="1"/>
  <c r="H42" i="1" s="1"/>
  <c r="I42" i="1"/>
  <c r="J42" i="1"/>
  <c r="K42" i="1"/>
  <c r="S42" i="1" s="1"/>
  <c r="L42" i="1"/>
  <c r="M42" i="1" s="1"/>
  <c r="B43" i="1"/>
  <c r="C43" i="1" s="1"/>
  <c r="D43" i="1"/>
  <c r="E43" i="1"/>
  <c r="F43" i="1" s="1"/>
  <c r="G43" i="1"/>
  <c r="H43" i="1" s="1"/>
  <c r="I43" i="1"/>
  <c r="J43" i="1"/>
  <c r="K43" i="1"/>
  <c r="S43" i="1" s="1"/>
  <c r="L43" i="1"/>
  <c r="M43" i="1" s="1"/>
  <c r="B44" i="1"/>
  <c r="C44" i="1" s="1"/>
  <c r="D44" i="1"/>
  <c r="E44" i="1"/>
  <c r="F44" i="1" s="1"/>
  <c r="G44" i="1"/>
  <c r="H44" i="1" s="1"/>
  <c r="I44" i="1"/>
  <c r="J44" i="1"/>
  <c r="K44" i="1"/>
  <c r="R44" i="1" s="1"/>
  <c r="L44" i="1"/>
  <c r="M44" i="1" s="1"/>
  <c r="B45" i="1"/>
  <c r="C45" i="1" s="1"/>
  <c r="D45" i="1"/>
  <c r="E45" i="1"/>
  <c r="F45" i="1" s="1"/>
  <c r="G45" i="1"/>
  <c r="H45" i="1" s="1"/>
  <c r="I45" i="1"/>
  <c r="J45" i="1"/>
  <c r="K45" i="1"/>
  <c r="N45" i="1" s="1"/>
  <c r="L45" i="1"/>
  <c r="M45" i="1" s="1"/>
  <c r="B46" i="1"/>
  <c r="C46" i="1" s="1"/>
  <c r="D46" i="1"/>
  <c r="E46" i="1"/>
  <c r="F46" i="1" s="1"/>
  <c r="G46" i="1"/>
  <c r="H46" i="1" s="1"/>
  <c r="I46" i="1"/>
  <c r="J46" i="1"/>
  <c r="K46" i="1"/>
  <c r="L46" i="1"/>
  <c r="M46" i="1" s="1"/>
  <c r="B47" i="1"/>
  <c r="C47" i="1" s="1"/>
  <c r="D47" i="1"/>
  <c r="E47" i="1"/>
  <c r="F47" i="1" s="1"/>
  <c r="G47" i="1"/>
  <c r="H47" i="1" s="1"/>
  <c r="I47" i="1"/>
  <c r="J47" i="1"/>
  <c r="K47" i="1"/>
  <c r="L47" i="1"/>
  <c r="M47" i="1" s="1"/>
  <c r="B48" i="1"/>
  <c r="C48" i="1" s="1"/>
  <c r="D48" i="1"/>
  <c r="E48" i="1"/>
  <c r="F48" i="1" s="1"/>
  <c r="G48" i="1"/>
  <c r="H48" i="1" s="1"/>
  <c r="I48" i="1"/>
  <c r="J48" i="1"/>
  <c r="K48" i="1"/>
  <c r="L48" i="1"/>
  <c r="M48" i="1" s="1"/>
  <c r="B49" i="1"/>
  <c r="C49" i="1" s="1"/>
  <c r="D49" i="1"/>
  <c r="E49" i="1"/>
  <c r="F49" i="1" s="1"/>
  <c r="G49" i="1"/>
  <c r="H49" i="1" s="1"/>
  <c r="I49" i="1"/>
  <c r="J49" i="1"/>
  <c r="K49" i="1"/>
  <c r="R49" i="1" s="1"/>
  <c r="L49" i="1"/>
  <c r="M49" i="1" s="1"/>
  <c r="B50" i="1"/>
  <c r="C50" i="1" s="1"/>
  <c r="D50" i="1"/>
  <c r="E50" i="1"/>
  <c r="F50" i="1" s="1"/>
  <c r="G50" i="1"/>
  <c r="H50" i="1" s="1"/>
  <c r="I50" i="1"/>
  <c r="J50" i="1"/>
  <c r="K50" i="1"/>
  <c r="N50" i="1" s="1"/>
  <c r="O50" i="1" s="1"/>
  <c r="BC50" i="1" s="1"/>
  <c r="BD50" i="1" s="1"/>
  <c r="L50" i="1"/>
  <c r="M50" i="1" s="1"/>
  <c r="B51" i="1"/>
  <c r="C51" i="1" s="1"/>
  <c r="D51" i="1"/>
  <c r="E51" i="1"/>
  <c r="F51" i="1" s="1"/>
  <c r="G51" i="1"/>
  <c r="H51" i="1" s="1"/>
  <c r="I51" i="1"/>
  <c r="J51" i="1"/>
  <c r="K51" i="1"/>
  <c r="S51" i="1" s="1"/>
  <c r="L51" i="1"/>
  <c r="M51" i="1" s="1"/>
  <c r="B52" i="1"/>
  <c r="C52" i="1" s="1"/>
  <c r="D52" i="1"/>
  <c r="E52" i="1"/>
  <c r="F52" i="1" s="1"/>
  <c r="G52" i="1"/>
  <c r="H52" i="1" s="1"/>
  <c r="I52" i="1"/>
  <c r="J52" i="1"/>
  <c r="K52" i="1"/>
  <c r="L52" i="1"/>
  <c r="M52" i="1" s="1"/>
  <c r="B53" i="1"/>
  <c r="C53" i="1" s="1"/>
  <c r="D53" i="1"/>
  <c r="E53" i="1"/>
  <c r="F53" i="1" s="1"/>
  <c r="G53" i="1"/>
  <c r="H53" i="1" s="1"/>
  <c r="I53" i="1"/>
  <c r="J53" i="1"/>
  <c r="K53" i="1"/>
  <c r="N53" i="1" s="1"/>
  <c r="L53" i="1"/>
  <c r="M53" i="1" s="1"/>
  <c r="B54" i="1"/>
  <c r="C54" i="1" s="1"/>
  <c r="D54" i="1"/>
  <c r="E54" i="1"/>
  <c r="F54" i="1" s="1"/>
  <c r="G54" i="1"/>
  <c r="H54" i="1" s="1"/>
  <c r="I54" i="1"/>
  <c r="J54" i="1"/>
  <c r="K54" i="1"/>
  <c r="L54" i="1"/>
  <c r="M54" i="1" s="1"/>
  <c r="B55" i="1"/>
  <c r="C55" i="1" s="1"/>
  <c r="D55" i="1"/>
  <c r="E55" i="1"/>
  <c r="F55" i="1" s="1"/>
  <c r="G55" i="1"/>
  <c r="H55" i="1" s="1"/>
  <c r="I55" i="1"/>
  <c r="J55" i="1"/>
  <c r="K55" i="1"/>
  <c r="L55" i="1"/>
  <c r="M55" i="1" s="1"/>
  <c r="B56" i="1"/>
  <c r="C56" i="1" s="1"/>
  <c r="AE56" i="1" s="1"/>
  <c r="D56" i="1"/>
  <c r="E56" i="1"/>
  <c r="F56" i="1" s="1"/>
  <c r="G56" i="1"/>
  <c r="H56" i="1" s="1"/>
  <c r="I56" i="1"/>
  <c r="J56" i="1"/>
  <c r="K56" i="1"/>
  <c r="L56" i="1"/>
  <c r="M56" i="1" s="1"/>
  <c r="B57" i="1"/>
  <c r="C57" i="1" s="1"/>
  <c r="D57" i="1"/>
  <c r="E57" i="1"/>
  <c r="F57" i="1" s="1"/>
  <c r="G57" i="1"/>
  <c r="H57" i="1" s="1"/>
  <c r="I57" i="1"/>
  <c r="J57" i="1"/>
  <c r="K57" i="1"/>
  <c r="S57" i="1" s="1"/>
  <c r="L57" i="1"/>
  <c r="M57" i="1" s="1"/>
  <c r="B58" i="1"/>
  <c r="C58" i="1" s="1"/>
  <c r="D58" i="1"/>
  <c r="E58" i="1"/>
  <c r="F58" i="1" s="1"/>
  <c r="G58" i="1"/>
  <c r="H58" i="1" s="1"/>
  <c r="I58" i="1"/>
  <c r="J58" i="1"/>
  <c r="K58" i="1"/>
  <c r="N58" i="1" s="1"/>
  <c r="O58" i="1" s="1"/>
  <c r="BC58" i="1" s="1"/>
  <c r="BD58" i="1" s="1"/>
  <c r="L58" i="1"/>
  <c r="M58" i="1" s="1"/>
  <c r="B59" i="1"/>
  <c r="C59" i="1" s="1"/>
  <c r="D59" i="1"/>
  <c r="E59" i="1"/>
  <c r="F59" i="1" s="1"/>
  <c r="G59" i="1"/>
  <c r="H59" i="1" s="1"/>
  <c r="I59" i="1"/>
  <c r="J59" i="1"/>
  <c r="K59" i="1"/>
  <c r="S59" i="1" s="1"/>
  <c r="L59" i="1"/>
  <c r="M59" i="1" s="1"/>
  <c r="B60" i="1"/>
  <c r="C60" i="1" s="1"/>
  <c r="D60" i="1"/>
  <c r="E60" i="1"/>
  <c r="F60" i="1" s="1"/>
  <c r="G60" i="1"/>
  <c r="H60" i="1" s="1"/>
  <c r="I60" i="1"/>
  <c r="J60" i="1"/>
  <c r="K60" i="1"/>
  <c r="R60" i="1" s="1"/>
  <c r="L60" i="1"/>
  <c r="M60" i="1" s="1"/>
  <c r="B61" i="1"/>
  <c r="C61" i="1" s="1"/>
  <c r="D61" i="1"/>
  <c r="E61" i="1"/>
  <c r="F61" i="1" s="1"/>
  <c r="G61" i="1"/>
  <c r="H61" i="1" s="1"/>
  <c r="I61" i="1"/>
  <c r="J61" i="1"/>
  <c r="K61" i="1"/>
  <c r="L61" i="1"/>
  <c r="M61" i="1" s="1"/>
  <c r="B62" i="1"/>
  <c r="C62" i="1" s="1"/>
  <c r="D62" i="1"/>
  <c r="E62" i="1"/>
  <c r="F62" i="1" s="1"/>
  <c r="G62" i="1"/>
  <c r="H62" i="1" s="1"/>
  <c r="I62" i="1"/>
  <c r="J62" i="1"/>
  <c r="K62" i="1"/>
  <c r="S62" i="1" s="1"/>
  <c r="L62" i="1"/>
  <c r="M62" i="1" s="1"/>
  <c r="B63" i="1"/>
  <c r="C63" i="1" s="1"/>
  <c r="D63" i="1"/>
  <c r="E63" i="1"/>
  <c r="F63" i="1" s="1"/>
  <c r="G63" i="1"/>
  <c r="H63" i="1" s="1"/>
  <c r="I63" i="1"/>
  <c r="J63" i="1"/>
  <c r="K63" i="1"/>
  <c r="L63" i="1"/>
  <c r="M63" i="1" s="1"/>
  <c r="B64" i="1"/>
  <c r="C64" i="1" s="1"/>
  <c r="D64" i="1"/>
  <c r="E64" i="1"/>
  <c r="F64" i="1" s="1"/>
  <c r="G64" i="1"/>
  <c r="H64" i="1" s="1"/>
  <c r="I64" i="1"/>
  <c r="J64" i="1"/>
  <c r="K64" i="1"/>
  <c r="L64" i="1"/>
  <c r="M64" i="1" s="1"/>
  <c r="B65" i="1"/>
  <c r="C65" i="1" s="1"/>
  <c r="D65" i="1"/>
  <c r="E65" i="1"/>
  <c r="F65" i="1" s="1"/>
  <c r="G65" i="1"/>
  <c r="H65" i="1" s="1"/>
  <c r="I65" i="1"/>
  <c r="J65" i="1"/>
  <c r="K65" i="1"/>
  <c r="R65" i="1" s="1"/>
  <c r="L65" i="1"/>
  <c r="M65" i="1" s="1"/>
  <c r="B66" i="1"/>
  <c r="C66" i="1" s="1"/>
  <c r="D66" i="1"/>
  <c r="E66" i="1"/>
  <c r="F66" i="1" s="1"/>
  <c r="G66" i="1"/>
  <c r="H66" i="1" s="1"/>
  <c r="I66" i="1"/>
  <c r="J66" i="1"/>
  <c r="K66" i="1"/>
  <c r="L66" i="1"/>
  <c r="M66" i="1" s="1"/>
  <c r="B67" i="1"/>
  <c r="C67" i="1" s="1"/>
  <c r="D67" i="1"/>
  <c r="E67" i="1"/>
  <c r="F67" i="1" s="1"/>
  <c r="G67" i="1"/>
  <c r="H67" i="1" s="1"/>
  <c r="I67" i="1"/>
  <c r="J67" i="1"/>
  <c r="K67" i="1"/>
  <c r="R67" i="1" s="1"/>
  <c r="L67" i="1"/>
  <c r="M67" i="1" s="1"/>
  <c r="B68" i="1"/>
  <c r="C68" i="1" s="1"/>
  <c r="D68" i="1"/>
  <c r="E68" i="1"/>
  <c r="F68" i="1" s="1"/>
  <c r="G68" i="1"/>
  <c r="H68" i="1" s="1"/>
  <c r="I68" i="1"/>
  <c r="J68" i="1"/>
  <c r="K68" i="1"/>
  <c r="S68" i="1" s="1"/>
  <c r="L68" i="1"/>
  <c r="M68" i="1" s="1"/>
  <c r="B69" i="1"/>
  <c r="C69" i="1" s="1"/>
  <c r="D69" i="1"/>
  <c r="E69" i="1"/>
  <c r="F69" i="1" s="1"/>
  <c r="G69" i="1"/>
  <c r="H69" i="1" s="1"/>
  <c r="I69" i="1"/>
  <c r="J69" i="1"/>
  <c r="K69" i="1"/>
  <c r="L69" i="1"/>
  <c r="M69" i="1" s="1"/>
  <c r="B70" i="1"/>
  <c r="C70" i="1" s="1"/>
  <c r="D70" i="1"/>
  <c r="E70" i="1"/>
  <c r="F70" i="1" s="1"/>
  <c r="G70" i="1"/>
  <c r="H70" i="1" s="1"/>
  <c r="I70" i="1"/>
  <c r="J70" i="1"/>
  <c r="K70" i="1"/>
  <c r="L70" i="1"/>
  <c r="M70" i="1" s="1"/>
  <c r="B71" i="1"/>
  <c r="C71" i="1" s="1"/>
  <c r="D71" i="1"/>
  <c r="E71" i="1"/>
  <c r="F71" i="1" s="1"/>
  <c r="G71" i="1"/>
  <c r="H71" i="1" s="1"/>
  <c r="I71" i="1"/>
  <c r="J71" i="1"/>
  <c r="K71" i="1"/>
  <c r="R71" i="1" s="1"/>
  <c r="L71" i="1"/>
  <c r="M71" i="1" s="1"/>
  <c r="B72" i="1"/>
  <c r="C72" i="1" s="1"/>
  <c r="AE72" i="1" s="1"/>
  <c r="D72" i="1"/>
  <c r="E72" i="1"/>
  <c r="F72" i="1" s="1"/>
  <c r="G72" i="1"/>
  <c r="H72" i="1" s="1"/>
  <c r="I72" i="1"/>
  <c r="J72" i="1"/>
  <c r="K72" i="1"/>
  <c r="S72" i="1" s="1"/>
  <c r="L72" i="1"/>
  <c r="M72" i="1" s="1"/>
  <c r="B73" i="1"/>
  <c r="C73" i="1" s="1"/>
  <c r="D73" i="1"/>
  <c r="E73" i="1"/>
  <c r="F73" i="1" s="1"/>
  <c r="G73" i="1"/>
  <c r="H73" i="1" s="1"/>
  <c r="I73" i="1"/>
  <c r="J73" i="1"/>
  <c r="K73" i="1"/>
  <c r="R73" i="1" s="1"/>
  <c r="L73" i="1"/>
  <c r="M73" i="1" s="1"/>
  <c r="B74" i="1"/>
  <c r="C74" i="1" s="1"/>
  <c r="D74" i="1"/>
  <c r="E74" i="1"/>
  <c r="F74" i="1" s="1"/>
  <c r="G74" i="1"/>
  <c r="H74" i="1" s="1"/>
  <c r="I74" i="1"/>
  <c r="J74" i="1"/>
  <c r="K74" i="1"/>
  <c r="S74" i="1" s="1"/>
  <c r="L74" i="1"/>
  <c r="M74" i="1" s="1"/>
  <c r="B75" i="1"/>
  <c r="C75" i="1" s="1"/>
  <c r="D75" i="1"/>
  <c r="E75" i="1"/>
  <c r="F75" i="1" s="1"/>
  <c r="G75" i="1"/>
  <c r="H75" i="1" s="1"/>
  <c r="I75" i="1"/>
  <c r="J75" i="1"/>
  <c r="K75" i="1"/>
  <c r="L75" i="1"/>
  <c r="M75" i="1" s="1"/>
  <c r="B76" i="1"/>
  <c r="C76" i="1" s="1"/>
  <c r="D76" i="1"/>
  <c r="E76" i="1"/>
  <c r="F76" i="1" s="1"/>
  <c r="G76" i="1"/>
  <c r="H76" i="1" s="1"/>
  <c r="I76" i="1"/>
  <c r="J76" i="1"/>
  <c r="K76" i="1"/>
  <c r="R76" i="1" s="1"/>
  <c r="L76" i="1"/>
  <c r="M76" i="1" s="1"/>
  <c r="B77" i="1"/>
  <c r="C77" i="1" s="1"/>
  <c r="D77" i="1"/>
  <c r="E77" i="1"/>
  <c r="F77" i="1" s="1"/>
  <c r="G77" i="1"/>
  <c r="H77" i="1" s="1"/>
  <c r="I77" i="1"/>
  <c r="J77" i="1"/>
  <c r="K77" i="1"/>
  <c r="N77" i="1" s="1"/>
  <c r="L77" i="1"/>
  <c r="M77" i="1" s="1"/>
  <c r="B78" i="1"/>
  <c r="C78" i="1" s="1"/>
  <c r="D78" i="1"/>
  <c r="E78" i="1"/>
  <c r="F78" i="1" s="1"/>
  <c r="G78" i="1"/>
  <c r="H78" i="1" s="1"/>
  <c r="I78" i="1"/>
  <c r="J78" i="1"/>
  <c r="K78" i="1"/>
  <c r="L78" i="1"/>
  <c r="M78" i="1" s="1"/>
  <c r="B79" i="1"/>
  <c r="C79" i="1" s="1"/>
  <c r="D79" i="1"/>
  <c r="E79" i="1"/>
  <c r="F79" i="1" s="1"/>
  <c r="G79" i="1"/>
  <c r="H79" i="1" s="1"/>
  <c r="I79" i="1"/>
  <c r="J79" i="1"/>
  <c r="K79" i="1"/>
  <c r="R79" i="1" s="1"/>
  <c r="L79" i="1"/>
  <c r="M79" i="1" s="1"/>
  <c r="B80" i="1"/>
  <c r="C80" i="1" s="1"/>
  <c r="D80" i="1"/>
  <c r="E80" i="1"/>
  <c r="F80" i="1" s="1"/>
  <c r="G80" i="1"/>
  <c r="H80" i="1" s="1"/>
  <c r="I80" i="1"/>
  <c r="J80" i="1"/>
  <c r="K80" i="1"/>
  <c r="L80" i="1"/>
  <c r="M80" i="1" s="1"/>
  <c r="B81" i="1"/>
  <c r="C81" i="1" s="1"/>
  <c r="D81" i="1"/>
  <c r="E81" i="1"/>
  <c r="F81" i="1" s="1"/>
  <c r="G81" i="1"/>
  <c r="H81" i="1" s="1"/>
  <c r="I81" i="1"/>
  <c r="J81" i="1"/>
  <c r="K81" i="1"/>
  <c r="L81" i="1"/>
  <c r="M81" i="1" s="1"/>
  <c r="B82" i="1"/>
  <c r="C82" i="1" s="1"/>
  <c r="D82" i="1"/>
  <c r="E82" i="1"/>
  <c r="F82" i="1" s="1"/>
  <c r="G82" i="1"/>
  <c r="H82" i="1" s="1"/>
  <c r="I82" i="1"/>
  <c r="J82" i="1"/>
  <c r="K82" i="1"/>
  <c r="S82" i="1" s="1"/>
  <c r="L82" i="1"/>
  <c r="M82" i="1" s="1"/>
  <c r="B83" i="1"/>
  <c r="C83" i="1" s="1"/>
  <c r="D83" i="1"/>
  <c r="E83" i="1"/>
  <c r="F83" i="1" s="1"/>
  <c r="G83" i="1"/>
  <c r="H83" i="1" s="1"/>
  <c r="I83" i="1"/>
  <c r="J83" i="1"/>
  <c r="K83" i="1"/>
  <c r="S83" i="1" s="1"/>
  <c r="L83" i="1"/>
  <c r="M83" i="1" s="1"/>
  <c r="B84" i="1"/>
  <c r="C84" i="1" s="1"/>
  <c r="D84" i="1"/>
  <c r="E84" i="1"/>
  <c r="F84" i="1" s="1"/>
  <c r="G84" i="1"/>
  <c r="H84" i="1" s="1"/>
  <c r="I84" i="1"/>
  <c r="J84" i="1"/>
  <c r="K84" i="1"/>
  <c r="L84" i="1"/>
  <c r="M84" i="1" s="1"/>
  <c r="B85" i="1"/>
  <c r="C85" i="1" s="1"/>
  <c r="D85" i="1"/>
  <c r="E85" i="1"/>
  <c r="F85" i="1" s="1"/>
  <c r="G85" i="1"/>
  <c r="H85" i="1" s="1"/>
  <c r="I85" i="1"/>
  <c r="J85" i="1"/>
  <c r="K85" i="1"/>
  <c r="L85" i="1"/>
  <c r="M85" i="1" s="1"/>
  <c r="B86" i="1"/>
  <c r="C86" i="1" s="1"/>
  <c r="D86" i="1"/>
  <c r="E86" i="1"/>
  <c r="F86" i="1" s="1"/>
  <c r="G86" i="1"/>
  <c r="H86" i="1" s="1"/>
  <c r="I86" i="1"/>
  <c r="J86" i="1"/>
  <c r="K86" i="1"/>
  <c r="S86" i="1" s="1"/>
  <c r="L86" i="1"/>
  <c r="M86" i="1" s="1"/>
  <c r="B87" i="1"/>
  <c r="C87" i="1" s="1"/>
  <c r="D87" i="1"/>
  <c r="E87" i="1"/>
  <c r="F87" i="1" s="1"/>
  <c r="G87" i="1"/>
  <c r="H87" i="1" s="1"/>
  <c r="I87" i="1"/>
  <c r="J87" i="1"/>
  <c r="K87" i="1"/>
  <c r="L87" i="1"/>
  <c r="M87" i="1" s="1"/>
  <c r="B88" i="1"/>
  <c r="C88" i="1" s="1"/>
  <c r="AE88" i="1" s="1"/>
  <c r="D88" i="1"/>
  <c r="E88" i="1"/>
  <c r="F88" i="1" s="1"/>
  <c r="G88" i="1"/>
  <c r="H88" i="1" s="1"/>
  <c r="I88" i="1"/>
  <c r="J88" i="1"/>
  <c r="K88" i="1"/>
  <c r="N88" i="1" s="1"/>
  <c r="L88" i="1"/>
  <c r="M88" i="1" s="1"/>
  <c r="B89" i="1"/>
  <c r="C89" i="1" s="1"/>
  <c r="D89" i="1"/>
  <c r="E89" i="1"/>
  <c r="F89" i="1" s="1"/>
  <c r="G89" i="1"/>
  <c r="H89" i="1" s="1"/>
  <c r="I89" i="1"/>
  <c r="J89" i="1"/>
  <c r="K89" i="1"/>
  <c r="R89" i="1" s="1"/>
  <c r="L89" i="1"/>
  <c r="M89" i="1" s="1"/>
  <c r="B90" i="1"/>
  <c r="C90" i="1" s="1"/>
  <c r="D90" i="1"/>
  <c r="E90" i="1"/>
  <c r="F90" i="1" s="1"/>
  <c r="G90" i="1"/>
  <c r="H90" i="1" s="1"/>
  <c r="I90" i="1"/>
  <c r="J90" i="1"/>
  <c r="K90" i="1"/>
  <c r="L90" i="1"/>
  <c r="M90" i="1" s="1"/>
  <c r="B91" i="1"/>
  <c r="C91" i="1" s="1"/>
  <c r="D91" i="1"/>
  <c r="E91" i="1"/>
  <c r="F91" i="1" s="1"/>
  <c r="G91" i="1"/>
  <c r="H91" i="1" s="1"/>
  <c r="I91" i="1"/>
  <c r="J91" i="1"/>
  <c r="K91" i="1"/>
  <c r="S91" i="1" s="1"/>
  <c r="L91" i="1"/>
  <c r="M91" i="1" s="1"/>
  <c r="B92" i="1"/>
  <c r="C92" i="1" s="1"/>
  <c r="D92" i="1"/>
  <c r="E92" i="1"/>
  <c r="F92" i="1" s="1"/>
  <c r="G92" i="1"/>
  <c r="H92" i="1" s="1"/>
  <c r="I92" i="1"/>
  <c r="J92" i="1"/>
  <c r="K92" i="1"/>
  <c r="R92" i="1" s="1"/>
  <c r="L92" i="1"/>
  <c r="M92" i="1" s="1"/>
  <c r="B93" i="1"/>
  <c r="C93" i="1" s="1"/>
  <c r="D93" i="1"/>
  <c r="E93" i="1"/>
  <c r="F93" i="1" s="1"/>
  <c r="G93" i="1"/>
  <c r="H93" i="1" s="1"/>
  <c r="I93" i="1"/>
  <c r="J93" i="1"/>
  <c r="K93" i="1"/>
  <c r="L93" i="1"/>
  <c r="M93" i="1" s="1"/>
  <c r="B94" i="1"/>
  <c r="C94" i="1" s="1"/>
  <c r="D94" i="1"/>
  <c r="E94" i="1"/>
  <c r="F94" i="1" s="1"/>
  <c r="G94" i="1"/>
  <c r="H94" i="1" s="1"/>
  <c r="I94" i="1"/>
  <c r="J94" i="1"/>
  <c r="K94" i="1"/>
  <c r="L94" i="1"/>
  <c r="M94" i="1" s="1"/>
  <c r="B95" i="1"/>
  <c r="C95" i="1" s="1"/>
  <c r="D95" i="1"/>
  <c r="E95" i="1"/>
  <c r="F95" i="1" s="1"/>
  <c r="G95" i="1"/>
  <c r="H95" i="1" s="1"/>
  <c r="I95" i="1"/>
  <c r="J95" i="1"/>
  <c r="K95" i="1"/>
  <c r="L95" i="1"/>
  <c r="M95" i="1" s="1"/>
  <c r="B96" i="1"/>
  <c r="C96" i="1" s="1"/>
  <c r="D96" i="1"/>
  <c r="E96" i="1"/>
  <c r="F96" i="1" s="1"/>
  <c r="G96" i="1"/>
  <c r="H96" i="1" s="1"/>
  <c r="I96" i="1"/>
  <c r="J96" i="1"/>
  <c r="K96" i="1"/>
  <c r="R96" i="1" s="1"/>
  <c r="L96" i="1"/>
  <c r="M96" i="1" s="1"/>
  <c r="B97" i="1"/>
  <c r="C97" i="1" s="1"/>
  <c r="D97" i="1"/>
  <c r="E97" i="1"/>
  <c r="F97" i="1" s="1"/>
  <c r="G97" i="1"/>
  <c r="H97" i="1" s="1"/>
  <c r="I97" i="1"/>
  <c r="J97" i="1"/>
  <c r="K97" i="1"/>
  <c r="N97" i="1" s="1"/>
  <c r="L97" i="1"/>
  <c r="M97" i="1" s="1"/>
  <c r="B98" i="1"/>
  <c r="C98" i="1" s="1"/>
  <c r="D98" i="1"/>
  <c r="E98" i="1"/>
  <c r="F98" i="1" s="1"/>
  <c r="G98" i="1"/>
  <c r="H98" i="1" s="1"/>
  <c r="I98" i="1"/>
  <c r="J98" i="1"/>
  <c r="K98" i="1"/>
  <c r="L98" i="1"/>
  <c r="M98" i="1" s="1"/>
  <c r="B99" i="1"/>
  <c r="C99" i="1" s="1"/>
  <c r="D99" i="1"/>
  <c r="E99" i="1"/>
  <c r="F99" i="1" s="1"/>
  <c r="G99" i="1"/>
  <c r="H99" i="1" s="1"/>
  <c r="I99" i="1"/>
  <c r="J99" i="1"/>
  <c r="K99" i="1"/>
  <c r="R99" i="1" s="1"/>
  <c r="L99" i="1"/>
  <c r="M99" i="1" s="1"/>
  <c r="B100" i="1"/>
  <c r="C100" i="1" s="1"/>
  <c r="D100" i="1"/>
  <c r="E100" i="1"/>
  <c r="F100" i="1" s="1"/>
  <c r="G100" i="1"/>
  <c r="H100" i="1" s="1"/>
  <c r="I100" i="1"/>
  <c r="J100" i="1"/>
  <c r="K100" i="1"/>
  <c r="L100" i="1"/>
  <c r="M100" i="1" s="1"/>
  <c r="B101" i="1"/>
  <c r="C101" i="1" s="1"/>
  <c r="D101" i="1"/>
  <c r="E101" i="1"/>
  <c r="F101" i="1" s="1"/>
  <c r="G101" i="1"/>
  <c r="H101" i="1" s="1"/>
  <c r="I101" i="1"/>
  <c r="J101" i="1"/>
  <c r="K101" i="1"/>
  <c r="N101" i="1" s="1"/>
  <c r="L101" i="1"/>
  <c r="M101" i="1" s="1"/>
  <c r="B102" i="1"/>
  <c r="C102" i="1" s="1"/>
  <c r="D102" i="1"/>
  <c r="E102" i="1"/>
  <c r="F102" i="1" s="1"/>
  <c r="G102" i="1"/>
  <c r="H102" i="1" s="1"/>
  <c r="I102" i="1"/>
  <c r="J102" i="1"/>
  <c r="K102" i="1"/>
  <c r="L102" i="1"/>
  <c r="M102" i="1" s="1"/>
  <c r="B103" i="1"/>
  <c r="C103" i="1" s="1"/>
  <c r="D103" i="1"/>
  <c r="E103" i="1"/>
  <c r="F103" i="1" s="1"/>
  <c r="G103" i="1"/>
  <c r="H103" i="1" s="1"/>
  <c r="I103" i="1"/>
  <c r="J103" i="1"/>
  <c r="K103" i="1"/>
  <c r="L103" i="1"/>
  <c r="M103" i="1" s="1"/>
  <c r="B104" i="1"/>
  <c r="C104" i="1" s="1"/>
  <c r="AE104" i="1" s="1"/>
  <c r="D104" i="1"/>
  <c r="E104" i="1"/>
  <c r="F104" i="1" s="1"/>
  <c r="G104" i="1"/>
  <c r="H104" i="1" s="1"/>
  <c r="I104" i="1"/>
  <c r="J104" i="1"/>
  <c r="K104" i="1"/>
  <c r="L104" i="1"/>
  <c r="M104" i="1" s="1"/>
  <c r="B105" i="1"/>
  <c r="C105" i="1" s="1"/>
  <c r="D105" i="1"/>
  <c r="E105" i="1"/>
  <c r="F105" i="1" s="1"/>
  <c r="G105" i="1"/>
  <c r="H105" i="1" s="1"/>
  <c r="I105" i="1"/>
  <c r="J105" i="1"/>
  <c r="K105" i="1"/>
  <c r="N105" i="1" s="1"/>
  <c r="L105" i="1"/>
  <c r="M105" i="1" s="1"/>
  <c r="B106" i="1"/>
  <c r="C106" i="1" s="1"/>
  <c r="D106" i="1"/>
  <c r="E106" i="1"/>
  <c r="F106" i="1" s="1"/>
  <c r="G106" i="1"/>
  <c r="H106" i="1" s="1"/>
  <c r="I106" i="1"/>
  <c r="J106" i="1"/>
  <c r="K106" i="1"/>
  <c r="L106" i="1"/>
  <c r="M106" i="1" s="1"/>
  <c r="B107" i="1"/>
  <c r="C107" i="1" s="1"/>
  <c r="D107" i="1"/>
  <c r="E107" i="1"/>
  <c r="F107" i="1" s="1"/>
  <c r="G107" i="1"/>
  <c r="H107" i="1" s="1"/>
  <c r="I107" i="1"/>
  <c r="J107" i="1"/>
  <c r="K107" i="1"/>
  <c r="R107" i="1" s="1"/>
  <c r="L107" i="1"/>
  <c r="M107" i="1" s="1"/>
  <c r="B108" i="1"/>
  <c r="C108" i="1" s="1"/>
  <c r="D108" i="1"/>
  <c r="E108" i="1"/>
  <c r="F108" i="1" s="1"/>
  <c r="G108" i="1"/>
  <c r="H108" i="1" s="1"/>
  <c r="I108" i="1"/>
  <c r="J108" i="1"/>
  <c r="K108" i="1"/>
  <c r="L108" i="1"/>
  <c r="M108" i="1" s="1"/>
  <c r="B109" i="1"/>
  <c r="C109" i="1" s="1"/>
  <c r="D109" i="1"/>
  <c r="E109" i="1"/>
  <c r="F109" i="1" s="1"/>
  <c r="G109" i="1"/>
  <c r="H109" i="1" s="1"/>
  <c r="I109" i="1"/>
  <c r="J109" i="1"/>
  <c r="K109" i="1"/>
  <c r="S109" i="1" s="1"/>
  <c r="L109" i="1"/>
  <c r="M109" i="1" s="1"/>
  <c r="BS107" i="1" s="1"/>
  <c r="B110" i="1"/>
  <c r="C110" i="1" s="1"/>
  <c r="D110" i="1"/>
  <c r="E110" i="1"/>
  <c r="F110" i="1" s="1"/>
  <c r="G110" i="1"/>
  <c r="H110" i="1" s="1"/>
  <c r="I110" i="1"/>
  <c r="J110" i="1"/>
  <c r="K110" i="1"/>
  <c r="L110" i="1"/>
  <c r="M110" i="1" s="1"/>
  <c r="B111" i="1"/>
  <c r="C111" i="1" s="1"/>
  <c r="D111" i="1"/>
  <c r="E111" i="1"/>
  <c r="F111" i="1" s="1"/>
  <c r="G111" i="1"/>
  <c r="H111" i="1" s="1"/>
  <c r="I111" i="1"/>
  <c r="J111" i="1"/>
  <c r="K111" i="1"/>
  <c r="R111" i="1" s="1"/>
  <c r="L111" i="1"/>
  <c r="M111" i="1" s="1"/>
  <c r="B112" i="1"/>
  <c r="C112" i="1" s="1"/>
  <c r="D112" i="1"/>
  <c r="E112" i="1"/>
  <c r="F112" i="1" s="1"/>
  <c r="G112" i="1"/>
  <c r="H112" i="1" s="1"/>
  <c r="I112" i="1"/>
  <c r="J112" i="1"/>
  <c r="K112" i="1"/>
  <c r="L112" i="1"/>
  <c r="M112" i="1" s="1"/>
  <c r="B113" i="1"/>
  <c r="C113" i="1" s="1"/>
  <c r="D113" i="1"/>
  <c r="E113" i="1"/>
  <c r="F113" i="1" s="1"/>
  <c r="G113" i="1"/>
  <c r="H113" i="1" s="1"/>
  <c r="I113" i="1"/>
  <c r="J113" i="1"/>
  <c r="K113" i="1"/>
  <c r="R113" i="1" s="1"/>
  <c r="L113" i="1"/>
  <c r="M113" i="1" s="1"/>
  <c r="B114" i="1"/>
  <c r="C114" i="1" s="1"/>
  <c r="D114" i="1"/>
  <c r="E114" i="1"/>
  <c r="F114" i="1" s="1"/>
  <c r="G114" i="1"/>
  <c r="H114" i="1" s="1"/>
  <c r="I114" i="1"/>
  <c r="J114" i="1"/>
  <c r="K114" i="1"/>
  <c r="L114" i="1"/>
  <c r="M114" i="1" s="1"/>
  <c r="B115" i="1"/>
  <c r="C115" i="1" s="1"/>
  <c r="D115" i="1"/>
  <c r="E115" i="1"/>
  <c r="F115" i="1" s="1"/>
  <c r="G115" i="1"/>
  <c r="H115" i="1" s="1"/>
  <c r="I115" i="1"/>
  <c r="J115" i="1"/>
  <c r="K115" i="1"/>
  <c r="L115" i="1"/>
  <c r="M115" i="1" s="1"/>
  <c r="B116" i="1"/>
  <c r="C116" i="1" s="1"/>
  <c r="D116" i="1"/>
  <c r="E116" i="1"/>
  <c r="F116" i="1" s="1"/>
  <c r="G116" i="1"/>
  <c r="H116" i="1" s="1"/>
  <c r="I116" i="1"/>
  <c r="J116" i="1"/>
  <c r="K116" i="1"/>
  <c r="L116" i="1"/>
  <c r="M116" i="1" s="1"/>
  <c r="B117" i="1"/>
  <c r="C117" i="1" s="1"/>
  <c r="D117" i="1"/>
  <c r="E117" i="1"/>
  <c r="F117" i="1" s="1"/>
  <c r="G117" i="1"/>
  <c r="H117" i="1" s="1"/>
  <c r="I117" i="1"/>
  <c r="J117" i="1"/>
  <c r="K117" i="1"/>
  <c r="L117" i="1"/>
  <c r="M117" i="1" s="1"/>
  <c r="B118" i="1"/>
  <c r="C118" i="1" s="1"/>
  <c r="D118" i="1"/>
  <c r="E118" i="1"/>
  <c r="F118" i="1" s="1"/>
  <c r="G118" i="1"/>
  <c r="H118" i="1" s="1"/>
  <c r="I118" i="1"/>
  <c r="J118" i="1"/>
  <c r="K118" i="1"/>
  <c r="L118" i="1"/>
  <c r="M118" i="1" s="1"/>
  <c r="B119" i="1"/>
  <c r="C119" i="1" s="1"/>
  <c r="D119" i="1"/>
  <c r="E119" i="1"/>
  <c r="F119" i="1" s="1"/>
  <c r="G119" i="1"/>
  <c r="H119" i="1" s="1"/>
  <c r="I119" i="1"/>
  <c r="J119" i="1"/>
  <c r="K119" i="1"/>
  <c r="L119" i="1"/>
  <c r="M119" i="1" s="1"/>
  <c r="B120" i="1"/>
  <c r="C120" i="1" s="1"/>
  <c r="AE120" i="1" s="1"/>
  <c r="D120" i="1"/>
  <c r="E120" i="1"/>
  <c r="F120" i="1" s="1"/>
  <c r="G120" i="1"/>
  <c r="H120" i="1" s="1"/>
  <c r="I120" i="1"/>
  <c r="J120" i="1"/>
  <c r="K120" i="1"/>
  <c r="S120" i="1" s="1"/>
  <c r="L120" i="1"/>
  <c r="M120" i="1" s="1"/>
  <c r="B121" i="1"/>
  <c r="C121" i="1" s="1"/>
  <c r="D121" i="1"/>
  <c r="E121" i="1"/>
  <c r="F121" i="1" s="1"/>
  <c r="G121" i="1"/>
  <c r="H121" i="1" s="1"/>
  <c r="I121" i="1"/>
  <c r="J121" i="1"/>
  <c r="K121" i="1"/>
  <c r="L121" i="1"/>
  <c r="M121" i="1" s="1"/>
  <c r="B122" i="1"/>
  <c r="C122" i="1" s="1"/>
  <c r="D122" i="1"/>
  <c r="E122" i="1"/>
  <c r="F122" i="1" s="1"/>
  <c r="G122" i="1"/>
  <c r="H122" i="1" s="1"/>
  <c r="I122" i="1"/>
  <c r="J122" i="1"/>
  <c r="K122" i="1"/>
  <c r="L122" i="1"/>
  <c r="M122" i="1" s="1"/>
  <c r="B123" i="1"/>
  <c r="C123" i="1" s="1"/>
  <c r="D123" i="1"/>
  <c r="E123" i="1"/>
  <c r="F123" i="1" s="1"/>
  <c r="G123" i="1"/>
  <c r="H123" i="1" s="1"/>
  <c r="I123" i="1"/>
  <c r="J123" i="1"/>
  <c r="K123" i="1"/>
  <c r="L123" i="1"/>
  <c r="M123" i="1" s="1"/>
  <c r="B124" i="1"/>
  <c r="C124" i="1" s="1"/>
  <c r="D124" i="1"/>
  <c r="E124" i="1"/>
  <c r="F124" i="1" s="1"/>
  <c r="G124" i="1"/>
  <c r="H124" i="1" s="1"/>
  <c r="I124" i="1"/>
  <c r="J124" i="1"/>
  <c r="K124" i="1"/>
  <c r="S124" i="1" s="1"/>
  <c r="L124" i="1"/>
  <c r="M124" i="1" s="1"/>
  <c r="B125" i="1"/>
  <c r="C125" i="1" s="1"/>
  <c r="D125" i="1"/>
  <c r="E125" i="1"/>
  <c r="F125" i="1" s="1"/>
  <c r="G125" i="1"/>
  <c r="H125" i="1" s="1"/>
  <c r="I125" i="1"/>
  <c r="J125" i="1"/>
  <c r="K125" i="1"/>
  <c r="L125" i="1"/>
  <c r="M125" i="1" s="1"/>
  <c r="B126" i="1"/>
  <c r="C126" i="1" s="1"/>
  <c r="D126" i="1"/>
  <c r="E126" i="1"/>
  <c r="F126" i="1" s="1"/>
  <c r="G126" i="1"/>
  <c r="H126" i="1" s="1"/>
  <c r="I126" i="1"/>
  <c r="J126" i="1"/>
  <c r="K126" i="1"/>
  <c r="N126" i="1" s="1"/>
  <c r="L126" i="1"/>
  <c r="M126" i="1" s="1"/>
  <c r="B127" i="1"/>
  <c r="C127" i="1" s="1"/>
  <c r="D127" i="1"/>
  <c r="E127" i="1"/>
  <c r="F127" i="1" s="1"/>
  <c r="G127" i="1"/>
  <c r="H127" i="1" s="1"/>
  <c r="I127" i="1"/>
  <c r="J127" i="1"/>
  <c r="K127" i="1"/>
  <c r="S127" i="1" s="1"/>
  <c r="L127" i="1"/>
  <c r="M127" i="1" s="1"/>
  <c r="B128" i="1"/>
  <c r="C128" i="1" s="1"/>
  <c r="D128" i="1"/>
  <c r="E128" i="1"/>
  <c r="F128" i="1" s="1"/>
  <c r="G128" i="1"/>
  <c r="H128" i="1" s="1"/>
  <c r="I128" i="1"/>
  <c r="J128" i="1"/>
  <c r="K128" i="1"/>
  <c r="S128" i="1" s="1"/>
  <c r="L128" i="1"/>
  <c r="M128" i="1" s="1"/>
  <c r="B129" i="1"/>
  <c r="C129" i="1" s="1"/>
  <c r="D129" i="1"/>
  <c r="E129" i="1"/>
  <c r="F129" i="1" s="1"/>
  <c r="G129" i="1"/>
  <c r="H129" i="1" s="1"/>
  <c r="I129" i="1"/>
  <c r="J129" i="1"/>
  <c r="K129" i="1"/>
  <c r="S129" i="1" s="1"/>
  <c r="L129" i="1"/>
  <c r="M129" i="1" s="1"/>
  <c r="B130" i="1"/>
  <c r="C130" i="1" s="1"/>
  <c r="D130" i="1"/>
  <c r="E130" i="1"/>
  <c r="F130" i="1" s="1"/>
  <c r="G130" i="1"/>
  <c r="H130" i="1" s="1"/>
  <c r="I130" i="1"/>
  <c r="J130" i="1"/>
  <c r="K130" i="1"/>
  <c r="R130" i="1" s="1"/>
  <c r="L130" i="1"/>
  <c r="M130" i="1" s="1"/>
  <c r="B131" i="1"/>
  <c r="C131" i="1" s="1"/>
  <c r="D131" i="1"/>
  <c r="E131" i="1"/>
  <c r="F131" i="1" s="1"/>
  <c r="G131" i="1"/>
  <c r="H131" i="1" s="1"/>
  <c r="I131" i="1"/>
  <c r="J131" i="1"/>
  <c r="K131" i="1"/>
  <c r="S131" i="1" s="1"/>
  <c r="L131" i="1"/>
  <c r="M131" i="1" s="1"/>
  <c r="B132" i="1"/>
  <c r="C132" i="1" s="1"/>
  <c r="D132" i="1"/>
  <c r="E132" i="1"/>
  <c r="F132" i="1" s="1"/>
  <c r="G132" i="1"/>
  <c r="H132" i="1" s="1"/>
  <c r="I132" i="1"/>
  <c r="J132" i="1"/>
  <c r="K132" i="1"/>
  <c r="L132" i="1"/>
  <c r="M132" i="1" s="1"/>
  <c r="B133" i="1"/>
  <c r="C133" i="1" s="1"/>
  <c r="D133" i="1"/>
  <c r="E133" i="1"/>
  <c r="F133" i="1" s="1"/>
  <c r="G133" i="1"/>
  <c r="H133" i="1" s="1"/>
  <c r="I133" i="1"/>
  <c r="J133" i="1"/>
  <c r="K133" i="1"/>
  <c r="R133" i="1" s="1"/>
  <c r="L133" i="1"/>
  <c r="M133" i="1" s="1"/>
  <c r="B134" i="1"/>
  <c r="C134" i="1" s="1"/>
  <c r="D134" i="1"/>
  <c r="E134" i="1"/>
  <c r="F134" i="1" s="1"/>
  <c r="G134" i="1"/>
  <c r="H134" i="1" s="1"/>
  <c r="I134" i="1"/>
  <c r="J134" i="1"/>
  <c r="K134" i="1"/>
  <c r="L134" i="1"/>
  <c r="M134" i="1" s="1"/>
  <c r="B135" i="1"/>
  <c r="C135" i="1" s="1"/>
  <c r="D135" i="1"/>
  <c r="E135" i="1"/>
  <c r="F135" i="1" s="1"/>
  <c r="G135" i="1"/>
  <c r="H135" i="1" s="1"/>
  <c r="I135" i="1"/>
  <c r="J135" i="1"/>
  <c r="K135" i="1"/>
  <c r="L135" i="1"/>
  <c r="M135" i="1" s="1"/>
  <c r="B136" i="1"/>
  <c r="C136" i="1" s="1"/>
  <c r="AE136" i="1" s="1"/>
  <c r="D136" i="1"/>
  <c r="E136" i="1"/>
  <c r="F136" i="1" s="1"/>
  <c r="G136" i="1"/>
  <c r="H136" i="1" s="1"/>
  <c r="I136" i="1"/>
  <c r="J136" i="1"/>
  <c r="K136" i="1"/>
  <c r="N136" i="1" s="1"/>
  <c r="L136" i="1"/>
  <c r="M136" i="1" s="1"/>
  <c r="B137" i="1"/>
  <c r="C137" i="1" s="1"/>
  <c r="D137" i="1"/>
  <c r="E137" i="1"/>
  <c r="F137" i="1" s="1"/>
  <c r="G137" i="1"/>
  <c r="H137" i="1" s="1"/>
  <c r="I137" i="1"/>
  <c r="J137" i="1"/>
  <c r="K137" i="1"/>
  <c r="R137" i="1" s="1"/>
  <c r="L137" i="1"/>
  <c r="M137" i="1" s="1"/>
  <c r="B138" i="1"/>
  <c r="C138" i="1" s="1"/>
  <c r="D138" i="1"/>
  <c r="E138" i="1"/>
  <c r="F138" i="1" s="1"/>
  <c r="G138" i="1"/>
  <c r="H138" i="1" s="1"/>
  <c r="I138" i="1"/>
  <c r="J138" i="1"/>
  <c r="K138" i="1"/>
  <c r="N138" i="1" s="1"/>
  <c r="O138" i="1" s="1"/>
  <c r="BC138" i="1" s="1"/>
  <c r="BD138" i="1" s="1"/>
  <c r="L138" i="1"/>
  <c r="M138" i="1" s="1"/>
  <c r="B139" i="1"/>
  <c r="C139" i="1" s="1"/>
  <c r="D139" i="1"/>
  <c r="E139" i="1"/>
  <c r="F139" i="1" s="1"/>
  <c r="G139" i="1"/>
  <c r="H139" i="1" s="1"/>
  <c r="I139" i="1"/>
  <c r="J139" i="1"/>
  <c r="K139" i="1"/>
  <c r="S139" i="1" s="1"/>
  <c r="L139" i="1"/>
  <c r="M139" i="1" s="1"/>
  <c r="B140" i="1"/>
  <c r="C140" i="1" s="1"/>
  <c r="D140" i="1"/>
  <c r="E140" i="1"/>
  <c r="F140" i="1" s="1"/>
  <c r="G140" i="1"/>
  <c r="H140" i="1" s="1"/>
  <c r="I140" i="1"/>
  <c r="J140" i="1"/>
  <c r="K140" i="1"/>
  <c r="L140" i="1"/>
  <c r="M140" i="1" s="1"/>
  <c r="B141" i="1"/>
  <c r="C141" i="1" s="1"/>
  <c r="D141" i="1"/>
  <c r="E141" i="1"/>
  <c r="F141" i="1" s="1"/>
  <c r="G141" i="1"/>
  <c r="H141" i="1" s="1"/>
  <c r="I141" i="1"/>
  <c r="J141" i="1"/>
  <c r="K141" i="1"/>
  <c r="R141" i="1" s="1"/>
  <c r="L141" i="1"/>
  <c r="M141" i="1" s="1"/>
  <c r="B142" i="1"/>
  <c r="C142" i="1" s="1"/>
  <c r="D142" i="1"/>
  <c r="E142" i="1"/>
  <c r="F142" i="1" s="1"/>
  <c r="G142" i="1"/>
  <c r="H142" i="1" s="1"/>
  <c r="I142" i="1"/>
  <c r="J142" i="1"/>
  <c r="K142" i="1"/>
  <c r="L142" i="1"/>
  <c r="M142" i="1" s="1"/>
  <c r="B143" i="1"/>
  <c r="C143" i="1" s="1"/>
  <c r="D143" i="1"/>
  <c r="E143" i="1"/>
  <c r="F143" i="1" s="1"/>
  <c r="G143" i="1"/>
  <c r="H143" i="1" s="1"/>
  <c r="I143" i="1"/>
  <c r="J143" i="1"/>
  <c r="K143" i="1"/>
  <c r="L143" i="1"/>
  <c r="M143" i="1" s="1"/>
  <c r="B144" i="1"/>
  <c r="C144" i="1" s="1"/>
  <c r="D144" i="1"/>
  <c r="E144" i="1"/>
  <c r="F144" i="1" s="1"/>
  <c r="G144" i="1"/>
  <c r="H144" i="1" s="1"/>
  <c r="I144" i="1"/>
  <c r="J144" i="1"/>
  <c r="K144" i="1"/>
  <c r="N144" i="1" s="1"/>
  <c r="L144" i="1"/>
  <c r="M144" i="1" s="1"/>
  <c r="B145" i="1"/>
  <c r="C145" i="1" s="1"/>
  <c r="D145" i="1"/>
  <c r="E145" i="1"/>
  <c r="F145" i="1" s="1"/>
  <c r="G145" i="1"/>
  <c r="H145" i="1" s="1"/>
  <c r="I145" i="1"/>
  <c r="J145" i="1"/>
  <c r="K145" i="1"/>
  <c r="R145" i="1" s="1"/>
  <c r="L145" i="1"/>
  <c r="M145" i="1" s="1"/>
  <c r="B146" i="1"/>
  <c r="C146" i="1" s="1"/>
  <c r="D146" i="1"/>
  <c r="E146" i="1"/>
  <c r="F146" i="1" s="1"/>
  <c r="G146" i="1"/>
  <c r="H146" i="1" s="1"/>
  <c r="I146" i="1"/>
  <c r="J146" i="1"/>
  <c r="K146" i="1"/>
  <c r="L146" i="1"/>
  <c r="M146" i="1" s="1"/>
  <c r="B147" i="1"/>
  <c r="C147" i="1" s="1"/>
  <c r="D147" i="1"/>
  <c r="E147" i="1"/>
  <c r="F147" i="1" s="1"/>
  <c r="G147" i="1"/>
  <c r="H147" i="1" s="1"/>
  <c r="I147" i="1"/>
  <c r="J147" i="1"/>
  <c r="K147" i="1"/>
  <c r="S147" i="1" s="1"/>
  <c r="L147" i="1"/>
  <c r="M147" i="1" s="1"/>
  <c r="B148" i="1"/>
  <c r="C148" i="1" s="1"/>
  <c r="D148" i="1"/>
  <c r="E148" i="1"/>
  <c r="F148" i="1" s="1"/>
  <c r="G148" i="1"/>
  <c r="H148" i="1" s="1"/>
  <c r="I148" i="1"/>
  <c r="J148" i="1"/>
  <c r="K148" i="1"/>
  <c r="L148" i="1"/>
  <c r="M148" i="1" s="1"/>
  <c r="B149" i="1"/>
  <c r="C149" i="1" s="1"/>
  <c r="D149" i="1"/>
  <c r="E149" i="1"/>
  <c r="F149" i="1" s="1"/>
  <c r="G149" i="1"/>
  <c r="H149" i="1" s="1"/>
  <c r="I149" i="1"/>
  <c r="J149" i="1"/>
  <c r="K149" i="1"/>
  <c r="R149" i="1" s="1"/>
  <c r="L149" i="1"/>
  <c r="M149" i="1" s="1"/>
  <c r="B150" i="1"/>
  <c r="C150" i="1" s="1"/>
  <c r="D150" i="1"/>
  <c r="E150" i="1"/>
  <c r="F150" i="1" s="1"/>
  <c r="G150" i="1"/>
  <c r="H150" i="1" s="1"/>
  <c r="I150" i="1"/>
  <c r="J150" i="1"/>
  <c r="K150" i="1"/>
  <c r="L150" i="1"/>
  <c r="M150" i="1" s="1"/>
  <c r="B151" i="1"/>
  <c r="C151" i="1" s="1"/>
  <c r="D151" i="1"/>
  <c r="E151" i="1"/>
  <c r="F151" i="1" s="1"/>
  <c r="G151" i="1"/>
  <c r="H151" i="1" s="1"/>
  <c r="I151" i="1"/>
  <c r="J151" i="1"/>
  <c r="K151" i="1"/>
  <c r="L151" i="1"/>
  <c r="M151" i="1" s="1"/>
  <c r="B152" i="1"/>
  <c r="C152" i="1" s="1"/>
  <c r="AE152" i="1" s="1"/>
  <c r="D152" i="1"/>
  <c r="E152" i="1"/>
  <c r="F152" i="1" s="1"/>
  <c r="G152" i="1"/>
  <c r="H152" i="1" s="1"/>
  <c r="I152" i="1"/>
  <c r="J152" i="1"/>
  <c r="K152" i="1"/>
  <c r="L152" i="1"/>
  <c r="M152" i="1" s="1"/>
  <c r="B153" i="1"/>
  <c r="C153" i="1" s="1"/>
  <c r="D153" i="1"/>
  <c r="E153" i="1"/>
  <c r="F153" i="1" s="1"/>
  <c r="G153" i="1"/>
  <c r="H153" i="1" s="1"/>
  <c r="I153" i="1"/>
  <c r="J153" i="1"/>
  <c r="K153" i="1"/>
  <c r="L153" i="1"/>
  <c r="M153" i="1" s="1"/>
  <c r="B154" i="1"/>
  <c r="C154" i="1" s="1"/>
  <c r="D154" i="1"/>
  <c r="E154" i="1"/>
  <c r="F154" i="1" s="1"/>
  <c r="G154" i="1"/>
  <c r="H154" i="1" s="1"/>
  <c r="I154" i="1"/>
  <c r="J154" i="1"/>
  <c r="K154" i="1"/>
  <c r="N154" i="1" s="1"/>
  <c r="L154" i="1"/>
  <c r="M154" i="1" s="1"/>
  <c r="B155" i="1"/>
  <c r="C155" i="1" s="1"/>
  <c r="D155" i="1"/>
  <c r="E155" i="1"/>
  <c r="F155" i="1" s="1"/>
  <c r="G155" i="1"/>
  <c r="H155" i="1" s="1"/>
  <c r="I155" i="1"/>
  <c r="J155" i="1"/>
  <c r="K155" i="1"/>
  <c r="L155" i="1"/>
  <c r="M155" i="1" s="1"/>
  <c r="B156" i="1"/>
  <c r="C156" i="1" s="1"/>
  <c r="D156" i="1"/>
  <c r="E156" i="1"/>
  <c r="F156" i="1" s="1"/>
  <c r="G156" i="1"/>
  <c r="H156" i="1" s="1"/>
  <c r="I156" i="1"/>
  <c r="J156" i="1"/>
  <c r="K156" i="1"/>
  <c r="N156" i="1" s="1"/>
  <c r="L156" i="1"/>
  <c r="M156" i="1" s="1"/>
  <c r="B157" i="1"/>
  <c r="C157" i="1" s="1"/>
  <c r="D157" i="1"/>
  <c r="E157" i="1"/>
  <c r="F157" i="1" s="1"/>
  <c r="G157" i="1"/>
  <c r="H157" i="1" s="1"/>
  <c r="I157" i="1"/>
  <c r="J157" i="1"/>
  <c r="K157" i="1"/>
  <c r="L157" i="1"/>
  <c r="M157" i="1" s="1"/>
  <c r="B158" i="1"/>
  <c r="C158" i="1" s="1"/>
  <c r="D158" i="1"/>
  <c r="E158" i="1"/>
  <c r="F158" i="1" s="1"/>
  <c r="G158" i="1"/>
  <c r="H158" i="1" s="1"/>
  <c r="I158" i="1"/>
  <c r="J158" i="1"/>
  <c r="K158" i="1"/>
  <c r="N158" i="1" s="1"/>
  <c r="L158" i="1"/>
  <c r="M158" i="1" s="1"/>
  <c r="B159" i="1"/>
  <c r="C159" i="1" s="1"/>
  <c r="D159" i="1"/>
  <c r="E159" i="1"/>
  <c r="F159" i="1" s="1"/>
  <c r="G159" i="1"/>
  <c r="H159" i="1" s="1"/>
  <c r="I159" i="1"/>
  <c r="J159" i="1"/>
  <c r="K159" i="1"/>
  <c r="N159" i="1" s="1"/>
  <c r="L159" i="1"/>
  <c r="M159" i="1" s="1"/>
  <c r="B160" i="1"/>
  <c r="C160" i="1" s="1"/>
  <c r="D160" i="1"/>
  <c r="E160" i="1"/>
  <c r="F160" i="1" s="1"/>
  <c r="G160" i="1"/>
  <c r="H160" i="1" s="1"/>
  <c r="I160" i="1"/>
  <c r="J160" i="1"/>
  <c r="K160" i="1"/>
  <c r="L160" i="1"/>
  <c r="M160" i="1" s="1"/>
  <c r="B161" i="1"/>
  <c r="C161" i="1" s="1"/>
  <c r="D161" i="1"/>
  <c r="E161" i="1"/>
  <c r="F161" i="1" s="1"/>
  <c r="G161" i="1"/>
  <c r="H161" i="1" s="1"/>
  <c r="I161" i="1"/>
  <c r="J161" i="1"/>
  <c r="K161" i="1"/>
  <c r="R161" i="1" s="1"/>
  <c r="L161" i="1"/>
  <c r="M161" i="1" s="1"/>
  <c r="B162" i="1"/>
  <c r="C162" i="1" s="1"/>
  <c r="D162" i="1"/>
  <c r="E162" i="1"/>
  <c r="F162" i="1" s="1"/>
  <c r="G162" i="1"/>
  <c r="H162" i="1" s="1"/>
  <c r="I162" i="1"/>
  <c r="J162" i="1"/>
  <c r="K162" i="1"/>
  <c r="L162" i="1"/>
  <c r="M162" i="1" s="1"/>
  <c r="B163" i="1"/>
  <c r="C163" i="1" s="1"/>
  <c r="D163" i="1"/>
  <c r="E163" i="1"/>
  <c r="F163" i="1" s="1"/>
  <c r="G163" i="1"/>
  <c r="H163" i="1" s="1"/>
  <c r="I163" i="1"/>
  <c r="J163" i="1"/>
  <c r="K163" i="1"/>
  <c r="N163" i="1" s="1"/>
  <c r="O163" i="1" s="1"/>
  <c r="BC163" i="1" s="1"/>
  <c r="BD163" i="1" s="1"/>
  <c r="L163" i="1"/>
  <c r="M163" i="1" s="1"/>
  <c r="B164" i="1"/>
  <c r="C164" i="1" s="1"/>
  <c r="D164" i="1"/>
  <c r="E164" i="1"/>
  <c r="F164" i="1" s="1"/>
  <c r="G164" i="1"/>
  <c r="H164" i="1" s="1"/>
  <c r="I164" i="1"/>
  <c r="J164" i="1"/>
  <c r="K164" i="1"/>
  <c r="S164" i="1" s="1"/>
  <c r="L164" i="1"/>
  <c r="M164" i="1" s="1"/>
  <c r="B165" i="1"/>
  <c r="C165" i="1" s="1"/>
  <c r="AE165" i="1" s="1"/>
  <c r="D165" i="1"/>
  <c r="E165" i="1"/>
  <c r="F165" i="1" s="1"/>
  <c r="G165" i="1"/>
  <c r="H165" i="1" s="1"/>
  <c r="I165" i="1"/>
  <c r="J165" i="1"/>
  <c r="K165" i="1"/>
  <c r="L165" i="1"/>
  <c r="M165" i="1" s="1"/>
  <c r="B166" i="1"/>
  <c r="C166" i="1" s="1"/>
  <c r="D166" i="1"/>
  <c r="E166" i="1"/>
  <c r="F166" i="1" s="1"/>
  <c r="G166" i="1"/>
  <c r="H166" i="1" s="1"/>
  <c r="I166" i="1"/>
  <c r="J166" i="1"/>
  <c r="K166" i="1"/>
  <c r="N166" i="1" s="1"/>
  <c r="L166" i="1"/>
  <c r="M166" i="1" s="1"/>
  <c r="BS164" i="1" s="1"/>
  <c r="B167" i="1"/>
  <c r="C167" i="1" s="1"/>
  <c r="D167" i="1"/>
  <c r="E167" i="1"/>
  <c r="F167" i="1" s="1"/>
  <c r="G167" i="1"/>
  <c r="H167" i="1" s="1"/>
  <c r="I167" i="1"/>
  <c r="J167" i="1"/>
  <c r="K167" i="1"/>
  <c r="N167" i="1" s="1"/>
  <c r="O167" i="1" s="1"/>
  <c r="BC167" i="1" s="1"/>
  <c r="BD167" i="1" s="1"/>
  <c r="L167" i="1"/>
  <c r="M167" i="1" s="1"/>
  <c r="B168" i="1"/>
  <c r="C168" i="1" s="1"/>
  <c r="D168" i="1"/>
  <c r="E168" i="1"/>
  <c r="F168" i="1" s="1"/>
  <c r="G168" i="1"/>
  <c r="H168" i="1" s="1"/>
  <c r="I168" i="1"/>
  <c r="J168" i="1"/>
  <c r="K168" i="1"/>
  <c r="S168" i="1" s="1"/>
  <c r="L168" i="1"/>
  <c r="M168" i="1" s="1"/>
  <c r="B169" i="1"/>
  <c r="C169" i="1" s="1"/>
  <c r="D169" i="1"/>
  <c r="E169" i="1"/>
  <c r="F169" i="1" s="1"/>
  <c r="G169" i="1"/>
  <c r="H169" i="1" s="1"/>
  <c r="I169" i="1"/>
  <c r="J169" i="1"/>
  <c r="K169" i="1"/>
  <c r="L169" i="1"/>
  <c r="M169" i="1" s="1"/>
  <c r="B170" i="1"/>
  <c r="C170" i="1" s="1"/>
  <c r="D170" i="1"/>
  <c r="E170" i="1"/>
  <c r="F170" i="1" s="1"/>
  <c r="G170" i="1"/>
  <c r="H170" i="1" s="1"/>
  <c r="I170" i="1"/>
  <c r="J170" i="1"/>
  <c r="K170" i="1"/>
  <c r="L170" i="1"/>
  <c r="M170" i="1" s="1"/>
  <c r="B171" i="1"/>
  <c r="C171" i="1" s="1"/>
  <c r="D171" i="1"/>
  <c r="E171" i="1"/>
  <c r="F171" i="1" s="1"/>
  <c r="G171" i="1"/>
  <c r="H171" i="1" s="1"/>
  <c r="I171" i="1"/>
  <c r="J171" i="1"/>
  <c r="K171" i="1"/>
  <c r="L171" i="1"/>
  <c r="M171" i="1" s="1"/>
  <c r="B172" i="1"/>
  <c r="C172" i="1" s="1"/>
  <c r="D172" i="1"/>
  <c r="E172" i="1"/>
  <c r="F172" i="1" s="1"/>
  <c r="G172" i="1"/>
  <c r="H172" i="1" s="1"/>
  <c r="I172" i="1"/>
  <c r="J172" i="1"/>
  <c r="K172" i="1"/>
  <c r="S172" i="1" s="1"/>
  <c r="L172" i="1"/>
  <c r="M172" i="1" s="1"/>
  <c r="BS170" i="1" s="1"/>
  <c r="B173" i="1"/>
  <c r="C173" i="1" s="1"/>
  <c r="D173" i="1"/>
  <c r="E173" i="1"/>
  <c r="F173" i="1" s="1"/>
  <c r="G173" i="1"/>
  <c r="H173" i="1" s="1"/>
  <c r="I173" i="1"/>
  <c r="J173" i="1"/>
  <c r="K173" i="1"/>
  <c r="L173" i="1"/>
  <c r="M173" i="1" s="1"/>
  <c r="B174" i="1"/>
  <c r="C174" i="1" s="1"/>
  <c r="D174" i="1"/>
  <c r="E174" i="1"/>
  <c r="F174" i="1" s="1"/>
  <c r="G174" i="1"/>
  <c r="H174" i="1" s="1"/>
  <c r="I174" i="1"/>
  <c r="J174" i="1"/>
  <c r="K174" i="1"/>
  <c r="L174" i="1"/>
  <c r="M174" i="1" s="1"/>
  <c r="B175" i="1"/>
  <c r="C175" i="1" s="1"/>
  <c r="AD175" i="1" s="1"/>
  <c r="D175" i="1"/>
  <c r="E175" i="1"/>
  <c r="F175" i="1" s="1"/>
  <c r="G175" i="1"/>
  <c r="H175" i="1" s="1"/>
  <c r="I175" i="1"/>
  <c r="J175" i="1"/>
  <c r="K175" i="1"/>
  <c r="S175" i="1" s="1"/>
  <c r="L175" i="1"/>
  <c r="M175" i="1" s="1"/>
  <c r="B176" i="1"/>
  <c r="C176" i="1" s="1"/>
  <c r="D176" i="1"/>
  <c r="E176" i="1"/>
  <c r="F176" i="1" s="1"/>
  <c r="G176" i="1"/>
  <c r="H176" i="1" s="1"/>
  <c r="I176" i="1"/>
  <c r="J176" i="1"/>
  <c r="K176" i="1"/>
  <c r="L176" i="1"/>
  <c r="M176" i="1" s="1"/>
  <c r="B177" i="1"/>
  <c r="C177" i="1" s="1"/>
  <c r="D177" i="1"/>
  <c r="E177" i="1"/>
  <c r="F177" i="1" s="1"/>
  <c r="G177" i="1"/>
  <c r="H177" i="1" s="1"/>
  <c r="I177" i="1"/>
  <c r="J177" i="1"/>
  <c r="K177" i="1"/>
  <c r="S177" i="1" s="1"/>
  <c r="L177" i="1"/>
  <c r="M177" i="1" s="1"/>
  <c r="BS175" i="1" s="1"/>
  <c r="B178" i="1"/>
  <c r="C178" i="1" s="1"/>
  <c r="D178" i="1"/>
  <c r="E178" i="1"/>
  <c r="F178" i="1" s="1"/>
  <c r="G178" i="1"/>
  <c r="H178" i="1" s="1"/>
  <c r="I178" i="1"/>
  <c r="J178" i="1"/>
  <c r="K178" i="1"/>
  <c r="S178" i="1" s="1"/>
  <c r="L178" i="1"/>
  <c r="M178" i="1" s="1"/>
  <c r="B179" i="1"/>
  <c r="C179" i="1" s="1"/>
  <c r="D179" i="1"/>
  <c r="E179" i="1"/>
  <c r="F179" i="1" s="1"/>
  <c r="G179" i="1"/>
  <c r="H179" i="1" s="1"/>
  <c r="I179" i="1"/>
  <c r="J179" i="1"/>
  <c r="K179" i="1"/>
  <c r="S179" i="1" s="1"/>
  <c r="L179" i="1"/>
  <c r="M179" i="1" s="1"/>
  <c r="B180" i="1"/>
  <c r="C180" i="1" s="1"/>
  <c r="D180" i="1"/>
  <c r="E180" i="1"/>
  <c r="F180" i="1" s="1"/>
  <c r="G180" i="1"/>
  <c r="H180" i="1" s="1"/>
  <c r="I180" i="1"/>
  <c r="J180" i="1"/>
  <c r="K180" i="1"/>
  <c r="L180" i="1"/>
  <c r="M180" i="1" s="1"/>
  <c r="B181" i="1"/>
  <c r="C181" i="1" s="1"/>
  <c r="D181" i="1"/>
  <c r="E181" i="1"/>
  <c r="F181" i="1" s="1"/>
  <c r="G181" i="1"/>
  <c r="H181" i="1" s="1"/>
  <c r="I181" i="1"/>
  <c r="J181" i="1"/>
  <c r="K181" i="1"/>
  <c r="S181" i="1" s="1"/>
  <c r="L181" i="1"/>
  <c r="M181" i="1" s="1"/>
  <c r="B182" i="1"/>
  <c r="C182" i="1" s="1"/>
  <c r="D182" i="1"/>
  <c r="E182" i="1"/>
  <c r="F182" i="1" s="1"/>
  <c r="G182" i="1"/>
  <c r="H182" i="1" s="1"/>
  <c r="I182" i="1"/>
  <c r="J182" i="1"/>
  <c r="K182" i="1"/>
  <c r="S182" i="1" s="1"/>
  <c r="L182" i="1"/>
  <c r="M182" i="1" s="1"/>
  <c r="B183" i="1"/>
  <c r="C183" i="1" s="1"/>
  <c r="D183" i="1"/>
  <c r="E183" i="1"/>
  <c r="F183" i="1" s="1"/>
  <c r="G183" i="1"/>
  <c r="H183" i="1" s="1"/>
  <c r="I183" i="1"/>
  <c r="J183" i="1"/>
  <c r="K183" i="1"/>
  <c r="S183" i="1" s="1"/>
  <c r="L183" i="1"/>
  <c r="M183" i="1" s="1"/>
  <c r="B184" i="1"/>
  <c r="C184" i="1" s="1"/>
  <c r="AE184" i="1" s="1"/>
  <c r="D184" i="1"/>
  <c r="E184" i="1"/>
  <c r="F184" i="1" s="1"/>
  <c r="G184" i="1"/>
  <c r="H184" i="1" s="1"/>
  <c r="I184" i="1"/>
  <c r="J184" i="1"/>
  <c r="K184" i="1"/>
  <c r="L184" i="1"/>
  <c r="M184" i="1" s="1"/>
  <c r="B185" i="1"/>
  <c r="C185" i="1" s="1"/>
  <c r="D185" i="1"/>
  <c r="E185" i="1"/>
  <c r="F185" i="1" s="1"/>
  <c r="G185" i="1"/>
  <c r="H185" i="1" s="1"/>
  <c r="I185" i="1"/>
  <c r="J185" i="1"/>
  <c r="K185" i="1"/>
  <c r="S185" i="1" s="1"/>
  <c r="L185" i="1"/>
  <c r="M185" i="1" s="1"/>
  <c r="B186" i="1"/>
  <c r="C186" i="1" s="1"/>
  <c r="D186" i="1"/>
  <c r="E186" i="1"/>
  <c r="F186" i="1" s="1"/>
  <c r="G186" i="1"/>
  <c r="H186" i="1" s="1"/>
  <c r="I186" i="1"/>
  <c r="J186" i="1"/>
  <c r="K186" i="1"/>
  <c r="L186" i="1"/>
  <c r="M186" i="1" s="1"/>
  <c r="B187" i="1"/>
  <c r="C187" i="1" s="1"/>
  <c r="D187" i="1"/>
  <c r="E187" i="1"/>
  <c r="F187" i="1" s="1"/>
  <c r="G187" i="1"/>
  <c r="H187" i="1" s="1"/>
  <c r="I187" i="1"/>
  <c r="J187" i="1"/>
  <c r="K187" i="1"/>
  <c r="R187" i="1" s="1"/>
  <c r="L187" i="1"/>
  <c r="M187" i="1" s="1"/>
  <c r="B188" i="1"/>
  <c r="C188" i="1" s="1"/>
  <c r="D188" i="1"/>
  <c r="E188" i="1"/>
  <c r="F188" i="1" s="1"/>
  <c r="G188" i="1"/>
  <c r="H188" i="1" s="1"/>
  <c r="I188" i="1"/>
  <c r="J188" i="1"/>
  <c r="K188" i="1"/>
  <c r="N188" i="1" s="1"/>
  <c r="L188" i="1"/>
  <c r="M188" i="1" s="1"/>
  <c r="B189" i="1"/>
  <c r="C189" i="1" s="1"/>
  <c r="D189" i="1"/>
  <c r="E189" i="1"/>
  <c r="F189" i="1" s="1"/>
  <c r="G189" i="1"/>
  <c r="H189" i="1" s="1"/>
  <c r="I189" i="1"/>
  <c r="J189" i="1"/>
  <c r="K189" i="1"/>
  <c r="S189" i="1" s="1"/>
  <c r="L189" i="1"/>
  <c r="M189" i="1" s="1"/>
  <c r="B190" i="1"/>
  <c r="C190" i="1" s="1"/>
  <c r="D190" i="1"/>
  <c r="E190" i="1"/>
  <c r="F190" i="1" s="1"/>
  <c r="G190" i="1"/>
  <c r="H190" i="1" s="1"/>
  <c r="I190" i="1"/>
  <c r="J190" i="1"/>
  <c r="K190" i="1"/>
  <c r="L190" i="1"/>
  <c r="M190" i="1" s="1"/>
  <c r="BS188" i="1" s="1"/>
  <c r="B191" i="1"/>
  <c r="C191" i="1" s="1"/>
  <c r="D191" i="1"/>
  <c r="E191" i="1"/>
  <c r="F191" i="1" s="1"/>
  <c r="G191" i="1"/>
  <c r="H191" i="1" s="1"/>
  <c r="I191" i="1"/>
  <c r="J191" i="1"/>
  <c r="K191" i="1"/>
  <c r="N191" i="1" s="1"/>
  <c r="O191" i="1" s="1"/>
  <c r="BC191" i="1" s="1"/>
  <c r="BD191" i="1" s="1"/>
  <c r="L191" i="1"/>
  <c r="M191" i="1" s="1"/>
  <c r="B192" i="1"/>
  <c r="C192" i="1" s="1"/>
  <c r="AE192" i="1" s="1"/>
  <c r="D192" i="1"/>
  <c r="E192" i="1"/>
  <c r="F192" i="1" s="1"/>
  <c r="G192" i="1"/>
  <c r="H192" i="1" s="1"/>
  <c r="I192" i="1"/>
  <c r="J192" i="1"/>
  <c r="K192" i="1"/>
  <c r="N192" i="1" s="1"/>
  <c r="L192" i="1"/>
  <c r="M192" i="1" s="1"/>
  <c r="B193" i="1"/>
  <c r="C193" i="1" s="1"/>
  <c r="D193" i="1"/>
  <c r="E193" i="1"/>
  <c r="F193" i="1" s="1"/>
  <c r="G193" i="1"/>
  <c r="H193" i="1" s="1"/>
  <c r="I193" i="1"/>
  <c r="J193" i="1"/>
  <c r="K193" i="1"/>
  <c r="N193" i="1" s="1"/>
  <c r="O193" i="1" s="1"/>
  <c r="BC193" i="1" s="1"/>
  <c r="BD193" i="1" s="1"/>
  <c r="L193" i="1"/>
  <c r="M193" i="1" s="1"/>
  <c r="B194" i="1"/>
  <c r="C194" i="1" s="1"/>
  <c r="D194" i="1"/>
  <c r="E194" i="1"/>
  <c r="F194" i="1" s="1"/>
  <c r="G194" i="1"/>
  <c r="H194" i="1" s="1"/>
  <c r="I194" i="1"/>
  <c r="J194" i="1"/>
  <c r="K194" i="1"/>
  <c r="L194" i="1"/>
  <c r="M194" i="1" s="1"/>
  <c r="B195" i="1"/>
  <c r="C195" i="1" s="1"/>
  <c r="D195" i="1"/>
  <c r="E195" i="1"/>
  <c r="F195" i="1" s="1"/>
  <c r="G195" i="1"/>
  <c r="H195" i="1" s="1"/>
  <c r="I195" i="1"/>
  <c r="J195" i="1"/>
  <c r="K195" i="1"/>
  <c r="R195" i="1" s="1"/>
  <c r="L195" i="1"/>
  <c r="M195" i="1" s="1"/>
  <c r="B196" i="1"/>
  <c r="C196" i="1" s="1"/>
  <c r="D196" i="1"/>
  <c r="E196" i="1"/>
  <c r="F196" i="1" s="1"/>
  <c r="G196" i="1"/>
  <c r="H196" i="1" s="1"/>
  <c r="I196" i="1"/>
  <c r="J196" i="1"/>
  <c r="K196" i="1"/>
  <c r="N196" i="1" s="1"/>
  <c r="L196" i="1"/>
  <c r="M196" i="1" s="1"/>
  <c r="B197" i="1"/>
  <c r="C197" i="1" s="1"/>
  <c r="D197" i="1"/>
  <c r="E197" i="1"/>
  <c r="F197" i="1" s="1"/>
  <c r="G197" i="1"/>
  <c r="H197" i="1" s="1"/>
  <c r="I197" i="1"/>
  <c r="J197" i="1"/>
  <c r="K197" i="1"/>
  <c r="R197" i="1" s="1"/>
  <c r="L197" i="1"/>
  <c r="M197" i="1" s="1"/>
  <c r="BS195" i="1" s="1"/>
  <c r="B198" i="1"/>
  <c r="C198" i="1" s="1"/>
  <c r="D198" i="1"/>
  <c r="E198" i="1"/>
  <c r="F198" i="1" s="1"/>
  <c r="G198" i="1"/>
  <c r="H198" i="1" s="1"/>
  <c r="I198" i="1"/>
  <c r="J198" i="1"/>
  <c r="K198" i="1"/>
  <c r="L198" i="1"/>
  <c r="M198" i="1" s="1"/>
  <c r="B199" i="1"/>
  <c r="C199" i="1" s="1"/>
  <c r="D199" i="1"/>
  <c r="E199" i="1"/>
  <c r="F199" i="1" s="1"/>
  <c r="G199" i="1"/>
  <c r="H199" i="1" s="1"/>
  <c r="I199" i="1"/>
  <c r="J199" i="1"/>
  <c r="K199" i="1"/>
  <c r="L199" i="1"/>
  <c r="M199" i="1" s="1"/>
  <c r="B200" i="1"/>
  <c r="C200" i="1" s="1"/>
  <c r="AE200" i="1" s="1"/>
  <c r="D200" i="1"/>
  <c r="E200" i="1"/>
  <c r="F200" i="1" s="1"/>
  <c r="G200" i="1"/>
  <c r="H200" i="1" s="1"/>
  <c r="I200" i="1"/>
  <c r="J200" i="1"/>
  <c r="K200" i="1"/>
  <c r="N200" i="1" s="1"/>
  <c r="L200" i="1"/>
  <c r="M200" i="1" s="1"/>
  <c r="B201" i="1"/>
  <c r="C201" i="1" s="1"/>
  <c r="D201" i="1"/>
  <c r="E201" i="1"/>
  <c r="F201" i="1" s="1"/>
  <c r="G201" i="1"/>
  <c r="H201" i="1" s="1"/>
  <c r="I201" i="1"/>
  <c r="J201" i="1"/>
  <c r="K201" i="1"/>
  <c r="S201" i="1" s="1"/>
  <c r="L201" i="1"/>
  <c r="M201" i="1" s="1"/>
  <c r="B202" i="1"/>
  <c r="C202" i="1" s="1"/>
  <c r="D202" i="1"/>
  <c r="E202" i="1"/>
  <c r="F202" i="1" s="1"/>
  <c r="G202" i="1"/>
  <c r="H202" i="1" s="1"/>
  <c r="I202" i="1"/>
  <c r="J202" i="1"/>
  <c r="K202" i="1"/>
  <c r="L202" i="1"/>
  <c r="M202" i="1" s="1"/>
  <c r="B203" i="1"/>
  <c r="C203" i="1" s="1"/>
  <c r="D203" i="1"/>
  <c r="E203" i="1"/>
  <c r="F203" i="1" s="1"/>
  <c r="G203" i="1"/>
  <c r="H203" i="1" s="1"/>
  <c r="I203" i="1"/>
  <c r="J203" i="1"/>
  <c r="K203" i="1"/>
  <c r="L203" i="1"/>
  <c r="M203" i="1" s="1"/>
  <c r="B204" i="1"/>
  <c r="C204" i="1" s="1"/>
  <c r="D204" i="1"/>
  <c r="E204" i="1"/>
  <c r="F204" i="1" s="1"/>
  <c r="G204" i="1"/>
  <c r="H204" i="1" s="1"/>
  <c r="I204" i="1"/>
  <c r="J204" i="1"/>
  <c r="K204" i="1"/>
  <c r="N204" i="1" s="1"/>
  <c r="L204" i="1"/>
  <c r="M204" i="1" s="1"/>
  <c r="B205" i="1"/>
  <c r="C205" i="1" s="1"/>
  <c r="D205" i="1"/>
  <c r="E205" i="1"/>
  <c r="F205" i="1" s="1"/>
  <c r="G205" i="1"/>
  <c r="H205" i="1" s="1"/>
  <c r="I205" i="1"/>
  <c r="J205" i="1"/>
  <c r="K205" i="1"/>
  <c r="R205" i="1" s="1"/>
  <c r="L205" i="1"/>
  <c r="M205" i="1" s="1"/>
  <c r="BS203" i="1" s="1"/>
  <c r="B206" i="1"/>
  <c r="C206" i="1" s="1"/>
  <c r="D206" i="1"/>
  <c r="E206" i="1"/>
  <c r="F206" i="1" s="1"/>
  <c r="G206" i="1"/>
  <c r="H206" i="1" s="1"/>
  <c r="I206" i="1"/>
  <c r="J206" i="1"/>
  <c r="K206" i="1"/>
  <c r="L206" i="1"/>
  <c r="M206" i="1" s="1"/>
  <c r="B207" i="1"/>
  <c r="C207" i="1" s="1"/>
  <c r="D207" i="1"/>
  <c r="E207" i="1"/>
  <c r="F207" i="1" s="1"/>
  <c r="G207" i="1"/>
  <c r="H207" i="1" s="1"/>
  <c r="I207" i="1"/>
  <c r="J207" i="1"/>
  <c r="K207" i="1"/>
  <c r="S207" i="1" s="1"/>
  <c r="L207" i="1"/>
  <c r="M207" i="1" s="1"/>
  <c r="B208" i="1"/>
  <c r="C208" i="1" s="1"/>
  <c r="AE208" i="1" s="1"/>
  <c r="D208" i="1"/>
  <c r="E208" i="1"/>
  <c r="F208" i="1" s="1"/>
  <c r="G208" i="1"/>
  <c r="H208" i="1" s="1"/>
  <c r="I208" i="1"/>
  <c r="J208" i="1"/>
  <c r="K208" i="1"/>
  <c r="N208" i="1" s="1"/>
  <c r="L208" i="1"/>
  <c r="M208" i="1" s="1"/>
  <c r="B209" i="1"/>
  <c r="C209" i="1" s="1"/>
  <c r="D209" i="1"/>
  <c r="E209" i="1"/>
  <c r="F209" i="1" s="1"/>
  <c r="G209" i="1"/>
  <c r="H209" i="1" s="1"/>
  <c r="I209" i="1"/>
  <c r="J209" i="1"/>
  <c r="K209" i="1"/>
  <c r="L209" i="1"/>
  <c r="M209" i="1" s="1"/>
  <c r="B210" i="1"/>
  <c r="C210" i="1" s="1"/>
  <c r="D210" i="1"/>
  <c r="E210" i="1"/>
  <c r="F210" i="1" s="1"/>
  <c r="G210" i="1"/>
  <c r="H210" i="1" s="1"/>
  <c r="I210" i="1"/>
  <c r="J210" i="1"/>
  <c r="K210" i="1"/>
  <c r="L210" i="1"/>
  <c r="M210" i="1" s="1"/>
  <c r="B211" i="1"/>
  <c r="C211" i="1" s="1"/>
  <c r="D211" i="1"/>
  <c r="E211" i="1"/>
  <c r="F211" i="1" s="1"/>
  <c r="G211" i="1"/>
  <c r="H211" i="1" s="1"/>
  <c r="I211" i="1"/>
  <c r="J211" i="1"/>
  <c r="K211" i="1"/>
  <c r="L211" i="1"/>
  <c r="M211" i="1" s="1"/>
  <c r="B212" i="1"/>
  <c r="C212" i="1" s="1"/>
  <c r="D212" i="1"/>
  <c r="E212" i="1"/>
  <c r="F212" i="1" s="1"/>
  <c r="G212" i="1"/>
  <c r="H212" i="1" s="1"/>
  <c r="I212" i="1"/>
  <c r="J212" i="1"/>
  <c r="K212" i="1"/>
  <c r="L212" i="1"/>
  <c r="M212" i="1" s="1"/>
  <c r="B213" i="1"/>
  <c r="C213" i="1" s="1"/>
  <c r="D213" i="1"/>
  <c r="E213" i="1"/>
  <c r="F213" i="1" s="1"/>
  <c r="G213" i="1"/>
  <c r="H213" i="1" s="1"/>
  <c r="I213" i="1"/>
  <c r="J213" i="1"/>
  <c r="K213" i="1"/>
  <c r="N213" i="1" s="1"/>
  <c r="O213" i="1" s="1"/>
  <c r="BC213" i="1" s="1"/>
  <c r="BD213" i="1" s="1"/>
  <c r="L213" i="1"/>
  <c r="M213" i="1" s="1"/>
  <c r="B214" i="1"/>
  <c r="C214" i="1" s="1"/>
  <c r="D214" i="1"/>
  <c r="E214" i="1"/>
  <c r="F214" i="1" s="1"/>
  <c r="G214" i="1"/>
  <c r="H214" i="1" s="1"/>
  <c r="I214" i="1"/>
  <c r="J214" i="1"/>
  <c r="K214" i="1"/>
  <c r="L214" i="1"/>
  <c r="M214" i="1" s="1"/>
  <c r="BS212" i="1" s="1"/>
  <c r="B215" i="1"/>
  <c r="C215" i="1" s="1"/>
  <c r="D215" i="1"/>
  <c r="E215" i="1"/>
  <c r="F215" i="1" s="1"/>
  <c r="G215" i="1"/>
  <c r="H215" i="1" s="1"/>
  <c r="I215" i="1"/>
  <c r="J215" i="1"/>
  <c r="K215" i="1"/>
  <c r="S215" i="1" s="1"/>
  <c r="L215" i="1"/>
  <c r="M215" i="1" s="1"/>
  <c r="B216" i="1"/>
  <c r="C216" i="1" s="1"/>
  <c r="AE216" i="1" s="1"/>
  <c r="D216" i="1"/>
  <c r="E216" i="1"/>
  <c r="F216" i="1" s="1"/>
  <c r="G216" i="1"/>
  <c r="H216" i="1" s="1"/>
  <c r="I216" i="1"/>
  <c r="J216" i="1"/>
  <c r="K216" i="1"/>
  <c r="L216" i="1"/>
  <c r="M216" i="1" s="1"/>
  <c r="B217" i="1"/>
  <c r="C217" i="1" s="1"/>
  <c r="D217" i="1"/>
  <c r="E217" i="1"/>
  <c r="F217" i="1" s="1"/>
  <c r="G217" i="1"/>
  <c r="H217" i="1" s="1"/>
  <c r="I217" i="1"/>
  <c r="J217" i="1"/>
  <c r="K217" i="1"/>
  <c r="N217" i="1" s="1"/>
  <c r="O217" i="1" s="1"/>
  <c r="BC217" i="1" s="1"/>
  <c r="BD217" i="1" s="1"/>
  <c r="L217" i="1"/>
  <c r="M217" i="1" s="1"/>
  <c r="B218" i="1"/>
  <c r="C218" i="1" s="1"/>
  <c r="D218" i="1"/>
  <c r="E218" i="1"/>
  <c r="F218" i="1" s="1"/>
  <c r="G218" i="1"/>
  <c r="H218" i="1" s="1"/>
  <c r="I218" i="1"/>
  <c r="J218" i="1"/>
  <c r="K218" i="1"/>
  <c r="R218" i="1" s="1"/>
  <c r="L218" i="1"/>
  <c r="M218" i="1" s="1"/>
  <c r="BS216" i="1" s="1"/>
  <c r="B219" i="1"/>
  <c r="C219" i="1" s="1"/>
  <c r="D219" i="1"/>
  <c r="E219" i="1"/>
  <c r="F219" i="1" s="1"/>
  <c r="G219" i="1"/>
  <c r="H219" i="1" s="1"/>
  <c r="I219" i="1"/>
  <c r="J219" i="1"/>
  <c r="K219" i="1"/>
  <c r="R219" i="1" s="1"/>
  <c r="L219" i="1"/>
  <c r="M219" i="1" s="1"/>
  <c r="B220" i="1"/>
  <c r="C220" i="1" s="1"/>
  <c r="D220" i="1"/>
  <c r="E220" i="1"/>
  <c r="F220" i="1" s="1"/>
  <c r="G220" i="1"/>
  <c r="H220" i="1" s="1"/>
  <c r="I220" i="1"/>
  <c r="J220" i="1"/>
  <c r="K220" i="1"/>
  <c r="S220" i="1" s="1"/>
  <c r="L220" i="1"/>
  <c r="M220" i="1" s="1"/>
  <c r="B221" i="1"/>
  <c r="C221" i="1" s="1"/>
  <c r="D221" i="1"/>
  <c r="E221" i="1"/>
  <c r="F221" i="1" s="1"/>
  <c r="G221" i="1"/>
  <c r="H221" i="1" s="1"/>
  <c r="I221" i="1"/>
  <c r="J221" i="1"/>
  <c r="K221" i="1"/>
  <c r="N221" i="1" s="1"/>
  <c r="L221" i="1"/>
  <c r="M221" i="1" s="1"/>
  <c r="B222" i="1"/>
  <c r="C222" i="1" s="1"/>
  <c r="D222" i="1"/>
  <c r="E222" i="1"/>
  <c r="F222" i="1" s="1"/>
  <c r="G222" i="1"/>
  <c r="H222" i="1" s="1"/>
  <c r="I222" i="1"/>
  <c r="J222" i="1"/>
  <c r="K222" i="1"/>
  <c r="L222" i="1"/>
  <c r="M222" i="1" s="1"/>
  <c r="B223" i="1"/>
  <c r="C223" i="1" s="1"/>
  <c r="D223" i="1"/>
  <c r="E223" i="1"/>
  <c r="F223" i="1" s="1"/>
  <c r="G223" i="1"/>
  <c r="H223" i="1" s="1"/>
  <c r="I223" i="1"/>
  <c r="J223" i="1"/>
  <c r="K223" i="1"/>
  <c r="R223" i="1" s="1"/>
  <c r="L223" i="1"/>
  <c r="M223" i="1" s="1"/>
  <c r="B224" i="1"/>
  <c r="C224" i="1" s="1"/>
  <c r="AE224" i="1" s="1"/>
  <c r="D224" i="1"/>
  <c r="E224" i="1"/>
  <c r="F224" i="1" s="1"/>
  <c r="G224" i="1"/>
  <c r="H224" i="1" s="1"/>
  <c r="I224" i="1"/>
  <c r="J224" i="1"/>
  <c r="K224" i="1"/>
  <c r="S224" i="1" s="1"/>
  <c r="L224" i="1"/>
  <c r="M224" i="1" s="1"/>
  <c r="B225" i="1"/>
  <c r="C225" i="1" s="1"/>
  <c r="D225" i="1"/>
  <c r="E225" i="1"/>
  <c r="F225" i="1" s="1"/>
  <c r="G225" i="1"/>
  <c r="H225" i="1" s="1"/>
  <c r="I225" i="1"/>
  <c r="J225" i="1"/>
  <c r="K225" i="1"/>
  <c r="N225" i="1" s="1"/>
  <c r="L225" i="1"/>
  <c r="M225" i="1" s="1"/>
  <c r="BS223" i="1" s="1"/>
  <c r="B226" i="1"/>
  <c r="C226" i="1" s="1"/>
  <c r="D226" i="1"/>
  <c r="E226" i="1"/>
  <c r="F226" i="1" s="1"/>
  <c r="G226" i="1"/>
  <c r="H226" i="1" s="1"/>
  <c r="I226" i="1"/>
  <c r="J226" i="1"/>
  <c r="K226" i="1"/>
  <c r="L226" i="1"/>
  <c r="M226" i="1" s="1"/>
  <c r="B227" i="1"/>
  <c r="C227" i="1" s="1"/>
  <c r="D227" i="1"/>
  <c r="E227" i="1"/>
  <c r="F227" i="1" s="1"/>
  <c r="G227" i="1"/>
  <c r="H227" i="1" s="1"/>
  <c r="I227" i="1"/>
  <c r="J227" i="1"/>
  <c r="K227" i="1"/>
  <c r="R227" i="1" s="1"/>
  <c r="L227" i="1"/>
  <c r="M227" i="1" s="1"/>
  <c r="B228" i="1"/>
  <c r="C228" i="1" s="1"/>
  <c r="D228" i="1"/>
  <c r="E228" i="1"/>
  <c r="F228" i="1" s="1"/>
  <c r="G228" i="1"/>
  <c r="H228" i="1" s="1"/>
  <c r="I228" i="1"/>
  <c r="J228" i="1"/>
  <c r="K228" i="1"/>
  <c r="L228" i="1"/>
  <c r="M228" i="1" s="1"/>
  <c r="B229" i="1"/>
  <c r="C229" i="1" s="1"/>
  <c r="D229" i="1"/>
  <c r="E229" i="1"/>
  <c r="F229" i="1" s="1"/>
  <c r="G229" i="1"/>
  <c r="H229" i="1" s="1"/>
  <c r="I229" i="1"/>
  <c r="J229" i="1"/>
  <c r="K229" i="1"/>
  <c r="L229" i="1"/>
  <c r="M229" i="1" s="1"/>
  <c r="B230" i="1"/>
  <c r="C230" i="1" s="1"/>
  <c r="D230" i="1"/>
  <c r="E230" i="1"/>
  <c r="F230" i="1" s="1"/>
  <c r="G230" i="1"/>
  <c r="H230" i="1" s="1"/>
  <c r="I230" i="1"/>
  <c r="J230" i="1"/>
  <c r="K230" i="1"/>
  <c r="N230" i="1" s="1"/>
  <c r="L230" i="1"/>
  <c r="M230" i="1" s="1"/>
  <c r="B231" i="1"/>
  <c r="C231" i="1" s="1"/>
  <c r="D231" i="1"/>
  <c r="E231" i="1"/>
  <c r="F231" i="1" s="1"/>
  <c r="G231" i="1"/>
  <c r="H231" i="1" s="1"/>
  <c r="I231" i="1"/>
  <c r="J231" i="1"/>
  <c r="K231" i="1"/>
  <c r="R231" i="1" s="1"/>
  <c r="L231" i="1"/>
  <c r="M231" i="1" s="1"/>
  <c r="B232" i="1"/>
  <c r="C232" i="1" s="1"/>
  <c r="AE232" i="1" s="1"/>
  <c r="D232" i="1"/>
  <c r="E232" i="1"/>
  <c r="F232" i="1" s="1"/>
  <c r="G232" i="1"/>
  <c r="H232" i="1" s="1"/>
  <c r="I232" i="1"/>
  <c r="J232" i="1"/>
  <c r="K232" i="1"/>
  <c r="S232" i="1" s="1"/>
  <c r="L232" i="1"/>
  <c r="M232" i="1" s="1"/>
  <c r="B233" i="1"/>
  <c r="C233" i="1" s="1"/>
  <c r="D233" i="1"/>
  <c r="E233" i="1"/>
  <c r="F233" i="1" s="1"/>
  <c r="G233" i="1"/>
  <c r="H233" i="1" s="1"/>
  <c r="I233" i="1"/>
  <c r="J233" i="1"/>
  <c r="K233" i="1"/>
  <c r="N233" i="1" s="1"/>
  <c r="L233" i="1"/>
  <c r="M233" i="1" s="1"/>
  <c r="B234" i="1"/>
  <c r="C234" i="1" s="1"/>
  <c r="D234" i="1"/>
  <c r="E234" i="1"/>
  <c r="F234" i="1" s="1"/>
  <c r="G234" i="1"/>
  <c r="H234" i="1" s="1"/>
  <c r="I234" i="1"/>
  <c r="J234" i="1"/>
  <c r="K234" i="1"/>
  <c r="L234" i="1"/>
  <c r="M234" i="1" s="1"/>
  <c r="B235" i="1"/>
  <c r="C235" i="1" s="1"/>
  <c r="D235" i="1"/>
  <c r="E235" i="1"/>
  <c r="F235" i="1" s="1"/>
  <c r="G235" i="1"/>
  <c r="H235" i="1" s="1"/>
  <c r="I235" i="1"/>
  <c r="J235" i="1"/>
  <c r="K235" i="1"/>
  <c r="N235" i="1" s="1"/>
  <c r="L235" i="1"/>
  <c r="M235" i="1" s="1"/>
  <c r="B236" i="1"/>
  <c r="C236" i="1" s="1"/>
  <c r="D236" i="1"/>
  <c r="E236" i="1"/>
  <c r="F236" i="1" s="1"/>
  <c r="G236" i="1"/>
  <c r="H236" i="1" s="1"/>
  <c r="I236" i="1"/>
  <c r="J236" i="1"/>
  <c r="K236" i="1"/>
  <c r="S236" i="1" s="1"/>
  <c r="L236" i="1"/>
  <c r="M236" i="1" s="1"/>
  <c r="B237" i="1"/>
  <c r="C237" i="1" s="1"/>
  <c r="D237" i="1"/>
  <c r="E237" i="1"/>
  <c r="F237" i="1" s="1"/>
  <c r="G237" i="1"/>
  <c r="H237" i="1" s="1"/>
  <c r="I237" i="1"/>
  <c r="J237" i="1"/>
  <c r="K237" i="1"/>
  <c r="L237" i="1"/>
  <c r="M237" i="1" s="1"/>
  <c r="B238" i="1"/>
  <c r="C238" i="1" s="1"/>
  <c r="D238" i="1"/>
  <c r="E238" i="1"/>
  <c r="F238" i="1" s="1"/>
  <c r="G238" i="1"/>
  <c r="H238" i="1" s="1"/>
  <c r="I238" i="1"/>
  <c r="J238" i="1"/>
  <c r="K238" i="1"/>
  <c r="N238" i="1" s="1"/>
  <c r="L238" i="1"/>
  <c r="M238" i="1" s="1"/>
  <c r="B239" i="1"/>
  <c r="C239" i="1" s="1"/>
  <c r="D239" i="1"/>
  <c r="E239" i="1"/>
  <c r="F239" i="1" s="1"/>
  <c r="G239" i="1"/>
  <c r="H239" i="1" s="1"/>
  <c r="I239" i="1"/>
  <c r="J239" i="1"/>
  <c r="K239" i="1"/>
  <c r="L239" i="1"/>
  <c r="M239" i="1" s="1"/>
  <c r="B240" i="1"/>
  <c r="C240" i="1" s="1"/>
  <c r="AE240" i="1" s="1"/>
  <c r="D240" i="1"/>
  <c r="E240" i="1"/>
  <c r="F240" i="1" s="1"/>
  <c r="G240" i="1"/>
  <c r="H240" i="1" s="1"/>
  <c r="I240" i="1"/>
  <c r="J240" i="1"/>
  <c r="K240" i="1"/>
  <c r="S240" i="1" s="1"/>
  <c r="L240" i="1"/>
  <c r="M240" i="1" s="1"/>
  <c r="B241" i="1"/>
  <c r="C241" i="1" s="1"/>
  <c r="D241" i="1"/>
  <c r="E241" i="1"/>
  <c r="F241" i="1" s="1"/>
  <c r="G241" i="1"/>
  <c r="H241" i="1" s="1"/>
  <c r="I241" i="1"/>
  <c r="J241" i="1"/>
  <c r="K241" i="1"/>
  <c r="N241" i="1" s="1"/>
  <c r="L241" i="1"/>
  <c r="M241" i="1" s="1"/>
  <c r="B242" i="1"/>
  <c r="C242" i="1" s="1"/>
  <c r="D242" i="1"/>
  <c r="E242" i="1"/>
  <c r="F242" i="1" s="1"/>
  <c r="G242" i="1"/>
  <c r="H242" i="1" s="1"/>
  <c r="I242" i="1"/>
  <c r="J242" i="1"/>
  <c r="K242" i="1"/>
  <c r="N242" i="1" s="1"/>
  <c r="L242" i="1"/>
  <c r="M242" i="1" s="1"/>
  <c r="B243" i="1"/>
  <c r="C243" i="1" s="1"/>
  <c r="D243" i="1"/>
  <c r="E243" i="1"/>
  <c r="F243" i="1" s="1"/>
  <c r="G243" i="1"/>
  <c r="H243" i="1" s="1"/>
  <c r="I243" i="1"/>
  <c r="J243" i="1"/>
  <c r="K243" i="1"/>
  <c r="N243" i="1" s="1"/>
  <c r="L243" i="1"/>
  <c r="M243" i="1" s="1"/>
  <c r="B244" i="1"/>
  <c r="C244" i="1" s="1"/>
  <c r="D244" i="1"/>
  <c r="E244" i="1"/>
  <c r="F244" i="1" s="1"/>
  <c r="G244" i="1"/>
  <c r="H244" i="1" s="1"/>
  <c r="I244" i="1"/>
  <c r="J244" i="1"/>
  <c r="K244" i="1"/>
  <c r="S244" i="1" s="1"/>
  <c r="L244" i="1"/>
  <c r="M244" i="1" s="1"/>
  <c r="B245" i="1"/>
  <c r="C245" i="1" s="1"/>
  <c r="D245" i="1"/>
  <c r="E245" i="1"/>
  <c r="F245" i="1" s="1"/>
  <c r="G245" i="1"/>
  <c r="H245" i="1" s="1"/>
  <c r="I245" i="1"/>
  <c r="J245" i="1"/>
  <c r="K245" i="1"/>
  <c r="S245" i="1" s="1"/>
  <c r="L245" i="1"/>
  <c r="M245" i="1" s="1"/>
  <c r="B246" i="1"/>
  <c r="C246" i="1" s="1"/>
  <c r="D246" i="1"/>
  <c r="E246" i="1"/>
  <c r="F246" i="1" s="1"/>
  <c r="G246" i="1"/>
  <c r="H246" i="1" s="1"/>
  <c r="I246" i="1"/>
  <c r="J246" i="1"/>
  <c r="K246" i="1"/>
  <c r="S246" i="1" s="1"/>
  <c r="L246" i="1"/>
  <c r="M246" i="1" s="1"/>
  <c r="B247" i="1"/>
  <c r="C247" i="1" s="1"/>
  <c r="D247" i="1"/>
  <c r="E247" i="1"/>
  <c r="F247" i="1" s="1"/>
  <c r="G247" i="1"/>
  <c r="H247" i="1" s="1"/>
  <c r="I247" i="1"/>
  <c r="J247" i="1"/>
  <c r="K247" i="1"/>
  <c r="R247" i="1" s="1"/>
  <c r="L247" i="1"/>
  <c r="M247" i="1" s="1"/>
  <c r="B248" i="1"/>
  <c r="C248" i="1" s="1"/>
  <c r="AE248" i="1" s="1"/>
  <c r="D248" i="1"/>
  <c r="E248" i="1"/>
  <c r="F248" i="1" s="1"/>
  <c r="G248" i="1"/>
  <c r="H248" i="1" s="1"/>
  <c r="I248" i="1"/>
  <c r="J248" i="1"/>
  <c r="K248" i="1"/>
  <c r="S248" i="1" s="1"/>
  <c r="L248" i="1"/>
  <c r="M248" i="1" s="1"/>
  <c r="B249" i="1"/>
  <c r="C249" i="1" s="1"/>
  <c r="D249" i="1"/>
  <c r="E249" i="1"/>
  <c r="F249" i="1" s="1"/>
  <c r="G249" i="1"/>
  <c r="H249" i="1" s="1"/>
  <c r="I249" i="1"/>
  <c r="J249" i="1"/>
  <c r="K249" i="1"/>
  <c r="L249" i="1"/>
  <c r="M249" i="1" s="1"/>
  <c r="BQ249" i="1" s="1"/>
  <c r="B250" i="1"/>
  <c r="C250" i="1" s="1"/>
  <c r="D250" i="1"/>
  <c r="E250" i="1"/>
  <c r="F250" i="1" s="1"/>
  <c r="G250" i="1"/>
  <c r="H250" i="1" s="1"/>
  <c r="I250" i="1"/>
  <c r="J250" i="1"/>
  <c r="K250" i="1"/>
  <c r="S250" i="1" s="1"/>
  <c r="L250" i="1"/>
  <c r="M250" i="1" s="1"/>
  <c r="B251" i="1"/>
  <c r="C251" i="1" s="1"/>
  <c r="D251" i="1"/>
  <c r="E251" i="1"/>
  <c r="F251" i="1" s="1"/>
  <c r="G251" i="1"/>
  <c r="H251" i="1" s="1"/>
  <c r="I251" i="1"/>
  <c r="J251" i="1"/>
  <c r="K251" i="1"/>
  <c r="S251" i="1" s="1"/>
  <c r="L251" i="1"/>
  <c r="M251" i="1" s="1"/>
  <c r="B252" i="1"/>
  <c r="C252" i="1" s="1"/>
  <c r="D252" i="1"/>
  <c r="E252" i="1"/>
  <c r="F252" i="1" s="1"/>
  <c r="G252" i="1"/>
  <c r="H252" i="1" s="1"/>
  <c r="I252" i="1"/>
  <c r="J252" i="1"/>
  <c r="K252" i="1"/>
  <c r="S252" i="1" s="1"/>
  <c r="L252" i="1"/>
  <c r="M252" i="1" s="1"/>
  <c r="B253" i="1"/>
  <c r="C253" i="1" s="1"/>
  <c r="D253" i="1"/>
  <c r="E253" i="1"/>
  <c r="F253" i="1" s="1"/>
  <c r="G253" i="1"/>
  <c r="H253" i="1" s="1"/>
  <c r="I253" i="1"/>
  <c r="J253" i="1"/>
  <c r="K253" i="1"/>
  <c r="L253" i="1"/>
  <c r="M253" i="1" s="1"/>
  <c r="BQ253" i="1" s="1"/>
  <c r="B254" i="1"/>
  <c r="C254" i="1" s="1"/>
  <c r="D254" i="1"/>
  <c r="E254" i="1"/>
  <c r="F254" i="1" s="1"/>
  <c r="G254" i="1"/>
  <c r="H254" i="1" s="1"/>
  <c r="I254" i="1"/>
  <c r="J254" i="1"/>
  <c r="K254" i="1"/>
  <c r="N254" i="1" s="1"/>
  <c r="L254" i="1"/>
  <c r="M254" i="1" s="1"/>
  <c r="B255" i="1"/>
  <c r="C255" i="1" s="1"/>
  <c r="D255" i="1"/>
  <c r="E255" i="1"/>
  <c r="F255" i="1" s="1"/>
  <c r="G255" i="1"/>
  <c r="H255" i="1" s="1"/>
  <c r="I255" i="1"/>
  <c r="J255" i="1"/>
  <c r="K255" i="1"/>
  <c r="L255" i="1"/>
  <c r="M255" i="1" s="1"/>
  <c r="B256" i="1"/>
  <c r="C256" i="1" s="1"/>
  <c r="D256" i="1"/>
  <c r="E256" i="1"/>
  <c r="F256" i="1" s="1"/>
  <c r="G256" i="1"/>
  <c r="H256" i="1" s="1"/>
  <c r="I256" i="1"/>
  <c r="J256" i="1"/>
  <c r="K256" i="1"/>
  <c r="L256" i="1"/>
  <c r="M256" i="1" s="1"/>
  <c r="BS254" i="1" s="1"/>
  <c r="B257" i="1"/>
  <c r="C257" i="1" s="1"/>
  <c r="D257" i="1"/>
  <c r="E257" i="1"/>
  <c r="F257" i="1" s="1"/>
  <c r="G257" i="1"/>
  <c r="H257" i="1" s="1"/>
  <c r="I257" i="1"/>
  <c r="J257" i="1"/>
  <c r="K257" i="1"/>
  <c r="N257" i="1" s="1"/>
  <c r="O257" i="1" s="1"/>
  <c r="BC257" i="1" s="1"/>
  <c r="BD257" i="1" s="1"/>
  <c r="L257" i="1"/>
  <c r="M257" i="1" s="1"/>
  <c r="B258" i="1"/>
  <c r="C258" i="1" s="1"/>
  <c r="D258" i="1"/>
  <c r="E258" i="1"/>
  <c r="F258" i="1" s="1"/>
  <c r="G258" i="1"/>
  <c r="H258" i="1" s="1"/>
  <c r="I258" i="1"/>
  <c r="J258" i="1"/>
  <c r="K258" i="1"/>
  <c r="N258" i="1" s="1"/>
  <c r="L258" i="1"/>
  <c r="M258" i="1" s="1"/>
  <c r="BS256" i="1" s="1"/>
  <c r="B259" i="1"/>
  <c r="C259" i="1" s="1"/>
  <c r="D259" i="1"/>
  <c r="E259" i="1"/>
  <c r="F259" i="1" s="1"/>
  <c r="G259" i="1"/>
  <c r="H259" i="1" s="1"/>
  <c r="I259" i="1"/>
  <c r="J259" i="1"/>
  <c r="K259" i="1"/>
  <c r="L259" i="1"/>
  <c r="M259" i="1" s="1"/>
  <c r="B260" i="1"/>
  <c r="C260" i="1" s="1"/>
  <c r="D260" i="1"/>
  <c r="E260" i="1"/>
  <c r="F260" i="1" s="1"/>
  <c r="G260" i="1"/>
  <c r="H260" i="1" s="1"/>
  <c r="I260" i="1"/>
  <c r="J260" i="1"/>
  <c r="K260" i="1"/>
  <c r="L260" i="1"/>
  <c r="M260" i="1" s="1"/>
  <c r="B261" i="1"/>
  <c r="C261" i="1" s="1"/>
  <c r="D261" i="1"/>
  <c r="E261" i="1"/>
  <c r="F261" i="1" s="1"/>
  <c r="G261" i="1"/>
  <c r="H261" i="1" s="1"/>
  <c r="I261" i="1"/>
  <c r="J261" i="1"/>
  <c r="K261" i="1"/>
  <c r="N261" i="1" s="1"/>
  <c r="O261" i="1" s="1"/>
  <c r="BC261" i="1" s="1"/>
  <c r="BD261" i="1" s="1"/>
  <c r="L261" i="1"/>
  <c r="M261" i="1" s="1"/>
  <c r="B262" i="1"/>
  <c r="C262" i="1" s="1"/>
  <c r="D262" i="1"/>
  <c r="E262" i="1"/>
  <c r="F262" i="1" s="1"/>
  <c r="G262" i="1"/>
  <c r="H262" i="1" s="1"/>
  <c r="I262" i="1"/>
  <c r="J262" i="1"/>
  <c r="K262" i="1"/>
  <c r="N262" i="1" s="1"/>
  <c r="L262" i="1"/>
  <c r="M262" i="1" s="1"/>
  <c r="B263" i="1"/>
  <c r="C263" i="1" s="1"/>
  <c r="D263" i="1"/>
  <c r="E263" i="1"/>
  <c r="F263" i="1" s="1"/>
  <c r="G263" i="1"/>
  <c r="H263" i="1" s="1"/>
  <c r="I263" i="1"/>
  <c r="J263" i="1"/>
  <c r="K263" i="1"/>
  <c r="N263" i="1" s="1"/>
  <c r="L263" i="1"/>
  <c r="M263" i="1" s="1"/>
  <c r="B264" i="1"/>
  <c r="C264" i="1" s="1"/>
  <c r="D264" i="1"/>
  <c r="E264" i="1"/>
  <c r="F264" i="1" s="1"/>
  <c r="G264" i="1"/>
  <c r="H264" i="1" s="1"/>
  <c r="I264" i="1"/>
  <c r="J264" i="1"/>
  <c r="K264" i="1"/>
  <c r="S264" i="1" s="1"/>
  <c r="L264" i="1"/>
  <c r="M264" i="1" s="1"/>
  <c r="B265" i="1"/>
  <c r="C265" i="1" s="1"/>
  <c r="D265" i="1"/>
  <c r="E265" i="1"/>
  <c r="F265" i="1" s="1"/>
  <c r="G265" i="1"/>
  <c r="H265" i="1" s="1"/>
  <c r="I265" i="1"/>
  <c r="J265" i="1"/>
  <c r="K265" i="1"/>
  <c r="L265" i="1"/>
  <c r="M265" i="1" s="1"/>
  <c r="B266" i="1"/>
  <c r="C266" i="1" s="1"/>
  <c r="D266" i="1"/>
  <c r="E266" i="1"/>
  <c r="F266" i="1" s="1"/>
  <c r="G266" i="1"/>
  <c r="H266" i="1" s="1"/>
  <c r="I266" i="1"/>
  <c r="J266" i="1"/>
  <c r="K266" i="1"/>
  <c r="N266" i="1" s="1"/>
  <c r="L266" i="1"/>
  <c r="M266" i="1" s="1"/>
  <c r="BS264" i="1" s="1"/>
  <c r="B267" i="1"/>
  <c r="C267" i="1" s="1"/>
  <c r="D267" i="1"/>
  <c r="E267" i="1"/>
  <c r="F267" i="1" s="1"/>
  <c r="G267" i="1"/>
  <c r="H267" i="1" s="1"/>
  <c r="I267" i="1"/>
  <c r="J267" i="1"/>
  <c r="K267" i="1"/>
  <c r="L267" i="1"/>
  <c r="M267" i="1" s="1"/>
  <c r="B268" i="1"/>
  <c r="C268" i="1" s="1"/>
  <c r="D268" i="1"/>
  <c r="E268" i="1"/>
  <c r="F268" i="1" s="1"/>
  <c r="G268" i="1"/>
  <c r="H268" i="1" s="1"/>
  <c r="I268" i="1"/>
  <c r="J268" i="1"/>
  <c r="K268" i="1"/>
  <c r="S268" i="1" s="1"/>
  <c r="L268" i="1"/>
  <c r="M268" i="1" s="1"/>
  <c r="B269" i="1"/>
  <c r="C269" i="1" s="1"/>
  <c r="D269" i="1"/>
  <c r="E269" i="1"/>
  <c r="F269" i="1" s="1"/>
  <c r="G269" i="1"/>
  <c r="H269" i="1" s="1"/>
  <c r="I269" i="1"/>
  <c r="J269" i="1"/>
  <c r="K269" i="1"/>
  <c r="L269" i="1"/>
  <c r="M269" i="1" s="1"/>
  <c r="B270" i="1"/>
  <c r="C270" i="1" s="1"/>
  <c r="D270" i="1"/>
  <c r="E270" i="1"/>
  <c r="F270" i="1" s="1"/>
  <c r="G270" i="1"/>
  <c r="H270" i="1" s="1"/>
  <c r="I270" i="1"/>
  <c r="J270" i="1"/>
  <c r="K270" i="1"/>
  <c r="N270" i="1" s="1"/>
  <c r="L270" i="1"/>
  <c r="M270" i="1" s="1"/>
  <c r="B271" i="1"/>
  <c r="C271" i="1" s="1"/>
  <c r="D271" i="1"/>
  <c r="E271" i="1"/>
  <c r="F271" i="1" s="1"/>
  <c r="G271" i="1"/>
  <c r="H271" i="1" s="1"/>
  <c r="I271" i="1"/>
  <c r="J271" i="1"/>
  <c r="K271" i="1"/>
  <c r="L271" i="1"/>
  <c r="M271" i="1" s="1"/>
  <c r="B272" i="1"/>
  <c r="C272" i="1" s="1"/>
  <c r="D272" i="1"/>
  <c r="E272" i="1"/>
  <c r="F272" i="1" s="1"/>
  <c r="G272" i="1"/>
  <c r="H272" i="1" s="1"/>
  <c r="I272" i="1"/>
  <c r="J272" i="1"/>
  <c r="K272" i="1"/>
  <c r="S272" i="1" s="1"/>
  <c r="L272" i="1"/>
  <c r="M272" i="1" s="1"/>
  <c r="B273" i="1"/>
  <c r="C273" i="1" s="1"/>
  <c r="D273" i="1"/>
  <c r="E273" i="1"/>
  <c r="F273" i="1" s="1"/>
  <c r="G273" i="1"/>
  <c r="H273" i="1" s="1"/>
  <c r="I273" i="1"/>
  <c r="J273" i="1"/>
  <c r="K273" i="1"/>
  <c r="N273" i="1" s="1"/>
  <c r="O273" i="1" s="1"/>
  <c r="BC273" i="1" s="1"/>
  <c r="BD273" i="1" s="1"/>
  <c r="L273" i="1"/>
  <c r="M273" i="1" s="1"/>
  <c r="BQ273" i="1" s="1"/>
  <c r="B274" i="1"/>
  <c r="C274" i="1" s="1"/>
  <c r="D274" i="1"/>
  <c r="E274" i="1"/>
  <c r="F274" i="1" s="1"/>
  <c r="G274" i="1"/>
  <c r="H274" i="1" s="1"/>
  <c r="I274" i="1"/>
  <c r="J274" i="1"/>
  <c r="K274" i="1"/>
  <c r="N274" i="1" s="1"/>
  <c r="L274" i="1"/>
  <c r="M274" i="1" s="1"/>
  <c r="B275" i="1"/>
  <c r="C275" i="1" s="1"/>
  <c r="D275" i="1"/>
  <c r="E275" i="1"/>
  <c r="F275" i="1" s="1"/>
  <c r="G275" i="1"/>
  <c r="H275" i="1" s="1"/>
  <c r="I275" i="1"/>
  <c r="J275" i="1"/>
  <c r="K275" i="1"/>
  <c r="N275" i="1" s="1"/>
  <c r="L275" i="1"/>
  <c r="M275" i="1" s="1"/>
  <c r="B276" i="1"/>
  <c r="C276" i="1" s="1"/>
  <c r="D276" i="1"/>
  <c r="E276" i="1"/>
  <c r="F276" i="1" s="1"/>
  <c r="G276" i="1"/>
  <c r="H276" i="1" s="1"/>
  <c r="I276" i="1"/>
  <c r="J276" i="1"/>
  <c r="K276" i="1"/>
  <c r="L276" i="1"/>
  <c r="M276" i="1" s="1"/>
  <c r="B277" i="1"/>
  <c r="C277" i="1" s="1"/>
  <c r="D277" i="1"/>
  <c r="E277" i="1"/>
  <c r="F277" i="1" s="1"/>
  <c r="G277" i="1"/>
  <c r="H277" i="1" s="1"/>
  <c r="I277" i="1"/>
  <c r="J277" i="1"/>
  <c r="K277" i="1"/>
  <c r="R277" i="1" s="1"/>
  <c r="L277" i="1"/>
  <c r="M277" i="1" s="1"/>
  <c r="B278" i="1"/>
  <c r="C278" i="1" s="1"/>
  <c r="D278" i="1"/>
  <c r="E278" i="1"/>
  <c r="F278" i="1" s="1"/>
  <c r="G278" i="1"/>
  <c r="H278" i="1" s="1"/>
  <c r="I278" i="1"/>
  <c r="J278" i="1"/>
  <c r="K278" i="1"/>
  <c r="N278" i="1" s="1"/>
  <c r="L278" i="1"/>
  <c r="M278" i="1" s="1"/>
  <c r="B279" i="1"/>
  <c r="C279" i="1" s="1"/>
  <c r="D279" i="1"/>
  <c r="E279" i="1"/>
  <c r="F279" i="1" s="1"/>
  <c r="G279" i="1"/>
  <c r="H279" i="1" s="1"/>
  <c r="I279" i="1"/>
  <c r="J279" i="1"/>
  <c r="K279" i="1"/>
  <c r="N279" i="1" s="1"/>
  <c r="L279" i="1"/>
  <c r="M279" i="1" s="1"/>
  <c r="B280" i="1"/>
  <c r="C280" i="1" s="1"/>
  <c r="D280" i="1"/>
  <c r="E280" i="1"/>
  <c r="F280" i="1" s="1"/>
  <c r="G280" i="1"/>
  <c r="H280" i="1" s="1"/>
  <c r="I280" i="1"/>
  <c r="J280" i="1"/>
  <c r="K280" i="1"/>
  <c r="S280" i="1" s="1"/>
  <c r="L280" i="1"/>
  <c r="M280" i="1" s="1"/>
  <c r="B281" i="1"/>
  <c r="C281" i="1" s="1"/>
  <c r="D281" i="1"/>
  <c r="E281" i="1"/>
  <c r="F281" i="1" s="1"/>
  <c r="G281" i="1"/>
  <c r="H281" i="1" s="1"/>
  <c r="I281" i="1"/>
  <c r="J281" i="1"/>
  <c r="K281" i="1"/>
  <c r="N281" i="1" s="1"/>
  <c r="O281" i="1" s="1"/>
  <c r="BC281" i="1" s="1"/>
  <c r="BD281" i="1" s="1"/>
  <c r="L281" i="1"/>
  <c r="M281" i="1" s="1"/>
  <c r="B282" i="1"/>
  <c r="C282" i="1" s="1"/>
  <c r="D282" i="1"/>
  <c r="E282" i="1"/>
  <c r="F282" i="1" s="1"/>
  <c r="G282" i="1"/>
  <c r="H282" i="1" s="1"/>
  <c r="I282" i="1"/>
  <c r="J282" i="1"/>
  <c r="K282" i="1"/>
  <c r="N282" i="1" s="1"/>
  <c r="L282" i="1"/>
  <c r="M282" i="1" s="1"/>
  <c r="B283" i="1"/>
  <c r="C283" i="1" s="1"/>
  <c r="D283" i="1"/>
  <c r="E283" i="1"/>
  <c r="F283" i="1" s="1"/>
  <c r="G283" i="1"/>
  <c r="H283" i="1" s="1"/>
  <c r="I283" i="1"/>
  <c r="J283" i="1"/>
  <c r="K283" i="1"/>
  <c r="N283" i="1" s="1"/>
  <c r="L283" i="1"/>
  <c r="M283" i="1" s="1"/>
  <c r="B284" i="1"/>
  <c r="C284" i="1" s="1"/>
  <c r="D284" i="1"/>
  <c r="E284" i="1"/>
  <c r="F284" i="1" s="1"/>
  <c r="G284" i="1"/>
  <c r="H284" i="1" s="1"/>
  <c r="I284" i="1"/>
  <c r="J284" i="1"/>
  <c r="K284" i="1"/>
  <c r="S284" i="1" s="1"/>
  <c r="L284" i="1"/>
  <c r="M284" i="1" s="1"/>
  <c r="BS282" i="1" s="1"/>
  <c r="B285" i="1"/>
  <c r="C285" i="1" s="1"/>
  <c r="D285" i="1"/>
  <c r="E285" i="1"/>
  <c r="F285" i="1" s="1"/>
  <c r="G285" i="1"/>
  <c r="H285" i="1" s="1"/>
  <c r="I285" i="1"/>
  <c r="J285" i="1"/>
  <c r="K285" i="1"/>
  <c r="R285" i="1" s="1"/>
  <c r="L285" i="1"/>
  <c r="M285" i="1" s="1"/>
  <c r="B286" i="1"/>
  <c r="C286" i="1" s="1"/>
  <c r="D286" i="1"/>
  <c r="E286" i="1"/>
  <c r="F286" i="1" s="1"/>
  <c r="G286" i="1"/>
  <c r="H286" i="1" s="1"/>
  <c r="I286" i="1"/>
  <c r="J286" i="1"/>
  <c r="K286" i="1"/>
  <c r="N286" i="1" s="1"/>
  <c r="L286" i="1"/>
  <c r="M286" i="1" s="1"/>
  <c r="BS284" i="1" s="1"/>
  <c r="B287" i="1"/>
  <c r="C287" i="1" s="1"/>
  <c r="D287" i="1"/>
  <c r="E287" i="1"/>
  <c r="F287" i="1" s="1"/>
  <c r="G287" i="1"/>
  <c r="H287" i="1" s="1"/>
  <c r="I287" i="1"/>
  <c r="J287" i="1"/>
  <c r="K287" i="1"/>
  <c r="N287" i="1" s="1"/>
  <c r="L287" i="1"/>
  <c r="M287" i="1" s="1"/>
  <c r="B288" i="1"/>
  <c r="C288" i="1" s="1"/>
  <c r="D288" i="1"/>
  <c r="E288" i="1"/>
  <c r="F288" i="1" s="1"/>
  <c r="G288" i="1"/>
  <c r="H288" i="1" s="1"/>
  <c r="I288" i="1"/>
  <c r="J288" i="1"/>
  <c r="K288" i="1"/>
  <c r="S288" i="1" s="1"/>
  <c r="L288" i="1"/>
  <c r="M288" i="1" s="1"/>
  <c r="BS286" i="1" s="1"/>
  <c r="B289" i="1"/>
  <c r="C289" i="1" s="1"/>
  <c r="D289" i="1"/>
  <c r="E289" i="1"/>
  <c r="F289" i="1" s="1"/>
  <c r="G289" i="1"/>
  <c r="H289" i="1" s="1"/>
  <c r="I289" i="1"/>
  <c r="J289" i="1"/>
  <c r="K289" i="1"/>
  <c r="N289" i="1" s="1"/>
  <c r="O289" i="1" s="1"/>
  <c r="BC289" i="1" s="1"/>
  <c r="BD289" i="1" s="1"/>
  <c r="L289" i="1"/>
  <c r="M289" i="1" s="1"/>
  <c r="B290" i="1"/>
  <c r="C290" i="1" s="1"/>
  <c r="D290" i="1"/>
  <c r="E290" i="1"/>
  <c r="F290" i="1" s="1"/>
  <c r="G290" i="1"/>
  <c r="H290" i="1" s="1"/>
  <c r="I290" i="1"/>
  <c r="J290" i="1"/>
  <c r="K290" i="1"/>
  <c r="N290" i="1" s="1"/>
  <c r="L290" i="1"/>
  <c r="M290" i="1" s="1"/>
  <c r="B291" i="1"/>
  <c r="C291" i="1" s="1"/>
  <c r="D291" i="1"/>
  <c r="E291" i="1"/>
  <c r="F291" i="1" s="1"/>
  <c r="G291" i="1"/>
  <c r="H291" i="1" s="1"/>
  <c r="I291" i="1"/>
  <c r="J291" i="1"/>
  <c r="K291" i="1"/>
  <c r="N291" i="1" s="1"/>
  <c r="L291" i="1"/>
  <c r="M291" i="1" s="1"/>
  <c r="B292" i="1"/>
  <c r="C292" i="1" s="1"/>
  <c r="D292" i="1"/>
  <c r="E292" i="1"/>
  <c r="F292" i="1" s="1"/>
  <c r="G292" i="1"/>
  <c r="H292" i="1" s="1"/>
  <c r="I292" i="1"/>
  <c r="J292" i="1"/>
  <c r="K292" i="1"/>
  <c r="S292" i="1" s="1"/>
  <c r="L292" i="1"/>
  <c r="M292" i="1" s="1"/>
  <c r="B293" i="1"/>
  <c r="C293" i="1" s="1"/>
  <c r="D293" i="1"/>
  <c r="E293" i="1"/>
  <c r="F293" i="1" s="1"/>
  <c r="G293" i="1"/>
  <c r="H293" i="1" s="1"/>
  <c r="I293" i="1"/>
  <c r="J293" i="1"/>
  <c r="K293" i="1"/>
  <c r="R293" i="1" s="1"/>
  <c r="L293" i="1"/>
  <c r="M293" i="1" s="1"/>
  <c r="B294" i="1"/>
  <c r="C294" i="1" s="1"/>
  <c r="D294" i="1"/>
  <c r="E294" i="1"/>
  <c r="F294" i="1" s="1"/>
  <c r="G294" i="1"/>
  <c r="H294" i="1" s="1"/>
  <c r="I294" i="1"/>
  <c r="J294" i="1"/>
  <c r="K294" i="1"/>
  <c r="N294" i="1" s="1"/>
  <c r="L294" i="1"/>
  <c r="M294" i="1" s="1"/>
  <c r="B295" i="1"/>
  <c r="C295" i="1" s="1"/>
  <c r="D295" i="1"/>
  <c r="E295" i="1"/>
  <c r="F295" i="1" s="1"/>
  <c r="G295" i="1"/>
  <c r="H295" i="1" s="1"/>
  <c r="I295" i="1"/>
  <c r="J295" i="1"/>
  <c r="K295" i="1"/>
  <c r="N295" i="1" s="1"/>
  <c r="L295" i="1"/>
  <c r="M295" i="1" s="1"/>
  <c r="B296" i="1"/>
  <c r="C296" i="1" s="1"/>
  <c r="D296" i="1"/>
  <c r="E296" i="1"/>
  <c r="F296" i="1" s="1"/>
  <c r="G296" i="1"/>
  <c r="H296" i="1" s="1"/>
  <c r="I296" i="1"/>
  <c r="J296" i="1"/>
  <c r="K296" i="1"/>
  <c r="S296" i="1" s="1"/>
  <c r="L296" i="1"/>
  <c r="M296" i="1" s="1"/>
  <c r="B297" i="1"/>
  <c r="C297" i="1" s="1"/>
  <c r="D297" i="1"/>
  <c r="E297" i="1"/>
  <c r="F297" i="1" s="1"/>
  <c r="G297" i="1"/>
  <c r="H297" i="1" s="1"/>
  <c r="I297" i="1"/>
  <c r="J297" i="1"/>
  <c r="K297" i="1"/>
  <c r="R297" i="1" s="1"/>
  <c r="L297" i="1"/>
  <c r="M297" i="1" s="1"/>
  <c r="BQ297" i="1" s="1"/>
  <c r="B298" i="1"/>
  <c r="C298" i="1" s="1"/>
  <c r="D298" i="1"/>
  <c r="E298" i="1"/>
  <c r="F298" i="1" s="1"/>
  <c r="G298" i="1"/>
  <c r="H298" i="1" s="1"/>
  <c r="I298" i="1"/>
  <c r="J298" i="1"/>
  <c r="K298" i="1"/>
  <c r="N298" i="1" s="1"/>
  <c r="L298" i="1"/>
  <c r="M298" i="1" s="1"/>
  <c r="B299" i="1"/>
  <c r="C299" i="1" s="1"/>
  <c r="D299" i="1"/>
  <c r="E299" i="1"/>
  <c r="F299" i="1" s="1"/>
  <c r="G299" i="1"/>
  <c r="H299" i="1" s="1"/>
  <c r="I299" i="1"/>
  <c r="J299" i="1"/>
  <c r="K299" i="1"/>
  <c r="L299" i="1"/>
  <c r="M299" i="1" s="1"/>
  <c r="B300" i="1"/>
  <c r="C300" i="1" s="1"/>
  <c r="D300" i="1"/>
  <c r="E300" i="1"/>
  <c r="F300" i="1" s="1"/>
  <c r="G300" i="1"/>
  <c r="H300" i="1" s="1"/>
  <c r="I300" i="1"/>
  <c r="J300" i="1"/>
  <c r="K300" i="1"/>
  <c r="S300" i="1" s="1"/>
  <c r="L300" i="1"/>
  <c r="M300" i="1" s="1"/>
  <c r="B301" i="1"/>
  <c r="C301" i="1" s="1"/>
  <c r="D301" i="1"/>
  <c r="E301" i="1"/>
  <c r="F301" i="1" s="1"/>
  <c r="G301" i="1"/>
  <c r="H301" i="1" s="1"/>
  <c r="I301" i="1"/>
  <c r="J301" i="1"/>
  <c r="K301" i="1"/>
  <c r="N301" i="1" s="1"/>
  <c r="O301" i="1" s="1"/>
  <c r="BC301" i="1" s="1"/>
  <c r="BD301" i="1" s="1"/>
  <c r="L301" i="1"/>
  <c r="M301" i="1" s="1"/>
  <c r="BQ301" i="1" s="1"/>
  <c r="B302" i="1"/>
  <c r="C302" i="1" s="1"/>
  <c r="D302" i="1"/>
  <c r="E302" i="1"/>
  <c r="F302" i="1" s="1"/>
  <c r="G302" i="1"/>
  <c r="H302" i="1" s="1"/>
  <c r="I302" i="1"/>
  <c r="J302" i="1"/>
  <c r="K302" i="1"/>
  <c r="N302" i="1" s="1"/>
  <c r="L302" i="1"/>
  <c r="M302" i="1" s="1"/>
  <c r="B303" i="1"/>
  <c r="C303" i="1" s="1"/>
  <c r="D303" i="1"/>
  <c r="E303" i="1"/>
  <c r="F303" i="1" s="1"/>
  <c r="G303" i="1"/>
  <c r="H303" i="1" s="1"/>
  <c r="I303" i="1"/>
  <c r="J303" i="1"/>
  <c r="K303" i="1"/>
  <c r="N303" i="1" s="1"/>
  <c r="L303" i="1"/>
  <c r="M303" i="1" s="1"/>
  <c r="B304" i="1"/>
  <c r="C304" i="1" s="1"/>
  <c r="D304" i="1"/>
  <c r="E304" i="1"/>
  <c r="F304" i="1" s="1"/>
  <c r="G304" i="1"/>
  <c r="H304" i="1" s="1"/>
  <c r="I304" i="1"/>
  <c r="J304" i="1"/>
  <c r="K304" i="1"/>
  <c r="S304" i="1" s="1"/>
  <c r="L304" i="1"/>
  <c r="M304" i="1" s="1"/>
  <c r="B305" i="1"/>
  <c r="C305" i="1" s="1"/>
  <c r="D305" i="1"/>
  <c r="E305" i="1"/>
  <c r="F305" i="1" s="1"/>
  <c r="G305" i="1"/>
  <c r="H305" i="1" s="1"/>
  <c r="I305" i="1"/>
  <c r="J305" i="1"/>
  <c r="K305" i="1"/>
  <c r="R305" i="1" s="1"/>
  <c r="L305" i="1"/>
  <c r="M305" i="1" s="1"/>
  <c r="B306" i="1"/>
  <c r="C306" i="1" s="1"/>
  <c r="D306" i="1"/>
  <c r="E306" i="1"/>
  <c r="F306" i="1" s="1"/>
  <c r="G306" i="1"/>
  <c r="H306" i="1" s="1"/>
  <c r="I306" i="1"/>
  <c r="J306" i="1"/>
  <c r="K306" i="1"/>
  <c r="N306" i="1" s="1"/>
  <c r="L306" i="1"/>
  <c r="M306" i="1" s="1"/>
  <c r="B307" i="1"/>
  <c r="C307" i="1" s="1"/>
  <c r="D307" i="1"/>
  <c r="E307" i="1"/>
  <c r="F307" i="1" s="1"/>
  <c r="G307" i="1"/>
  <c r="H307" i="1" s="1"/>
  <c r="I307" i="1"/>
  <c r="J307" i="1"/>
  <c r="K307" i="1"/>
  <c r="L307" i="1"/>
  <c r="M307" i="1" s="1"/>
  <c r="B308" i="1"/>
  <c r="C308" i="1" s="1"/>
  <c r="D308" i="1"/>
  <c r="E308" i="1"/>
  <c r="F308" i="1" s="1"/>
  <c r="G308" i="1"/>
  <c r="H308" i="1" s="1"/>
  <c r="I308" i="1"/>
  <c r="J308" i="1"/>
  <c r="K308" i="1"/>
  <c r="S308" i="1" s="1"/>
  <c r="L308" i="1"/>
  <c r="M308" i="1" s="1"/>
  <c r="B309" i="1"/>
  <c r="C309" i="1" s="1"/>
  <c r="D309" i="1"/>
  <c r="E309" i="1"/>
  <c r="F309" i="1" s="1"/>
  <c r="G309" i="1"/>
  <c r="H309" i="1" s="1"/>
  <c r="I309" i="1"/>
  <c r="J309" i="1"/>
  <c r="K309" i="1"/>
  <c r="N309" i="1" s="1"/>
  <c r="O309" i="1" s="1"/>
  <c r="BC309" i="1" s="1"/>
  <c r="BD309" i="1" s="1"/>
  <c r="L309" i="1"/>
  <c r="M309" i="1" s="1"/>
  <c r="B310" i="1"/>
  <c r="C310" i="1" s="1"/>
  <c r="D310" i="1"/>
  <c r="E310" i="1"/>
  <c r="F310" i="1" s="1"/>
  <c r="G310" i="1"/>
  <c r="H310" i="1" s="1"/>
  <c r="I310" i="1"/>
  <c r="J310" i="1"/>
  <c r="K310" i="1"/>
  <c r="N310" i="1" s="1"/>
  <c r="O310" i="1" s="1"/>
  <c r="BC310" i="1" s="1"/>
  <c r="BD310" i="1" s="1"/>
  <c r="L310" i="1"/>
  <c r="M310" i="1" s="1"/>
  <c r="B311" i="1"/>
  <c r="C311" i="1" s="1"/>
  <c r="D311" i="1"/>
  <c r="E311" i="1"/>
  <c r="F311" i="1" s="1"/>
  <c r="G311" i="1"/>
  <c r="H311" i="1" s="1"/>
  <c r="I311" i="1"/>
  <c r="J311" i="1"/>
  <c r="K311" i="1"/>
  <c r="S311" i="1" s="1"/>
  <c r="L311" i="1"/>
  <c r="M311" i="1" s="1"/>
  <c r="B312" i="1"/>
  <c r="C312" i="1" s="1"/>
  <c r="D312" i="1"/>
  <c r="E312" i="1"/>
  <c r="F312" i="1" s="1"/>
  <c r="G312" i="1"/>
  <c r="H312" i="1" s="1"/>
  <c r="I312" i="1"/>
  <c r="J312" i="1"/>
  <c r="K312" i="1"/>
  <c r="N312" i="1" s="1"/>
  <c r="L312" i="1"/>
  <c r="M312" i="1" s="1"/>
  <c r="B313" i="1"/>
  <c r="C313" i="1" s="1"/>
  <c r="D313" i="1"/>
  <c r="E313" i="1"/>
  <c r="F313" i="1" s="1"/>
  <c r="G313" i="1"/>
  <c r="H313" i="1" s="1"/>
  <c r="I313" i="1"/>
  <c r="J313" i="1"/>
  <c r="K313" i="1"/>
  <c r="R313" i="1" s="1"/>
  <c r="L313" i="1"/>
  <c r="M313" i="1" s="1"/>
  <c r="B314" i="1"/>
  <c r="C314" i="1" s="1"/>
  <c r="D314" i="1"/>
  <c r="E314" i="1"/>
  <c r="F314" i="1" s="1"/>
  <c r="G314" i="1"/>
  <c r="H314" i="1" s="1"/>
  <c r="I314" i="1"/>
  <c r="J314" i="1"/>
  <c r="K314" i="1"/>
  <c r="N314" i="1" s="1"/>
  <c r="O314" i="1" s="1"/>
  <c r="BC314" i="1" s="1"/>
  <c r="BD314" i="1" s="1"/>
  <c r="L314" i="1"/>
  <c r="M314" i="1" s="1"/>
  <c r="B315" i="1"/>
  <c r="C315" i="1" s="1"/>
  <c r="D315" i="1"/>
  <c r="E315" i="1"/>
  <c r="F315" i="1" s="1"/>
  <c r="G315" i="1"/>
  <c r="H315" i="1" s="1"/>
  <c r="I315" i="1"/>
  <c r="J315" i="1"/>
  <c r="K315" i="1"/>
  <c r="L315" i="1"/>
  <c r="M315" i="1" s="1"/>
  <c r="B316" i="1"/>
  <c r="C316" i="1" s="1"/>
  <c r="D316" i="1"/>
  <c r="E316" i="1"/>
  <c r="F316" i="1" s="1"/>
  <c r="G316" i="1"/>
  <c r="H316" i="1" s="1"/>
  <c r="I316" i="1"/>
  <c r="J316" i="1"/>
  <c r="K316" i="1"/>
  <c r="N316" i="1" s="1"/>
  <c r="L316" i="1"/>
  <c r="M316" i="1" s="1"/>
  <c r="B317" i="1"/>
  <c r="C317" i="1" s="1"/>
  <c r="D317" i="1"/>
  <c r="E317" i="1"/>
  <c r="F317" i="1" s="1"/>
  <c r="G317" i="1"/>
  <c r="H317" i="1" s="1"/>
  <c r="I317" i="1"/>
  <c r="J317" i="1"/>
  <c r="K317" i="1"/>
  <c r="L317" i="1"/>
  <c r="M317" i="1" s="1"/>
  <c r="B318" i="1"/>
  <c r="C318" i="1" s="1"/>
  <c r="D318" i="1"/>
  <c r="E318" i="1"/>
  <c r="F318" i="1" s="1"/>
  <c r="G318" i="1"/>
  <c r="H318" i="1" s="1"/>
  <c r="I318" i="1"/>
  <c r="J318" i="1"/>
  <c r="K318" i="1"/>
  <c r="S318" i="1" s="1"/>
  <c r="L318" i="1"/>
  <c r="M318" i="1" s="1"/>
  <c r="BS316" i="1" s="1"/>
  <c r="B319" i="1"/>
  <c r="C319" i="1" s="1"/>
  <c r="D319" i="1"/>
  <c r="E319" i="1"/>
  <c r="F319" i="1" s="1"/>
  <c r="G319" i="1"/>
  <c r="H319" i="1" s="1"/>
  <c r="I319" i="1"/>
  <c r="J319" i="1"/>
  <c r="K319" i="1"/>
  <c r="S319" i="1" s="1"/>
  <c r="L319" i="1"/>
  <c r="M319" i="1" s="1"/>
  <c r="B320" i="1"/>
  <c r="C320" i="1" s="1"/>
  <c r="D320" i="1"/>
  <c r="E320" i="1"/>
  <c r="F320" i="1" s="1"/>
  <c r="G320" i="1"/>
  <c r="H320" i="1" s="1"/>
  <c r="I320" i="1"/>
  <c r="J320" i="1"/>
  <c r="K320" i="1"/>
  <c r="S320" i="1" s="1"/>
  <c r="L320" i="1"/>
  <c r="M320" i="1" s="1"/>
  <c r="B321" i="1"/>
  <c r="C321" i="1" s="1"/>
  <c r="D321" i="1"/>
  <c r="E321" i="1"/>
  <c r="F321" i="1" s="1"/>
  <c r="G321" i="1"/>
  <c r="H321" i="1" s="1"/>
  <c r="I321" i="1"/>
  <c r="J321" i="1"/>
  <c r="K321" i="1"/>
  <c r="L321" i="1"/>
  <c r="M321" i="1" s="1"/>
  <c r="BQ321" i="1" s="1"/>
  <c r="B322" i="1"/>
  <c r="C322" i="1" s="1"/>
  <c r="D322" i="1"/>
  <c r="E322" i="1"/>
  <c r="F322" i="1" s="1"/>
  <c r="G322" i="1"/>
  <c r="H322" i="1" s="1"/>
  <c r="I322" i="1"/>
  <c r="J322" i="1"/>
  <c r="K322" i="1"/>
  <c r="S322" i="1" s="1"/>
  <c r="L322" i="1"/>
  <c r="M322" i="1" s="1"/>
  <c r="B323" i="1"/>
  <c r="C323" i="1" s="1"/>
  <c r="D323" i="1"/>
  <c r="E323" i="1"/>
  <c r="F323" i="1" s="1"/>
  <c r="G323" i="1"/>
  <c r="H323" i="1" s="1"/>
  <c r="I323" i="1"/>
  <c r="J323" i="1"/>
  <c r="K323" i="1"/>
  <c r="S323" i="1" s="1"/>
  <c r="L323" i="1"/>
  <c r="M323" i="1" s="1"/>
  <c r="B324" i="1"/>
  <c r="C324" i="1" s="1"/>
  <c r="D324" i="1"/>
  <c r="E324" i="1"/>
  <c r="F324" i="1" s="1"/>
  <c r="G324" i="1"/>
  <c r="H324" i="1" s="1"/>
  <c r="I324" i="1"/>
  <c r="J324" i="1"/>
  <c r="K324" i="1"/>
  <c r="L324" i="1"/>
  <c r="M324" i="1" s="1"/>
  <c r="B325" i="1"/>
  <c r="C325" i="1" s="1"/>
  <c r="D325" i="1"/>
  <c r="E325" i="1"/>
  <c r="F325" i="1" s="1"/>
  <c r="G325" i="1"/>
  <c r="H325" i="1" s="1"/>
  <c r="I325" i="1"/>
  <c r="J325" i="1"/>
  <c r="K325" i="1"/>
  <c r="S325" i="1" s="1"/>
  <c r="L325" i="1"/>
  <c r="M325" i="1" s="1"/>
  <c r="BQ325" i="1" s="1"/>
  <c r="B326" i="1"/>
  <c r="C326" i="1" s="1"/>
  <c r="D326" i="1"/>
  <c r="E326" i="1"/>
  <c r="F326" i="1" s="1"/>
  <c r="G326" i="1"/>
  <c r="H326" i="1" s="1"/>
  <c r="I326" i="1"/>
  <c r="J326" i="1"/>
  <c r="K326" i="1"/>
  <c r="S326" i="1" s="1"/>
  <c r="L326" i="1"/>
  <c r="M326" i="1" s="1"/>
  <c r="BS324" i="1" s="1"/>
  <c r="B327" i="1"/>
  <c r="C327" i="1" s="1"/>
  <c r="D327" i="1"/>
  <c r="E327" i="1"/>
  <c r="F327" i="1" s="1"/>
  <c r="G327" i="1"/>
  <c r="H327" i="1" s="1"/>
  <c r="I327" i="1"/>
  <c r="J327" i="1"/>
  <c r="K327" i="1"/>
  <c r="S327" i="1" s="1"/>
  <c r="L327" i="1"/>
  <c r="M327" i="1" s="1"/>
  <c r="B328" i="1"/>
  <c r="C328" i="1" s="1"/>
  <c r="D328" i="1"/>
  <c r="E328" i="1"/>
  <c r="F328" i="1" s="1"/>
  <c r="G328" i="1"/>
  <c r="H328" i="1" s="1"/>
  <c r="I328" i="1"/>
  <c r="J328" i="1"/>
  <c r="K328" i="1"/>
  <c r="N328" i="1" s="1"/>
  <c r="L328" i="1"/>
  <c r="M328" i="1" s="1"/>
  <c r="B329" i="1"/>
  <c r="C329" i="1" s="1"/>
  <c r="D329" i="1"/>
  <c r="E329" i="1"/>
  <c r="F329" i="1" s="1"/>
  <c r="G329" i="1"/>
  <c r="H329" i="1" s="1"/>
  <c r="I329" i="1"/>
  <c r="J329" i="1"/>
  <c r="K329" i="1"/>
  <c r="S329" i="1" s="1"/>
  <c r="L329" i="1"/>
  <c r="M329" i="1" s="1"/>
  <c r="BQ329" i="1" s="1"/>
  <c r="B330" i="1"/>
  <c r="C330" i="1" s="1"/>
  <c r="D330" i="1"/>
  <c r="E330" i="1"/>
  <c r="F330" i="1" s="1"/>
  <c r="G330" i="1"/>
  <c r="H330" i="1" s="1"/>
  <c r="I330" i="1"/>
  <c r="J330" i="1"/>
  <c r="K330" i="1"/>
  <c r="S330" i="1" s="1"/>
  <c r="L330" i="1"/>
  <c r="M330" i="1" s="1"/>
  <c r="B331" i="1"/>
  <c r="C331" i="1" s="1"/>
  <c r="D331" i="1"/>
  <c r="E331" i="1"/>
  <c r="F331" i="1" s="1"/>
  <c r="G331" i="1"/>
  <c r="H331" i="1" s="1"/>
  <c r="I331" i="1"/>
  <c r="J331" i="1"/>
  <c r="K331" i="1"/>
  <c r="S331" i="1" s="1"/>
  <c r="L331" i="1"/>
  <c r="M331" i="1" s="1"/>
  <c r="B332" i="1"/>
  <c r="C332" i="1" s="1"/>
  <c r="D332" i="1"/>
  <c r="E332" i="1"/>
  <c r="F332" i="1" s="1"/>
  <c r="G332" i="1"/>
  <c r="H332" i="1" s="1"/>
  <c r="I332" i="1"/>
  <c r="J332" i="1"/>
  <c r="K332" i="1"/>
  <c r="S332" i="1" s="1"/>
  <c r="L332" i="1"/>
  <c r="M332" i="1" s="1"/>
  <c r="B333" i="1"/>
  <c r="C333" i="1" s="1"/>
  <c r="D333" i="1"/>
  <c r="E333" i="1"/>
  <c r="F333" i="1" s="1"/>
  <c r="G333" i="1"/>
  <c r="H333" i="1" s="1"/>
  <c r="I333" i="1"/>
  <c r="J333" i="1"/>
  <c r="K333" i="1"/>
  <c r="N333" i="1" s="1"/>
  <c r="O333" i="1" s="1"/>
  <c r="BC333" i="1" s="1"/>
  <c r="BD333" i="1" s="1"/>
  <c r="L333" i="1"/>
  <c r="M333" i="1" s="1"/>
  <c r="B334" i="1"/>
  <c r="C334" i="1" s="1"/>
  <c r="D334" i="1"/>
  <c r="E334" i="1"/>
  <c r="F334" i="1" s="1"/>
  <c r="G334" i="1"/>
  <c r="H334" i="1" s="1"/>
  <c r="I334" i="1"/>
  <c r="J334" i="1"/>
  <c r="K334" i="1"/>
  <c r="S334" i="1" s="1"/>
  <c r="L334" i="1"/>
  <c r="M334" i="1" s="1"/>
  <c r="BS332" i="1" s="1"/>
  <c r="B335" i="1"/>
  <c r="C335" i="1" s="1"/>
  <c r="D335" i="1"/>
  <c r="E335" i="1"/>
  <c r="F335" i="1" s="1"/>
  <c r="G335" i="1"/>
  <c r="H335" i="1" s="1"/>
  <c r="I335" i="1"/>
  <c r="J335" i="1"/>
  <c r="K335" i="1"/>
  <c r="N335" i="1" s="1"/>
  <c r="L335" i="1"/>
  <c r="M335" i="1" s="1"/>
  <c r="BS333" i="1" s="1"/>
  <c r="B336" i="1"/>
  <c r="C336" i="1" s="1"/>
  <c r="D336" i="1"/>
  <c r="E336" i="1"/>
  <c r="F336" i="1" s="1"/>
  <c r="G336" i="1"/>
  <c r="H336" i="1" s="1"/>
  <c r="I336" i="1"/>
  <c r="J336" i="1"/>
  <c r="K336" i="1"/>
  <c r="N336" i="1" s="1"/>
  <c r="L336" i="1"/>
  <c r="M336" i="1" s="1"/>
  <c r="B337" i="1"/>
  <c r="C337" i="1" s="1"/>
  <c r="D337" i="1"/>
  <c r="E337" i="1"/>
  <c r="F337" i="1" s="1"/>
  <c r="G337" i="1"/>
  <c r="H337" i="1" s="1"/>
  <c r="I337" i="1"/>
  <c r="J337" i="1"/>
  <c r="K337" i="1"/>
  <c r="N337" i="1" s="1"/>
  <c r="L337" i="1"/>
  <c r="M337" i="1" s="1"/>
  <c r="BQ337" i="1" s="1"/>
  <c r="B338" i="1"/>
  <c r="C338" i="1" s="1"/>
  <c r="D338" i="1"/>
  <c r="E338" i="1"/>
  <c r="F338" i="1" s="1"/>
  <c r="G338" i="1"/>
  <c r="H338" i="1" s="1"/>
  <c r="I338" i="1"/>
  <c r="J338" i="1"/>
  <c r="K338" i="1"/>
  <c r="S338" i="1" s="1"/>
  <c r="L338" i="1"/>
  <c r="M338" i="1" s="1"/>
  <c r="B339" i="1"/>
  <c r="C339" i="1" s="1"/>
  <c r="D339" i="1"/>
  <c r="E339" i="1"/>
  <c r="F339" i="1" s="1"/>
  <c r="G339" i="1"/>
  <c r="H339" i="1" s="1"/>
  <c r="I339" i="1"/>
  <c r="J339" i="1"/>
  <c r="K339" i="1"/>
  <c r="N339" i="1" s="1"/>
  <c r="O339" i="1" s="1"/>
  <c r="BC339" i="1" s="1"/>
  <c r="BD339" i="1" s="1"/>
  <c r="L339" i="1"/>
  <c r="M339" i="1" s="1"/>
  <c r="B340" i="1"/>
  <c r="C340" i="1" s="1"/>
  <c r="D340" i="1"/>
  <c r="E340" i="1"/>
  <c r="F340" i="1" s="1"/>
  <c r="G340" i="1"/>
  <c r="H340" i="1" s="1"/>
  <c r="I340" i="1"/>
  <c r="J340" i="1"/>
  <c r="K340" i="1"/>
  <c r="N340" i="1" s="1"/>
  <c r="L340" i="1"/>
  <c r="M340" i="1" s="1"/>
  <c r="B341" i="1"/>
  <c r="C341" i="1" s="1"/>
  <c r="D341" i="1"/>
  <c r="E341" i="1"/>
  <c r="F341" i="1" s="1"/>
  <c r="G341" i="1"/>
  <c r="H341" i="1" s="1"/>
  <c r="I341" i="1"/>
  <c r="J341" i="1"/>
  <c r="K341" i="1"/>
  <c r="S341" i="1" s="1"/>
  <c r="L341" i="1"/>
  <c r="M341" i="1" s="1"/>
  <c r="B342" i="1"/>
  <c r="C342" i="1" s="1"/>
  <c r="D342" i="1"/>
  <c r="E342" i="1"/>
  <c r="F342" i="1" s="1"/>
  <c r="G342" i="1"/>
  <c r="H342" i="1" s="1"/>
  <c r="I342" i="1"/>
  <c r="J342" i="1"/>
  <c r="K342" i="1"/>
  <c r="S342" i="1" s="1"/>
  <c r="L342" i="1"/>
  <c r="M342" i="1" s="1"/>
  <c r="B343" i="1"/>
  <c r="C343" i="1" s="1"/>
  <c r="D343" i="1"/>
  <c r="E343" i="1"/>
  <c r="F343" i="1" s="1"/>
  <c r="G343" i="1"/>
  <c r="H343" i="1" s="1"/>
  <c r="I343" i="1"/>
  <c r="J343" i="1"/>
  <c r="K343" i="1"/>
  <c r="N343" i="1" s="1"/>
  <c r="O343" i="1" s="1"/>
  <c r="BC343" i="1" s="1"/>
  <c r="BD343" i="1" s="1"/>
  <c r="L343" i="1"/>
  <c r="M343" i="1" s="1"/>
  <c r="B344" i="1"/>
  <c r="C344" i="1" s="1"/>
  <c r="D344" i="1"/>
  <c r="E344" i="1"/>
  <c r="F344" i="1" s="1"/>
  <c r="G344" i="1"/>
  <c r="H344" i="1" s="1"/>
  <c r="I344" i="1"/>
  <c r="J344" i="1"/>
  <c r="K344" i="1"/>
  <c r="N344" i="1" s="1"/>
  <c r="L344" i="1"/>
  <c r="M344" i="1" s="1"/>
  <c r="B345" i="1"/>
  <c r="C345" i="1" s="1"/>
  <c r="D345" i="1"/>
  <c r="E345" i="1"/>
  <c r="F345" i="1" s="1"/>
  <c r="G345" i="1"/>
  <c r="H345" i="1" s="1"/>
  <c r="I345" i="1"/>
  <c r="J345" i="1"/>
  <c r="K345" i="1"/>
  <c r="S345" i="1" s="1"/>
  <c r="L345" i="1"/>
  <c r="M345" i="1" s="1"/>
  <c r="B346" i="1"/>
  <c r="C346" i="1" s="1"/>
  <c r="D346" i="1"/>
  <c r="E346" i="1"/>
  <c r="F346" i="1" s="1"/>
  <c r="G346" i="1"/>
  <c r="H346" i="1" s="1"/>
  <c r="I346" i="1"/>
  <c r="J346" i="1"/>
  <c r="K346" i="1"/>
  <c r="S346" i="1" s="1"/>
  <c r="L346" i="1"/>
  <c r="M346" i="1" s="1"/>
  <c r="BS344" i="1" s="1"/>
  <c r="B347" i="1"/>
  <c r="C347" i="1" s="1"/>
  <c r="D347" i="1"/>
  <c r="E347" i="1"/>
  <c r="F347" i="1" s="1"/>
  <c r="G347" i="1"/>
  <c r="H347" i="1" s="1"/>
  <c r="I347" i="1"/>
  <c r="J347" i="1"/>
  <c r="K347" i="1"/>
  <c r="N347" i="1" s="1"/>
  <c r="O347" i="1" s="1"/>
  <c r="BC347" i="1" s="1"/>
  <c r="BD347" i="1" s="1"/>
  <c r="L347" i="1"/>
  <c r="M347" i="1" s="1"/>
  <c r="B348" i="1"/>
  <c r="C348" i="1" s="1"/>
  <c r="D348" i="1"/>
  <c r="E348" i="1"/>
  <c r="F348" i="1" s="1"/>
  <c r="G348" i="1"/>
  <c r="H348" i="1" s="1"/>
  <c r="I348" i="1"/>
  <c r="J348" i="1"/>
  <c r="K348" i="1"/>
  <c r="N348" i="1" s="1"/>
  <c r="L348" i="1"/>
  <c r="M348" i="1" s="1"/>
  <c r="B349" i="1"/>
  <c r="C349" i="1" s="1"/>
  <c r="D349" i="1"/>
  <c r="E349" i="1"/>
  <c r="F349" i="1" s="1"/>
  <c r="G349" i="1"/>
  <c r="H349" i="1" s="1"/>
  <c r="I349" i="1"/>
  <c r="J349" i="1"/>
  <c r="K349" i="1"/>
  <c r="N349" i="1" s="1"/>
  <c r="O349" i="1" s="1"/>
  <c r="BC349" i="1" s="1"/>
  <c r="BD349" i="1" s="1"/>
  <c r="L349" i="1"/>
  <c r="M349" i="1" s="1"/>
  <c r="BO349" i="1" s="1"/>
  <c r="B350" i="1"/>
  <c r="C350" i="1" s="1"/>
  <c r="D350" i="1"/>
  <c r="E350" i="1"/>
  <c r="F350" i="1" s="1"/>
  <c r="G350" i="1"/>
  <c r="H350" i="1" s="1"/>
  <c r="I350" i="1"/>
  <c r="J350" i="1"/>
  <c r="K350" i="1"/>
  <c r="S350" i="1" s="1"/>
  <c r="L350" i="1"/>
  <c r="M350" i="1" s="1"/>
  <c r="B351" i="1"/>
  <c r="C351" i="1" s="1"/>
  <c r="D351" i="1"/>
  <c r="E351" i="1"/>
  <c r="F351" i="1" s="1"/>
  <c r="G351" i="1"/>
  <c r="H351" i="1" s="1"/>
  <c r="I351" i="1"/>
  <c r="J351" i="1"/>
  <c r="K351" i="1"/>
  <c r="N351" i="1" s="1"/>
  <c r="O351" i="1" s="1"/>
  <c r="BC351" i="1" s="1"/>
  <c r="BD351" i="1" s="1"/>
  <c r="L351" i="1"/>
  <c r="M351" i="1" s="1"/>
  <c r="B352" i="1"/>
  <c r="C352" i="1" s="1"/>
  <c r="D352" i="1"/>
  <c r="E352" i="1"/>
  <c r="F352" i="1" s="1"/>
  <c r="G352" i="1"/>
  <c r="H352" i="1" s="1"/>
  <c r="I352" i="1"/>
  <c r="J352" i="1"/>
  <c r="K352" i="1"/>
  <c r="N352" i="1" s="1"/>
  <c r="L352" i="1"/>
  <c r="M352" i="1" s="1"/>
  <c r="BR352" i="1" s="1"/>
  <c r="B353" i="1"/>
  <c r="C353" i="1" s="1"/>
  <c r="D353" i="1"/>
  <c r="E353" i="1"/>
  <c r="F353" i="1" s="1"/>
  <c r="G353" i="1"/>
  <c r="H353" i="1" s="1"/>
  <c r="I353" i="1"/>
  <c r="J353" i="1"/>
  <c r="K353" i="1"/>
  <c r="S353" i="1" s="1"/>
  <c r="L353" i="1"/>
  <c r="M353" i="1" s="1"/>
  <c r="BO353" i="1" s="1"/>
  <c r="B354" i="1"/>
  <c r="C354" i="1" s="1"/>
  <c r="D354" i="1"/>
  <c r="E354" i="1"/>
  <c r="F354" i="1" s="1"/>
  <c r="G354" i="1"/>
  <c r="H354" i="1" s="1"/>
  <c r="I354" i="1"/>
  <c r="J354" i="1"/>
  <c r="K354" i="1"/>
  <c r="S354" i="1" s="1"/>
  <c r="L354" i="1"/>
  <c r="M354" i="1" s="1"/>
  <c r="BQ354" i="1" s="1"/>
  <c r="B355" i="1"/>
  <c r="C355" i="1" s="1"/>
  <c r="D355" i="1"/>
  <c r="E355" i="1"/>
  <c r="F355" i="1" s="1"/>
  <c r="G355" i="1"/>
  <c r="H355" i="1" s="1"/>
  <c r="I355" i="1"/>
  <c r="J355" i="1"/>
  <c r="K355" i="1"/>
  <c r="L355" i="1"/>
  <c r="M355" i="1" s="1"/>
  <c r="B356" i="1"/>
  <c r="C356" i="1" s="1"/>
  <c r="D356" i="1"/>
  <c r="E356" i="1"/>
  <c r="F356" i="1" s="1"/>
  <c r="G356" i="1"/>
  <c r="H356" i="1" s="1"/>
  <c r="I356" i="1"/>
  <c r="J356" i="1"/>
  <c r="K356" i="1"/>
  <c r="R356" i="1" s="1"/>
  <c r="L356" i="1"/>
  <c r="M356" i="1" s="1"/>
  <c r="B357" i="1"/>
  <c r="C357" i="1" s="1"/>
  <c r="D357" i="1"/>
  <c r="E357" i="1"/>
  <c r="F357" i="1" s="1"/>
  <c r="G357" i="1"/>
  <c r="H357" i="1" s="1"/>
  <c r="I357" i="1"/>
  <c r="J357" i="1"/>
  <c r="K357" i="1"/>
  <c r="N357" i="1" s="1"/>
  <c r="L357" i="1"/>
  <c r="M357" i="1" s="1"/>
  <c r="BO357" i="1" s="1"/>
  <c r="B358" i="1"/>
  <c r="C358" i="1" s="1"/>
  <c r="D358" i="1"/>
  <c r="E358" i="1"/>
  <c r="F358" i="1" s="1"/>
  <c r="G358" i="1"/>
  <c r="H358" i="1" s="1"/>
  <c r="I358" i="1"/>
  <c r="J358" i="1"/>
  <c r="K358" i="1"/>
  <c r="N358" i="1" s="1"/>
  <c r="L358" i="1"/>
  <c r="M358" i="1" s="1"/>
  <c r="BQ358" i="1" s="1"/>
  <c r="B359" i="1"/>
  <c r="C359" i="1" s="1"/>
  <c r="D359" i="1"/>
  <c r="E359" i="1"/>
  <c r="F359" i="1" s="1"/>
  <c r="G359" i="1"/>
  <c r="H359" i="1" s="1"/>
  <c r="I359" i="1"/>
  <c r="J359" i="1"/>
  <c r="K359" i="1"/>
  <c r="N359" i="1" s="1"/>
  <c r="L359" i="1"/>
  <c r="M359" i="1" s="1"/>
  <c r="BQ359" i="1" s="1"/>
  <c r="B360" i="1"/>
  <c r="C360" i="1" s="1"/>
  <c r="D360" i="1"/>
  <c r="E360" i="1"/>
  <c r="F360" i="1" s="1"/>
  <c r="G360" i="1"/>
  <c r="H360" i="1" s="1"/>
  <c r="I360" i="1"/>
  <c r="J360" i="1"/>
  <c r="K360" i="1"/>
  <c r="N360" i="1" s="1"/>
  <c r="L360" i="1"/>
  <c r="M360" i="1" s="1"/>
  <c r="BR360" i="1" s="1"/>
  <c r="B361" i="1"/>
  <c r="C361" i="1" s="1"/>
  <c r="D361" i="1"/>
  <c r="E361" i="1"/>
  <c r="F361" i="1" s="1"/>
  <c r="G361" i="1"/>
  <c r="H361" i="1" s="1"/>
  <c r="I361" i="1"/>
  <c r="J361" i="1"/>
  <c r="K361" i="1"/>
  <c r="N361" i="1" s="1"/>
  <c r="L361" i="1"/>
  <c r="M361" i="1" s="1"/>
  <c r="B362" i="1"/>
  <c r="C362" i="1" s="1"/>
  <c r="D362" i="1"/>
  <c r="E362" i="1"/>
  <c r="F362" i="1" s="1"/>
  <c r="G362" i="1"/>
  <c r="H362" i="1" s="1"/>
  <c r="I362" i="1"/>
  <c r="J362" i="1"/>
  <c r="K362" i="1"/>
  <c r="N362" i="1" s="1"/>
  <c r="L362" i="1"/>
  <c r="M362" i="1" s="1"/>
  <c r="B363" i="1"/>
  <c r="C363" i="1" s="1"/>
  <c r="D363" i="1"/>
  <c r="E363" i="1"/>
  <c r="F363" i="1" s="1"/>
  <c r="G363" i="1"/>
  <c r="H363" i="1" s="1"/>
  <c r="I363" i="1"/>
  <c r="J363" i="1"/>
  <c r="K363" i="1"/>
  <c r="N363" i="1" s="1"/>
  <c r="L363" i="1"/>
  <c r="M363" i="1" s="1"/>
  <c r="BR363" i="1" s="1"/>
  <c r="B364" i="1"/>
  <c r="C364" i="1" s="1"/>
  <c r="D364" i="1"/>
  <c r="E364" i="1"/>
  <c r="F364" i="1" s="1"/>
  <c r="G364" i="1"/>
  <c r="H364" i="1" s="1"/>
  <c r="I364" i="1"/>
  <c r="J364" i="1"/>
  <c r="K364" i="1"/>
  <c r="N364" i="1" s="1"/>
  <c r="L364" i="1"/>
  <c r="M364" i="1" s="1"/>
  <c r="BR364" i="1" s="1"/>
  <c r="B365" i="1"/>
  <c r="C365" i="1" s="1"/>
  <c r="D365" i="1"/>
  <c r="E365" i="1"/>
  <c r="F365" i="1" s="1"/>
  <c r="G365" i="1"/>
  <c r="H365" i="1" s="1"/>
  <c r="I365" i="1"/>
  <c r="J365" i="1"/>
  <c r="K365" i="1"/>
  <c r="N365" i="1" s="1"/>
  <c r="L365" i="1"/>
  <c r="M365" i="1" s="1"/>
  <c r="B366" i="1"/>
  <c r="C366" i="1" s="1"/>
  <c r="D366" i="1"/>
  <c r="E366" i="1"/>
  <c r="F366" i="1" s="1"/>
  <c r="G366" i="1"/>
  <c r="H366" i="1" s="1"/>
  <c r="I366" i="1"/>
  <c r="J366" i="1"/>
  <c r="K366" i="1"/>
  <c r="N366" i="1" s="1"/>
  <c r="L366" i="1"/>
  <c r="M366" i="1" s="1"/>
  <c r="BQ366" i="1" s="1"/>
  <c r="B367" i="1"/>
  <c r="C367" i="1" s="1"/>
  <c r="D367" i="1"/>
  <c r="E367" i="1"/>
  <c r="F367" i="1" s="1"/>
  <c r="G367" i="1"/>
  <c r="H367" i="1" s="1"/>
  <c r="I367" i="1"/>
  <c r="J367" i="1"/>
  <c r="K367" i="1"/>
  <c r="N367" i="1" s="1"/>
  <c r="L367" i="1"/>
  <c r="M367" i="1" s="1"/>
  <c r="B368" i="1"/>
  <c r="C368" i="1" s="1"/>
  <c r="D368" i="1"/>
  <c r="E368" i="1"/>
  <c r="F368" i="1" s="1"/>
  <c r="G368" i="1"/>
  <c r="H368" i="1" s="1"/>
  <c r="I368" i="1"/>
  <c r="J368" i="1"/>
  <c r="K368" i="1"/>
  <c r="S368" i="1" s="1"/>
  <c r="L368" i="1"/>
  <c r="M368" i="1" s="1"/>
  <c r="BR368" i="1" s="1"/>
  <c r="B369" i="1"/>
  <c r="C369" i="1" s="1"/>
  <c r="D369" i="1"/>
  <c r="E369" i="1"/>
  <c r="F369" i="1" s="1"/>
  <c r="G369" i="1"/>
  <c r="H369" i="1" s="1"/>
  <c r="I369" i="1"/>
  <c r="J369" i="1"/>
  <c r="K369" i="1"/>
  <c r="N369" i="1" s="1"/>
  <c r="L369" i="1"/>
  <c r="M369" i="1" s="1"/>
  <c r="BO369" i="1" s="1"/>
  <c r="B370" i="1"/>
  <c r="C370" i="1" s="1"/>
  <c r="D370" i="1"/>
  <c r="E370" i="1"/>
  <c r="F370" i="1" s="1"/>
  <c r="G370" i="1"/>
  <c r="H370" i="1" s="1"/>
  <c r="I370" i="1"/>
  <c r="J370" i="1"/>
  <c r="K370" i="1"/>
  <c r="N370" i="1" s="1"/>
  <c r="L370" i="1"/>
  <c r="M370" i="1" s="1"/>
  <c r="BS368" i="1" s="1"/>
  <c r="B371" i="1"/>
  <c r="C371" i="1" s="1"/>
  <c r="D371" i="1"/>
  <c r="E371" i="1"/>
  <c r="F371" i="1" s="1"/>
  <c r="G371" i="1"/>
  <c r="H371" i="1" s="1"/>
  <c r="I371" i="1"/>
  <c r="J371" i="1"/>
  <c r="K371" i="1"/>
  <c r="N371" i="1" s="1"/>
  <c r="L371" i="1"/>
  <c r="M371" i="1" s="1"/>
  <c r="BR371" i="1" s="1"/>
  <c r="B372" i="1"/>
  <c r="C372" i="1" s="1"/>
  <c r="D372" i="1"/>
  <c r="E372" i="1"/>
  <c r="F372" i="1" s="1"/>
  <c r="G372" i="1"/>
  <c r="H372" i="1" s="1"/>
  <c r="I372" i="1"/>
  <c r="J372" i="1"/>
  <c r="K372" i="1"/>
  <c r="R372" i="1" s="1"/>
  <c r="L372" i="1"/>
  <c r="M372" i="1" s="1"/>
  <c r="B373" i="1"/>
  <c r="C373" i="1" s="1"/>
  <c r="D373" i="1"/>
  <c r="E373" i="1"/>
  <c r="F373" i="1" s="1"/>
  <c r="G373" i="1"/>
  <c r="H373" i="1" s="1"/>
  <c r="I373" i="1"/>
  <c r="J373" i="1"/>
  <c r="K373" i="1"/>
  <c r="N373" i="1" s="1"/>
  <c r="L373" i="1"/>
  <c r="M373" i="1" s="1"/>
  <c r="B374" i="1"/>
  <c r="C374" i="1" s="1"/>
  <c r="D374" i="1"/>
  <c r="E374" i="1"/>
  <c r="F374" i="1" s="1"/>
  <c r="G374" i="1"/>
  <c r="H374" i="1" s="1"/>
  <c r="I374" i="1"/>
  <c r="J374" i="1"/>
  <c r="K374" i="1"/>
  <c r="N374" i="1" s="1"/>
  <c r="L374" i="1"/>
  <c r="M374" i="1" s="1"/>
  <c r="BQ374" i="1" s="1"/>
  <c r="B375" i="1"/>
  <c r="C375" i="1" s="1"/>
  <c r="D375" i="1"/>
  <c r="E375" i="1"/>
  <c r="F375" i="1" s="1"/>
  <c r="G375" i="1"/>
  <c r="H375" i="1" s="1"/>
  <c r="I375" i="1"/>
  <c r="J375" i="1"/>
  <c r="K375" i="1"/>
  <c r="N375" i="1" s="1"/>
  <c r="L375" i="1"/>
  <c r="M375" i="1" s="1"/>
  <c r="B376" i="1"/>
  <c r="C376" i="1" s="1"/>
  <c r="D376" i="1"/>
  <c r="E376" i="1"/>
  <c r="F376" i="1" s="1"/>
  <c r="G376" i="1"/>
  <c r="H376" i="1" s="1"/>
  <c r="I376" i="1"/>
  <c r="J376" i="1"/>
  <c r="K376" i="1"/>
  <c r="N376" i="1" s="1"/>
  <c r="L376" i="1"/>
  <c r="M376" i="1" s="1"/>
  <c r="B377" i="1"/>
  <c r="C377" i="1" s="1"/>
  <c r="D377" i="1"/>
  <c r="E377" i="1"/>
  <c r="F377" i="1" s="1"/>
  <c r="G377" i="1"/>
  <c r="H377" i="1" s="1"/>
  <c r="I377" i="1"/>
  <c r="J377" i="1"/>
  <c r="K377" i="1"/>
  <c r="N377" i="1" s="1"/>
  <c r="L377" i="1"/>
  <c r="M377" i="1" s="1"/>
  <c r="B378" i="1"/>
  <c r="C378" i="1" s="1"/>
  <c r="D378" i="1"/>
  <c r="E378" i="1"/>
  <c r="F378" i="1" s="1"/>
  <c r="G378" i="1"/>
  <c r="H378" i="1" s="1"/>
  <c r="I378" i="1"/>
  <c r="J378" i="1"/>
  <c r="K378" i="1"/>
  <c r="N378" i="1" s="1"/>
  <c r="L378" i="1"/>
  <c r="M378" i="1" s="1"/>
  <c r="BQ378" i="1" s="1"/>
  <c r="B379" i="1"/>
  <c r="C379" i="1" s="1"/>
  <c r="D379" i="1"/>
  <c r="E379" i="1"/>
  <c r="F379" i="1" s="1"/>
  <c r="G379" i="1"/>
  <c r="H379" i="1" s="1"/>
  <c r="I379" i="1"/>
  <c r="J379" i="1"/>
  <c r="K379" i="1"/>
  <c r="N379" i="1" s="1"/>
  <c r="L379" i="1"/>
  <c r="M379" i="1" s="1"/>
  <c r="BR379" i="1" s="1"/>
  <c r="B380" i="1"/>
  <c r="C380" i="1" s="1"/>
  <c r="D380" i="1"/>
  <c r="E380" i="1"/>
  <c r="F380" i="1" s="1"/>
  <c r="G380" i="1"/>
  <c r="H380" i="1" s="1"/>
  <c r="I380" i="1"/>
  <c r="J380" i="1"/>
  <c r="K380" i="1"/>
  <c r="R380" i="1" s="1"/>
  <c r="L380" i="1"/>
  <c r="M380" i="1" s="1"/>
  <c r="B381" i="1"/>
  <c r="C381" i="1" s="1"/>
  <c r="D381" i="1"/>
  <c r="E381" i="1"/>
  <c r="F381" i="1" s="1"/>
  <c r="G381" i="1"/>
  <c r="H381" i="1" s="1"/>
  <c r="I381" i="1"/>
  <c r="J381" i="1"/>
  <c r="K381" i="1"/>
  <c r="L381" i="1"/>
  <c r="M381" i="1" s="1"/>
  <c r="BO381" i="1" s="1"/>
  <c r="B382" i="1"/>
  <c r="C382" i="1" s="1"/>
  <c r="D382" i="1"/>
  <c r="E382" i="1"/>
  <c r="F382" i="1" s="1"/>
  <c r="G382" i="1"/>
  <c r="H382" i="1" s="1"/>
  <c r="I382" i="1"/>
  <c r="J382" i="1"/>
  <c r="K382" i="1"/>
  <c r="N382" i="1" s="1"/>
  <c r="L382" i="1"/>
  <c r="M382" i="1" s="1"/>
  <c r="B383" i="1"/>
  <c r="C383" i="1" s="1"/>
  <c r="D383" i="1"/>
  <c r="E383" i="1"/>
  <c r="F383" i="1" s="1"/>
  <c r="G383" i="1"/>
  <c r="H383" i="1" s="1"/>
  <c r="I383" i="1"/>
  <c r="J383" i="1"/>
  <c r="K383" i="1"/>
  <c r="N383" i="1" s="1"/>
  <c r="L383" i="1"/>
  <c r="M383" i="1" s="1"/>
  <c r="B384" i="1"/>
  <c r="C384" i="1" s="1"/>
  <c r="D384" i="1"/>
  <c r="E384" i="1"/>
  <c r="F384" i="1" s="1"/>
  <c r="G384" i="1"/>
  <c r="H384" i="1" s="1"/>
  <c r="I384" i="1"/>
  <c r="J384" i="1"/>
  <c r="K384" i="1"/>
  <c r="S384" i="1" s="1"/>
  <c r="L384" i="1"/>
  <c r="M384" i="1" s="1"/>
  <c r="BR384" i="1" s="1"/>
  <c r="B385" i="1"/>
  <c r="C385" i="1" s="1"/>
  <c r="D385" i="1"/>
  <c r="E385" i="1"/>
  <c r="F385" i="1" s="1"/>
  <c r="G385" i="1"/>
  <c r="H385" i="1" s="1"/>
  <c r="I385" i="1"/>
  <c r="J385" i="1"/>
  <c r="K385" i="1"/>
  <c r="N385" i="1" s="1"/>
  <c r="L385" i="1"/>
  <c r="M385" i="1" s="1"/>
  <c r="BO385" i="1" s="1"/>
  <c r="B386" i="1"/>
  <c r="C386" i="1" s="1"/>
  <c r="D386" i="1"/>
  <c r="E386" i="1"/>
  <c r="F386" i="1" s="1"/>
  <c r="G386" i="1"/>
  <c r="H386" i="1" s="1"/>
  <c r="I386" i="1"/>
  <c r="J386" i="1"/>
  <c r="K386" i="1"/>
  <c r="N386" i="1" s="1"/>
  <c r="L386" i="1"/>
  <c r="M386" i="1" s="1"/>
  <c r="BQ386" i="1" s="1"/>
  <c r="B387" i="1"/>
  <c r="C387" i="1" s="1"/>
  <c r="D387" i="1"/>
  <c r="E387" i="1"/>
  <c r="F387" i="1" s="1"/>
  <c r="G387" i="1"/>
  <c r="H387" i="1" s="1"/>
  <c r="I387" i="1"/>
  <c r="J387" i="1"/>
  <c r="K387" i="1"/>
  <c r="N387" i="1" s="1"/>
  <c r="L387" i="1"/>
  <c r="M387" i="1" s="1"/>
  <c r="B388" i="1"/>
  <c r="C388" i="1" s="1"/>
  <c r="D388" i="1"/>
  <c r="E388" i="1"/>
  <c r="F388" i="1" s="1"/>
  <c r="G388" i="1"/>
  <c r="H388" i="1" s="1"/>
  <c r="I388" i="1"/>
  <c r="J388" i="1"/>
  <c r="K388" i="1"/>
  <c r="N388" i="1" s="1"/>
  <c r="L388" i="1"/>
  <c r="M388" i="1" s="1"/>
  <c r="BR388" i="1" s="1"/>
  <c r="B389" i="1"/>
  <c r="C389" i="1" s="1"/>
  <c r="D389" i="1"/>
  <c r="E389" i="1"/>
  <c r="F389" i="1" s="1"/>
  <c r="G389" i="1"/>
  <c r="H389" i="1" s="1"/>
  <c r="I389" i="1"/>
  <c r="J389" i="1"/>
  <c r="K389" i="1"/>
  <c r="N389" i="1" s="1"/>
  <c r="L389" i="1"/>
  <c r="M389" i="1" s="1"/>
  <c r="B390" i="1"/>
  <c r="C390" i="1" s="1"/>
  <c r="D390" i="1"/>
  <c r="E390" i="1"/>
  <c r="F390" i="1" s="1"/>
  <c r="G390" i="1"/>
  <c r="H390" i="1" s="1"/>
  <c r="I390" i="1"/>
  <c r="J390" i="1"/>
  <c r="K390" i="1"/>
  <c r="N390" i="1" s="1"/>
  <c r="L390" i="1"/>
  <c r="M390" i="1" s="1"/>
  <c r="B391" i="1"/>
  <c r="C391" i="1" s="1"/>
  <c r="D391" i="1"/>
  <c r="E391" i="1"/>
  <c r="F391" i="1" s="1"/>
  <c r="G391" i="1"/>
  <c r="H391" i="1" s="1"/>
  <c r="I391" i="1"/>
  <c r="J391" i="1"/>
  <c r="K391" i="1"/>
  <c r="N391" i="1" s="1"/>
  <c r="L391" i="1"/>
  <c r="M391" i="1" s="1"/>
  <c r="B392" i="1"/>
  <c r="C392" i="1" s="1"/>
  <c r="D392" i="1"/>
  <c r="E392" i="1"/>
  <c r="F392" i="1" s="1"/>
  <c r="G392" i="1"/>
  <c r="H392" i="1" s="1"/>
  <c r="I392" i="1"/>
  <c r="J392" i="1"/>
  <c r="K392" i="1"/>
  <c r="N392" i="1" s="1"/>
  <c r="L392" i="1"/>
  <c r="M392" i="1" s="1"/>
  <c r="BR392" i="1" s="1"/>
  <c r="B393" i="1"/>
  <c r="C393" i="1" s="1"/>
  <c r="D393" i="1"/>
  <c r="E393" i="1"/>
  <c r="F393" i="1" s="1"/>
  <c r="G393" i="1"/>
  <c r="H393" i="1" s="1"/>
  <c r="I393" i="1"/>
  <c r="J393" i="1"/>
  <c r="K393" i="1"/>
  <c r="N393" i="1" s="1"/>
  <c r="L393" i="1"/>
  <c r="M393" i="1" s="1"/>
  <c r="B394" i="1"/>
  <c r="C394" i="1" s="1"/>
  <c r="D394" i="1"/>
  <c r="E394" i="1"/>
  <c r="F394" i="1" s="1"/>
  <c r="G394" i="1"/>
  <c r="H394" i="1" s="1"/>
  <c r="I394" i="1"/>
  <c r="J394" i="1"/>
  <c r="K394" i="1"/>
  <c r="N394" i="1" s="1"/>
  <c r="L394" i="1"/>
  <c r="M394" i="1" s="1"/>
  <c r="B395" i="1"/>
  <c r="C395" i="1" s="1"/>
  <c r="D395" i="1"/>
  <c r="E395" i="1"/>
  <c r="F395" i="1" s="1"/>
  <c r="G395" i="1"/>
  <c r="H395" i="1" s="1"/>
  <c r="I395" i="1"/>
  <c r="J395" i="1"/>
  <c r="K395" i="1"/>
  <c r="N395" i="1" s="1"/>
  <c r="L395" i="1"/>
  <c r="M395" i="1" s="1"/>
  <c r="B396" i="1"/>
  <c r="C396" i="1" s="1"/>
  <c r="D396" i="1"/>
  <c r="E396" i="1"/>
  <c r="F396" i="1" s="1"/>
  <c r="G396" i="1"/>
  <c r="H396" i="1" s="1"/>
  <c r="I396" i="1"/>
  <c r="J396" i="1"/>
  <c r="K396" i="1"/>
  <c r="N396" i="1" s="1"/>
  <c r="L396" i="1"/>
  <c r="M396" i="1" s="1"/>
  <c r="B397" i="1"/>
  <c r="C397" i="1" s="1"/>
  <c r="D397" i="1"/>
  <c r="E397" i="1"/>
  <c r="F397" i="1" s="1"/>
  <c r="G397" i="1"/>
  <c r="H397" i="1" s="1"/>
  <c r="I397" i="1"/>
  <c r="J397" i="1"/>
  <c r="K397" i="1"/>
  <c r="N397" i="1" s="1"/>
  <c r="L397" i="1"/>
  <c r="M397" i="1" s="1"/>
  <c r="BO397" i="1" s="1"/>
  <c r="B398" i="1"/>
  <c r="C398" i="1" s="1"/>
  <c r="D398" i="1"/>
  <c r="E398" i="1"/>
  <c r="F398" i="1" s="1"/>
  <c r="G398" i="1"/>
  <c r="H398" i="1" s="1"/>
  <c r="I398" i="1"/>
  <c r="J398" i="1"/>
  <c r="K398" i="1"/>
  <c r="N398" i="1" s="1"/>
  <c r="L398" i="1"/>
  <c r="M398" i="1" s="1"/>
  <c r="BQ398" i="1" s="1"/>
  <c r="B399" i="1"/>
  <c r="C399" i="1" s="1"/>
  <c r="D399" i="1"/>
  <c r="E399" i="1"/>
  <c r="F399" i="1" s="1"/>
  <c r="G399" i="1"/>
  <c r="H399" i="1" s="1"/>
  <c r="I399" i="1"/>
  <c r="J399" i="1"/>
  <c r="K399" i="1"/>
  <c r="N399" i="1" s="1"/>
  <c r="L399" i="1"/>
  <c r="M399" i="1" s="1"/>
  <c r="BR399" i="1" s="1"/>
  <c r="B400" i="1"/>
  <c r="C400" i="1" s="1"/>
  <c r="D400" i="1"/>
  <c r="E400" i="1"/>
  <c r="F400" i="1" s="1"/>
  <c r="G400" i="1"/>
  <c r="H400" i="1" s="1"/>
  <c r="I400" i="1"/>
  <c r="J400" i="1"/>
  <c r="K400" i="1"/>
  <c r="S400" i="1" s="1"/>
  <c r="L400" i="1"/>
  <c r="M400" i="1" s="1"/>
  <c r="B401" i="1"/>
  <c r="C401" i="1" s="1"/>
  <c r="D401" i="1"/>
  <c r="E401" i="1"/>
  <c r="F401" i="1" s="1"/>
  <c r="G401" i="1"/>
  <c r="H401" i="1" s="1"/>
  <c r="I401" i="1"/>
  <c r="J401" i="1"/>
  <c r="K401" i="1"/>
  <c r="N401" i="1" s="1"/>
  <c r="L401" i="1"/>
  <c r="M401" i="1" s="1"/>
  <c r="B402" i="1"/>
  <c r="C402" i="1" s="1"/>
  <c r="D402" i="1"/>
  <c r="E402" i="1"/>
  <c r="F402" i="1" s="1"/>
  <c r="G402" i="1"/>
  <c r="H402" i="1" s="1"/>
  <c r="I402" i="1"/>
  <c r="J402" i="1"/>
  <c r="K402" i="1"/>
  <c r="L402" i="1"/>
  <c r="M402" i="1" s="1"/>
  <c r="BQ402" i="1" s="1"/>
  <c r="B403" i="1"/>
  <c r="C403" i="1" s="1"/>
  <c r="D403" i="1"/>
  <c r="E403" i="1"/>
  <c r="F403" i="1" s="1"/>
  <c r="G403" i="1"/>
  <c r="H403" i="1" s="1"/>
  <c r="I403" i="1"/>
  <c r="J403" i="1"/>
  <c r="K403" i="1"/>
  <c r="S403" i="1" s="1"/>
  <c r="L403" i="1"/>
  <c r="M403" i="1" s="1"/>
  <c r="BR403" i="1" s="1"/>
  <c r="B404" i="1"/>
  <c r="C404" i="1" s="1"/>
  <c r="D404" i="1"/>
  <c r="E404" i="1"/>
  <c r="F404" i="1" s="1"/>
  <c r="G404" i="1"/>
  <c r="H404" i="1" s="1"/>
  <c r="I404" i="1"/>
  <c r="J404" i="1"/>
  <c r="K404" i="1"/>
  <c r="N404" i="1" s="1"/>
  <c r="L404" i="1"/>
  <c r="M404" i="1" s="1"/>
  <c r="BR404" i="1" s="1"/>
  <c r="B405" i="1"/>
  <c r="C405" i="1" s="1"/>
  <c r="D405" i="1"/>
  <c r="E405" i="1"/>
  <c r="F405" i="1" s="1"/>
  <c r="G405" i="1"/>
  <c r="H405" i="1" s="1"/>
  <c r="I405" i="1"/>
  <c r="J405" i="1"/>
  <c r="K405" i="1"/>
  <c r="L405" i="1"/>
  <c r="M405" i="1" s="1"/>
  <c r="B406" i="1"/>
  <c r="C406" i="1" s="1"/>
  <c r="D406" i="1"/>
  <c r="E406" i="1"/>
  <c r="F406" i="1" s="1"/>
  <c r="G406" i="1"/>
  <c r="H406" i="1" s="1"/>
  <c r="I406" i="1"/>
  <c r="J406" i="1"/>
  <c r="K406" i="1"/>
  <c r="N406" i="1" s="1"/>
  <c r="O406" i="1" s="1"/>
  <c r="BC406" i="1" s="1"/>
  <c r="BD406" i="1" s="1"/>
  <c r="L406" i="1"/>
  <c r="M406" i="1" s="1"/>
  <c r="BQ406" i="1" s="1"/>
  <c r="B407" i="1"/>
  <c r="C407" i="1" s="1"/>
  <c r="D407" i="1"/>
  <c r="E407" i="1"/>
  <c r="F407" i="1" s="1"/>
  <c r="G407" i="1"/>
  <c r="H407" i="1" s="1"/>
  <c r="I407" i="1"/>
  <c r="J407" i="1"/>
  <c r="K407" i="1"/>
  <c r="S407" i="1" s="1"/>
  <c r="L407" i="1"/>
  <c r="M407" i="1" s="1"/>
  <c r="BQ407" i="1" s="1"/>
  <c r="B408" i="1"/>
  <c r="C408" i="1" s="1"/>
  <c r="D408" i="1"/>
  <c r="E408" i="1"/>
  <c r="F408" i="1" s="1"/>
  <c r="G408" i="1"/>
  <c r="H408" i="1" s="1"/>
  <c r="I408" i="1"/>
  <c r="J408" i="1"/>
  <c r="K408" i="1"/>
  <c r="S408" i="1" s="1"/>
  <c r="L408" i="1"/>
  <c r="M408" i="1" s="1"/>
  <c r="BR408" i="1" s="1"/>
  <c r="B409" i="1"/>
  <c r="C409" i="1" s="1"/>
  <c r="D409" i="1"/>
  <c r="E409" i="1"/>
  <c r="F409" i="1" s="1"/>
  <c r="G409" i="1"/>
  <c r="H409" i="1" s="1"/>
  <c r="I409" i="1"/>
  <c r="J409" i="1"/>
  <c r="K409" i="1"/>
  <c r="N409" i="1" s="1"/>
  <c r="O409" i="1" s="1"/>
  <c r="BC409" i="1" s="1"/>
  <c r="BD409" i="1" s="1"/>
  <c r="L409" i="1"/>
  <c r="M409" i="1" s="1"/>
  <c r="BO409" i="1" s="1"/>
  <c r="B410" i="1"/>
  <c r="C410" i="1" s="1"/>
  <c r="D410" i="1"/>
  <c r="E410" i="1"/>
  <c r="F410" i="1" s="1"/>
  <c r="G410" i="1"/>
  <c r="H410" i="1" s="1"/>
  <c r="I410" i="1"/>
  <c r="J410" i="1"/>
  <c r="K410" i="1"/>
  <c r="S410" i="1" s="1"/>
  <c r="L410" i="1"/>
  <c r="M410" i="1" s="1"/>
  <c r="B411" i="1"/>
  <c r="C411" i="1" s="1"/>
  <c r="D411" i="1"/>
  <c r="E411" i="1"/>
  <c r="F411" i="1" s="1"/>
  <c r="G411" i="1"/>
  <c r="H411" i="1" s="1"/>
  <c r="I411" i="1"/>
  <c r="J411" i="1"/>
  <c r="K411" i="1"/>
  <c r="S411" i="1" s="1"/>
  <c r="L411" i="1"/>
  <c r="M411" i="1" s="1"/>
  <c r="B412" i="1"/>
  <c r="C412" i="1" s="1"/>
  <c r="D412" i="1"/>
  <c r="E412" i="1"/>
  <c r="F412" i="1" s="1"/>
  <c r="G412" i="1"/>
  <c r="H412" i="1" s="1"/>
  <c r="I412" i="1"/>
  <c r="J412" i="1"/>
  <c r="K412" i="1"/>
  <c r="N412" i="1" s="1"/>
  <c r="L412" i="1"/>
  <c r="M412" i="1" s="1"/>
  <c r="BR412" i="1" s="1"/>
  <c r="B413" i="1"/>
  <c r="C413" i="1" s="1"/>
  <c r="D413" i="1"/>
  <c r="E413" i="1"/>
  <c r="F413" i="1" s="1"/>
  <c r="G413" i="1"/>
  <c r="H413" i="1" s="1"/>
  <c r="I413" i="1"/>
  <c r="J413" i="1"/>
  <c r="K413" i="1"/>
  <c r="N413" i="1" s="1"/>
  <c r="O413" i="1" s="1"/>
  <c r="BC413" i="1" s="1"/>
  <c r="BD413" i="1" s="1"/>
  <c r="L413" i="1"/>
  <c r="M413" i="1" s="1"/>
  <c r="BO413" i="1" s="1"/>
  <c r="B414" i="1"/>
  <c r="C414" i="1" s="1"/>
  <c r="D414" i="1"/>
  <c r="E414" i="1"/>
  <c r="F414" i="1" s="1"/>
  <c r="G414" i="1"/>
  <c r="H414" i="1" s="1"/>
  <c r="I414" i="1"/>
  <c r="J414" i="1"/>
  <c r="K414" i="1"/>
  <c r="S414" i="1" s="1"/>
  <c r="L414" i="1"/>
  <c r="M414" i="1" s="1"/>
  <c r="BQ414" i="1" s="1"/>
  <c r="B415" i="1"/>
  <c r="C415" i="1" s="1"/>
  <c r="D415" i="1"/>
  <c r="E415" i="1"/>
  <c r="F415" i="1" s="1"/>
  <c r="G415" i="1"/>
  <c r="H415" i="1" s="1"/>
  <c r="I415" i="1"/>
  <c r="J415" i="1"/>
  <c r="K415" i="1"/>
  <c r="N415" i="1" s="1"/>
  <c r="O415" i="1" s="1"/>
  <c r="BC415" i="1" s="1"/>
  <c r="BD415" i="1" s="1"/>
  <c r="L415" i="1"/>
  <c r="M415" i="1" s="1"/>
  <c r="BQ415" i="1" s="1"/>
  <c r="B416" i="1"/>
  <c r="C416" i="1" s="1"/>
  <c r="D416" i="1"/>
  <c r="E416" i="1"/>
  <c r="F416" i="1" s="1"/>
  <c r="G416" i="1"/>
  <c r="H416" i="1" s="1"/>
  <c r="I416" i="1"/>
  <c r="J416" i="1"/>
  <c r="K416" i="1"/>
  <c r="S416" i="1" s="1"/>
  <c r="L416" i="1"/>
  <c r="M416" i="1" s="1"/>
  <c r="BR416" i="1" s="1"/>
  <c r="B417" i="1"/>
  <c r="C417" i="1" s="1"/>
  <c r="D417" i="1"/>
  <c r="E417" i="1"/>
  <c r="F417" i="1" s="1"/>
  <c r="G417" i="1"/>
  <c r="H417" i="1" s="1"/>
  <c r="I417" i="1"/>
  <c r="J417" i="1"/>
  <c r="K417" i="1"/>
  <c r="N417" i="1" s="1"/>
  <c r="O417" i="1" s="1"/>
  <c r="BC417" i="1" s="1"/>
  <c r="BD417" i="1" s="1"/>
  <c r="L417" i="1"/>
  <c r="M417" i="1" s="1"/>
  <c r="B418" i="1"/>
  <c r="C418" i="1" s="1"/>
  <c r="D418" i="1"/>
  <c r="E418" i="1"/>
  <c r="F418" i="1" s="1"/>
  <c r="G418" i="1"/>
  <c r="H418" i="1" s="1"/>
  <c r="I418" i="1"/>
  <c r="J418" i="1"/>
  <c r="K418" i="1"/>
  <c r="S418" i="1" s="1"/>
  <c r="L418" i="1"/>
  <c r="M418" i="1" s="1"/>
  <c r="B419" i="1"/>
  <c r="C419" i="1" s="1"/>
  <c r="D419" i="1"/>
  <c r="E419" i="1"/>
  <c r="F419" i="1" s="1"/>
  <c r="G419" i="1"/>
  <c r="H419" i="1" s="1"/>
  <c r="I419" i="1"/>
  <c r="J419" i="1"/>
  <c r="K419" i="1"/>
  <c r="N419" i="1" s="1"/>
  <c r="O419" i="1" s="1"/>
  <c r="BC419" i="1" s="1"/>
  <c r="BD419" i="1" s="1"/>
  <c r="L419" i="1"/>
  <c r="M419" i="1" s="1"/>
  <c r="BQ419" i="1" s="1"/>
  <c r="B420" i="1"/>
  <c r="C420" i="1" s="1"/>
  <c r="D420" i="1"/>
  <c r="E420" i="1"/>
  <c r="F420" i="1" s="1"/>
  <c r="G420" i="1"/>
  <c r="H420" i="1" s="1"/>
  <c r="I420" i="1"/>
  <c r="J420" i="1"/>
  <c r="K420" i="1"/>
  <c r="S420" i="1" s="1"/>
  <c r="L420" i="1"/>
  <c r="M420" i="1" s="1"/>
  <c r="BR420" i="1" s="1"/>
  <c r="B421" i="1"/>
  <c r="C421" i="1" s="1"/>
  <c r="D421" i="1"/>
  <c r="E421" i="1"/>
  <c r="F421" i="1" s="1"/>
  <c r="G421" i="1"/>
  <c r="H421" i="1" s="1"/>
  <c r="I421" i="1"/>
  <c r="J421" i="1"/>
  <c r="K421" i="1"/>
  <c r="L421" i="1"/>
  <c r="M421" i="1" s="1"/>
  <c r="BO421" i="1" s="1"/>
  <c r="B422" i="1"/>
  <c r="C422" i="1" s="1"/>
  <c r="D422" i="1"/>
  <c r="E422" i="1"/>
  <c r="F422" i="1" s="1"/>
  <c r="G422" i="1"/>
  <c r="H422" i="1" s="1"/>
  <c r="I422" i="1"/>
  <c r="J422" i="1"/>
  <c r="K422" i="1"/>
  <c r="S422" i="1" s="1"/>
  <c r="L422" i="1"/>
  <c r="M422" i="1" s="1"/>
  <c r="B423" i="1"/>
  <c r="C423" i="1" s="1"/>
  <c r="D423" i="1"/>
  <c r="E423" i="1"/>
  <c r="F423" i="1" s="1"/>
  <c r="G423" i="1"/>
  <c r="H423" i="1" s="1"/>
  <c r="I423" i="1"/>
  <c r="J423" i="1"/>
  <c r="K423" i="1"/>
  <c r="S423" i="1" s="1"/>
  <c r="L423" i="1"/>
  <c r="M423" i="1" s="1"/>
  <c r="B424" i="1"/>
  <c r="C424" i="1" s="1"/>
  <c r="D424" i="1"/>
  <c r="E424" i="1"/>
  <c r="F424" i="1" s="1"/>
  <c r="G424" i="1"/>
  <c r="H424" i="1" s="1"/>
  <c r="I424" i="1"/>
  <c r="J424" i="1"/>
  <c r="K424" i="1"/>
  <c r="N424" i="1" s="1"/>
  <c r="L424" i="1"/>
  <c r="M424" i="1" s="1"/>
  <c r="BR424" i="1" s="1"/>
  <c r="B425" i="1"/>
  <c r="C425" i="1" s="1"/>
  <c r="D425" i="1"/>
  <c r="E425" i="1"/>
  <c r="F425" i="1" s="1"/>
  <c r="G425" i="1"/>
  <c r="H425" i="1" s="1"/>
  <c r="I425" i="1"/>
  <c r="J425" i="1"/>
  <c r="K425" i="1"/>
  <c r="N425" i="1" s="1"/>
  <c r="O425" i="1" s="1"/>
  <c r="BC425" i="1" s="1"/>
  <c r="BD425" i="1" s="1"/>
  <c r="L425" i="1"/>
  <c r="M425" i="1" s="1"/>
  <c r="BO425" i="1" s="1"/>
  <c r="B426" i="1"/>
  <c r="C426" i="1" s="1"/>
  <c r="D426" i="1"/>
  <c r="E426" i="1"/>
  <c r="F426" i="1" s="1"/>
  <c r="G426" i="1"/>
  <c r="H426" i="1" s="1"/>
  <c r="I426" i="1"/>
  <c r="J426" i="1"/>
  <c r="K426" i="1"/>
  <c r="S426" i="1" s="1"/>
  <c r="L426" i="1"/>
  <c r="M426" i="1" s="1"/>
  <c r="B427" i="1"/>
  <c r="C427" i="1" s="1"/>
  <c r="D427" i="1"/>
  <c r="E427" i="1"/>
  <c r="F427" i="1" s="1"/>
  <c r="G427" i="1"/>
  <c r="H427" i="1" s="1"/>
  <c r="I427" i="1"/>
  <c r="J427" i="1"/>
  <c r="K427" i="1"/>
  <c r="S427" i="1" s="1"/>
  <c r="L427" i="1"/>
  <c r="M427" i="1" s="1"/>
  <c r="BQ427" i="1" s="1"/>
  <c r="B428" i="1"/>
  <c r="C428" i="1" s="1"/>
  <c r="D428" i="1"/>
  <c r="E428" i="1"/>
  <c r="F428" i="1" s="1"/>
  <c r="G428" i="1"/>
  <c r="H428" i="1" s="1"/>
  <c r="I428" i="1"/>
  <c r="J428" i="1"/>
  <c r="K428" i="1"/>
  <c r="S428" i="1" s="1"/>
  <c r="L428" i="1"/>
  <c r="M428" i="1" s="1"/>
  <c r="B429" i="1"/>
  <c r="C429" i="1" s="1"/>
  <c r="D429" i="1"/>
  <c r="E429" i="1"/>
  <c r="F429" i="1" s="1"/>
  <c r="G429" i="1"/>
  <c r="H429" i="1" s="1"/>
  <c r="I429" i="1"/>
  <c r="J429" i="1"/>
  <c r="K429" i="1"/>
  <c r="S429" i="1" s="1"/>
  <c r="L429" i="1"/>
  <c r="M429" i="1" s="1"/>
  <c r="B430" i="1"/>
  <c r="C430" i="1" s="1"/>
  <c r="D430" i="1"/>
  <c r="E430" i="1"/>
  <c r="F430" i="1" s="1"/>
  <c r="G430" i="1"/>
  <c r="H430" i="1" s="1"/>
  <c r="I430" i="1"/>
  <c r="J430" i="1"/>
  <c r="K430" i="1"/>
  <c r="R430" i="1" s="1"/>
  <c r="L430" i="1"/>
  <c r="M430" i="1" s="1"/>
  <c r="BQ430" i="1" s="1"/>
  <c r="B431" i="1"/>
  <c r="C431" i="1" s="1"/>
  <c r="D431" i="1"/>
  <c r="E431" i="1"/>
  <c r="F431" i="1" s="1"/>
  <c r="G431" i="1"/>
  <c r="H431" i="1" s="1"/>
  <c r="I431" i="1"/>
  <c r="J431" i="1"/>
  <c r="K431" i="1"/>
  <c r="S431" i="1" s="1"/>
  <c r="L431" i="1"/>
  <c r="M431" i="1" s="1"/>
  <c r="B432" i="1"/>
  <c r="C432" i="1" s="1"/>
  <c r="D432" i="1"/>
  <c r="E432" i="1"/>
  <c r="F432" i="1" s="1"/>
  <c r="G432" i="1"/>
  <c r="H432" i="1" s="1"/>
  <c r="I432" i="1"/>
  <c r="J432" i="1"/>
  <c r="K432" i="1"/>
  <c r="N432" i="1" s="1"/>
  <c r="O432" i="1" s="1"/>
  <c r="BC432" i="1" s="1"/>
  <c r="BD432" i="1" s="1"/>
  <c r="L432" i="1"/>
  <c r="M432" i="1" s="1"/>
  <c r="BR432" i="1" s="1"/>
  <c r="B433" i="1"/>
  <c r="C433" i="1" s="1"/>
  <c r="D433" i="1"/>
  <c r="E433" i="1"/>
  <c r="F433" i="1" s="1"/>
  <c r="G433" i="1"/>
  <c r="H433" i="1" s="1"/>
  <c r="I433" i="1"/>
  <c r="J433" i="1"/>
  <c r="K433" i="1"/>
  <c r="S433" i="1" s="1"/>
  <c r="L433" i="1"/>
  <c r="M433" i="1" s="1"/>
  <c r="BO433" i="1" s="1"/>
  <c r="B434" i="1"/>
  <c r="C434" i="1" s="1"/>
  <c r="D434" i="1"/>
  <c r="E434" i="1"/>
  <c r="F434" i="1" s="1"/>
  <c r="G434" i="1"/>
  <c r="H434" i="1" s="1"/>
  <c r="I434" i="1"/>
  <c r="J434" i="1"/>
  <c r="K434" i="1"/>
  <c r="R434" i="1" s="1"/>
  <c r="L434" i="1"/>
  <c r="M434" i="1" s="1"/>
  <c r="B435" i="1"/>
  <c r="C435" i="1" s="1"/>
  <c r="D435" i="1"/>
  <c r="E435" i="1"/>
  <c r="F435" i="1" s="1"/>
  <c r="G435" i="1"/>
  <c r="H435" i="1" s="1"/>
  <c r="I435" i="1"/>
  <c r="J435" i="1"/>
  <c r="K435" i="1"/>
  <c r="N435" i="1" s="1"/>
  <c r="O435" i="1" s="1"/>
  <c r="BC435" i="1" s="1"/>
  <c r="BD435" i="1" s="1"/>
  <c r="L435" i="1"/>
  <c r="M435" i="1" s="1"/>
  <c r="BQ435" i="1" s="1"/>
  <c r="B436" i="1"/>
  <c r="C436" i="1" s="1"/>
  <c r="D436" i="1"/>
  <c r="E436" i="1"/>
  <c r="F436" i="1" s="1"/>
  <c r="G436" i="1"/>
  <c r="H436" i="1" s="1"/>
  <c r="I436" i="1"/>
  <c r="J436" i="1"/>
  <c r="K436" i="1"/>
  <c r="N436" i="1" s="1"/>
  <c r="O436" i="1" s="1"/>
  <c r="BC436" i="1" s="1"/>
  <c r="BD436" i="1" s="1"/>
  <c r="L436" i="1"/>
  <c r="M436" i="1" s="1"/>
  <c r="BR436" i="1" s="1"/>
  <c r="B437" i="1"/>
  <c r="C437" i="1" s="1"/>
  <c r="D437" i="1"/>
  <c r="E437" i="1"/>
  <c r="F437" i="1" s="1"/>
  <c r="G437" i="1"/>
  <c r="H437" i="1" s="1"/>
  <c r="I437" i="1"/>
  <c r="J437" i="1"/>
  <c r="K437" i="1"/>
  <c r="S437" i="1" s="1"/>
  <c r="L437" i="1"/>
  <c r="M437" i="1" s="1"/>
  <c r="B438" i="1"/>
  <c r="C438" i="1" s="1"/>
  <c r="D438" i="1"/>
  <c r="E438" i="1"/>
  <c r="F438" i="1" s="1"/>
  <c r="G438" i="1"/>
  <c r="H438" i="1" s="1"/>
  <c r="I438" i="1"/>
  <c r="J438" i="1"/>
  <c r="K438" i="1"/>
  <c r="R438" i="1" s="1"/>
  <c r="L438" i="1"/>
  <c r="M438" i="1" s="1"/>
  <c r="BQ438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K8" i="1"/>
  <c r="N8" i="1" s="1"/>
  <c r="K9" i="1"/>
  <c r="N9" i="1" s="1"/>
  <c r="K10" i="1"/>
  <c r="K11" i="1"/>
  <c r="S11" i="1" s="1"/>
  <c r="K12" i="1"/>
  <c r="N12" i="1" s="1"/>
  <c r="K13" i="1"/>
  <c r="N13" i="1" s="1"/>
  <c r="K14" i="1"/>
  <c r="K15" i="1"/>
  <c r="N15" i="1" s="1"/>
  <c r="O15" i="1" s="1"/>
  <c r="BC15" i="1" s="1"/>
  <c r="BD15" i="1" s="1"/>
  <c r="K16" i="1"/>
  <c r="N16" i="1" s="1"/>
  <c r="K17" i="1"/>
  <c r="N17" i="1" s="1"/>
  <c r="K18" i="1"/>
  <c r="K19" i="1"/>
  <c r="N19" i="1" s="1"/>
  <c r="O19" i="1" s="1"/>
  <c r="BC19" i="1" s="1"/>
  <c r="BD19" i="1" s="1"/>
  <c r="K20" i="1"/>
  <c r="N20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7" i="1"/>
  <c r="F7" i="1" s="1"/>
  <c r="AJ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L7" i="1"/>
  <c r="M7" i="1" s="1"/>
  <c r="K7" i="1"/>
  <c r="N7" i="1" s="1"/>
  <c r="O7" i="1" s="1"/>
  <c r="BC7" i="1" s="1"/>
  <c r="BD7" i="1" s="1"/>
  <c r="J7" i="1"/>
  <c r="I7" i="1"/>
  <c r="G7" i="1"/>
  <c r="H7" i="1" s="1"/>
  <c r="D7" i="1"/>
  <c r="B7" i="1"/>
  <c r="C7" i="1" s="1"/>
  <c r="AD7" i="1" s="1"/>
  <c r="BS18" i="1" l="1"/>
  <c r="BO437" i="1"/>
  <c r="BQ434" i="1"/>
  <c r="BQ431" i="1"/>
  <c r="BO405" i="1"/>
  <c r="BO401" i="1"/>
  <c r="BR400" i="1"/>
  <c r="BR396" i="1"/>
  <c r="BR375" i="1"/>
  <c r="BQ350" i="1"/>
  <c r="BS236" i="1"/>
  <c r="BS219" i="1"/>
  <c r="BS180" i="1"/>
  <c r="BO482" i="1"/>
  <c r="BQ394" i="1"/>
  <c r="BR372" i="1"/>
  <c r="BS280" i="1"/>
  <c r="BS187" i="1"/>
  <c r="BO429" i="1"/>
  <c r="BQ410" i="1"/>
  <c r="BO393" i="1"/>
  <c r="BQ309" i="1"/>
  <c r="BS250" i="1"/>
  <c r="BY430" i="1"/>
  <c r="BS278" i="1"/>
  <c r="BS272" i="1"/>
  <c r="BS248" i="1"/>
  <c r="BS239" i="1"/>
  <c r="BS238" i="1"/>
  <c r="BS139" i="1"/>
  <c r="BR73" i="1"/>
  <c r="BY398" i="1"/>
  <c r="BO465" i="1"/>
  <c r="BS168" i="1"/>
  <c r="BP474" i="1"/>
  <c r="BY326" i="1"/>
  <c r="BO481" i="1"/>
  <c r="BO470" i="1"/>
  <c r="BO473" i="1"/>
  <c r="BQ351" i="1"/>
  <c r="BQ277" i="1"/>
  <c r="BS274" i="1"/>
  <c r="BS220" i="1"/>
  <c r="BS202" i="1"/>
  <c r="BS154" i="1"/>
  <c r="BS131" i="1"/>
  <c r="BY340" i="1"/>
  <c r="BS184" i="1"/>
  <c r="BS178" i="1"/>
  <c r="BS144" i="1"/>
  <c r="BY323" i="1"/>
  <c r="BY401" i="1"/>
  <c r="BP463" i="1"/>
  <c r="BS160" i="1"/>
  <c r="BS152" i="1"/>
  <c r="BS148" i="1"/>
  <c r="BS87" i="1"/>
  <c r="BO462" i="1"/>
  <c r="BQ426" i="1"/>
  <c r="BQ423" i="1"/>
  <c r="BR387" i="1"/>
  <c r="BQ382" i="1"/>
  <c r="BO365" i="1"/>
  <c r="BO361" i="1"/>
  <c r="BQ355" i="1"/>
  <c r="BR308" i="1"/>
  <c r="BS210" i="1"/>
  <c r="BR37" i="1"/>
  <c r="BS159" i="1"/>
  <c r="BY247" i="1"/>
  <c r="BY217" i="1"/>
  <c r="BR8" i="1"/>
  <c r="BY298" i="1"/>
  <c r="BY288" i="1"/>
  <c r="BO461" i="1"/>
  <c r="BS55" i="1"/>
  <c r="BQ313" i="1"/>
  <c r="BQ269" i="1"/>
  <c r="BY264" i="1"/>
  <c r="BP460" i="1"/>
  <c r="BS23" i="1"/>
  <c r="BS242" i="1"/>
  <c r="BS232" i="1"/>
  <c r="BS119" i="1"/>
  <c r="BY241" i="1"/>
  <c r="BY230" i="1"/>
  <c r="BS47" i="1"/>
  <c r="BP476" i="1"/>
  <c r="BY364" i="1"/>
  <c r="BY337" i="1"/>
  <c r="BY237" i="1"/>
  <c r="BR391" i="1"/>
  <c r="BR367" i="1"/>
  <c r="BQ345" i="1"/>
  <c r="BQ341" i="1"/>
  <c r="BR303" i="1"/>
  <c r="BS300" i="1"/>
  <c r="BS268" i="1"/>
  <c r="BQ257" i="1"/>
  <c r="BS252" i="1"/>
  <c r="BS176" i="1"/>
  <c r="BR87" i="1"/>
  <c r="BS43" i="1"/>
  <c r="BN492" i="1"/>
  <c r="BY422" i="1"/>
  <c r="BY369" i="1"/>
  <c r="BY351" i="1"/>
  <c r="BY343" i="1"/>
  <c r="BY293" i="1"/>
  <c r="BX191" i="1"/>
  <c r="BY390" i="1"/>
  <c r="BS63" i="1"/>
  <c r="BP475" i="1"/>
  <c r="BY231" i="1"/>
  <c r="BY303" i="1"/>
  <c r="BR428" i="1"/>
  <c r="BQ422" i="1"/>
  <c r="BO417" i="1"/>
  <c r="BQ411" i="1"/>
  <c r="BO389" i="1"/>
  <c r="BR380" i="1"/>
  <c r="BO377" i="1"/>
  <c r="BO373" i="1"/>
  <c r="BR292" i="1"/>
  <c r="BQ289" i="1"/>
  <c r="BS226" i="1"/>
  <c r="BO477" i="1"/>
  <c r="BP469" i="1"/>
  <c r="BY378" i="1"/>
  <c r="BY376" i="1"/>
  <c r="BY349" i="1"/>
  <c r="BY347" i="1"/>
  <c r="BY332" i="1"/>
  <c r="BY312" i="1"/>
  <c r="BY306" i="1"/>
  <c r="BY399" i="1"/>
  <c r="BY325" i="1"/>
  <c r="BO449" i="1"/>
  <c r="BY370" i="1"/>
  <c r="BY328" i="1"/>
  <c r="BY324" i="1"/>
  <c r="BY309" i="1"/>
  <c r="BY308" i="1"/>
  <c r="BY279" i="1"/>
  <c r="BY270" i="1"/>
  <c r="BY354" i="1"/>
  <c r="BY384" i="1"/>
  <c r="BY423" i="1"/>
  <c r="BO442" i="1"/>
  <c r="BS143" i="1"/>
  <c r="BR105" i="1"/>
  <c r="BS91" i="1"/>
  <c r="BP455" i="1"/>
  <c r="BO443" i="1"/>
  <c r="BY434" i="1"/>
  <c r="BY419" i="1"/>
  <c r="BY266" i="1"/>
  <c r="BY261" i="1"/>
  <c r="BY198" i="1"/>
  <c r="BQ418" i="1"/>
  <c r="BR395" i="1"/>
  <c r="BR356" i="1"/>
  <c r="BS260" i="1"/>
  <c r="BQ261" i="1"/>
  <c r="BS114" i="1"/>
  <c r="BR29" i="1"/>
  <c r="BP497" i="1"/>
  <c r="BP490" i="1"/>
  <c r="BY265" i="1"/>
  <c r="BY215" i="1"/>
  <c r="BQ440" i="1"/>
  <c r="BP459" i="1"/>
  <c r="BP448" i="1"/>
  <c r="BY250" i="1"/>
  <c r="BY243" i="1"/>
  <c r="BY281" i="1"/>
  <c r="BY262" i="1"/>
  <c r="BY203" i="1"/>
  <c r="BY431" i="1"/>
  <c r="BY414" i="1"/>
  <c r="BY410" i="1"/>
  <c r="BY402" i="1"/>
  <c r="BY371" i="1"/>
  <c r="BY342" i="1"/>
  <c r="BY339" i="1"/>
  <c r="BY333" i="1"/>
  <c r="BY329" i="1"/>
  <c r="BY319" i="1"/>
  <c r="BY301" i="1"/>
  <c r="BS292" i="1"/>
  <c r="BS266" i="1"/>
  <c r="BQ265" i="1"/>
  <c r="BS234" i="1"/>
  <c r="BS215" i="1"/>
  <c r="BS206" i="1"/>
  <c r="BS155" i="1"/>
  <c r="BO486" i="1"/>
  <c r="BY238" i="1"/>
  <c r="BY223" i="1"/>
  <c r="BY213" i="1"/>
  <c r="BY211" i="1"/>
  <c r="BY29" i="1"/>
  <c r="BP445" i="1"/>
  <c r="BY155" i="1"/>
  <c r="BY88" i="1"/>
  <c r="BY26" i="1"/>
  <c r="BY294" i="1"/>
  <c r="BY289" i="1"/>
  <c r="BY286" i="1"/>
  <c r="BY260" i="1"/>
  <c r="BY234" i="1"/>
  <c r="BY56" i="1"/>
  <c r="BY407" i="1"/>
  <c r="BY171" i="1"/>
  <c r="BY202" i="1"/>
  <c r="BX179" i="1"/>
  <c r="BY72" i="1"/>
  <c r="BY486" i="1"/>
  <c r="BY134" i="1"/>
  <c r="BY84" i="1"/>
  <c r="BY66" i="1"/>
  <c r="BY495" i="1"/>
  <c r="BY140" i="1"/>
  <c r="BY125" i="1"/>
  <c r="BY131" i="1"/>
  <c r="BY116" i="1"/>
  <c r="BX219" i="1"/>
  <c r="BX207" i="1"/>
  <c r="BY204" i="1"/>
  <c r="BY192" i="1"/>
  <c r="BY175" i="1"/>
  <c r="BY94" i="1"/>
  <c r="BY441" i="1"/>
  <c r="BY415" i="1"/>
  <c r="BY344" i="1"/>
  <c r="BY267" i="1"/>
  <c r="BY199" i="1"/>
  <c r="BY182" i="1"/>
  <c r="BY172" i="1"/>
  <c r="BY168" i="1"/>
  <c r="BY95" i="1"/>
  <c r="BY93" i="1"/>
  <c r="BY83" i="1"/>
  <c r="BY61" i="1"/>
  <c r="BY367" i="1"/>
  <c r="BY362" i="1"/>
  <c r="BY355" i="1"/>
  <c r="BY331" i="1"/>
  <c r="BY321" i="1"/>
  <c r="BY292" i="1"/>
  <c r="BY291" i="1"/>
  <c r="BY282" i="1"/>
  <c r="BY278" i="1"/>
  <c r="BY263" i="1"/>
  <c r="BY189" i="1"/>
  <c r="BY180" i="1"/>
  <c r="BY170" i="1"/>
  <c r="BY154" i="1"/>
  <c r="BY152" i="1"/>
  <c r="BX135" i="1"/>
  <c r="BX99" i="1"/>
  <c r="BY31" i="1"/>
  <c r="BY461" i="1"/>
  <c r="BY159" i="1"/>
  <c r="BY120" i="1"/>
  <c r="BY489" i="1"/>
  <c r="BY463" i="1"/>
  <c r="BY149" i="1"/>
  <c r="BY118" i="1"/>
  <c r="BY34" i="1"/>
  <c r="BY481" i="1"/>
  <c r="BR151" i="1"/>
  <c r="BS123" i="1"/>
  <c r="BY462" i="1"/>
  <c r="BY315" i="1"/>
  <c r="BY314" i="1"/>
  <c r="BY313" i="1"/>
  <c r="BY297" i="1"/>
  <c r="BY229" i="1"/>
  <c r="BX227" i="1"/>
  <c r="BY225" i="1"/>
  <c r="BY220" i="1"/>
  <c r="BY167" i="1"/>
  <c r="BY145" i="1"/>
  <c r="BY129" i="1"/>
  <c r="BY123" i="1"/>
  <c r="BY497" i="1"/>
  <c r="BY459" i="1"/>
  <c r="BY447" i="1"/>
  <c r="BY310" i="1"/>
  <c r="BY193" i="1"/>
  <c r="BY183" i="1"/>
  <c r="BX163" i="1"/>
  <c r="BY153" i="1"/>
  <c r="BY141" i="1"/>
  <c r="BY117" i="1"/>
  <c r="BY82" i="1"/>
  <c r="BY47" i="1"/>
  <c r="BY498" i="1"/>
  <c r="BY445" i="1"/>
  <c r="BY439" i="1"/>
  <c r="BQ390" i="1"/>
  <c r="BR383" i="1"/>
  <c r="BQ376" i="1"/>
  <c r="BQ362" i="1"/>
  <c r="BS70" i="1"/>
  <c r="BS51" i="1"/>
  <c r="BR23" i="1"/>
  <c r="BP466" i="1"/>
  <c r="BP456" i="1"/>
  <c r="BY438" i="1"/>
  <c r="BY427" i="1"/>
  <c r="BY412" i="1"/>
  <c r="BY403" i="1"/>
  <c r="BY394" i="1"/>
  <c r="BY391" i="1"/>
  <c r="BY383" i="1"/>
  <c r="BY382" i="1"/>
  <c r="BY374" i="1"/>
  <c r="BY348" i="1"/>
  <c r="BY336" i="1"/>
  <c r="BY335" i="1"/>
  <c r="BY285" i="1"/>
  <c r="BY284" i="1"/>
  <c r="BY280" i="1"/>
  <c r="BY277" i="1"/>
  <c r="BY255" i="1"/>
  <c r="BY254" i="1"/>
  <c r="BY245" i="1"/>
  <c r="BY239" i="1"/>
  <c r="BY235" i="1"/>
  <c r="BY233" i="1"/>
  <c r="BY201" i="1"/>
  <c r="BY195" i="1"/>
  <c r="BY109" i="1"/>
  <c r="BY67" i="1"/>
  <c r="BY64" i="1"/>
  <c r="BY63" i="1"/>
  <c r="BY62" i="1"/>
  <c r="BY470" i="1"/>
  <c r="BY450" i="1"/>
  <c r="BY418" i="1"/>
  <c r="BY406" i="1"/>
  <c r="BY387" i="1"/>
  <c r="BY386" i="1"/>
  <c r="BY366" i="1"/>
  <c r="BY363" i="1"/>
  <c r="BY359" i="1"/>
  <c r="BY358" i="1"/>
  <c r="BY350" i="1"/>
  <c r="BY345" i="1"/>
  <c r="BY330" i="1"/>
  <c r="BY127" i="1"/>
  <c r="BY107" i="1"/>
  <c r="BY103" i="1"/>
  <c r="BY102" i="1"/>
  <c r="BY91" i="1"/>
  <c r="BY58" i="1"/>
  <c r="BY39" i="1"/>
  <c r="BY30" i="1"/>
  <c r="BY246" i="1"/>
  <c r="BX187" i="1"/>
  <c r="BY160" i="1"/>
  <c r="BY156" i="1"/>
  <c r="BY151" i="1"/>
  <c r="BX147" i="1"/>
  <c r="BX143" i="1"/>
  <c r="BY142" i="1"/>
  <c r="BY115" i="1"/>
  <c r="BY77" i="1"/>
  <c r="BY76" i="1"/>
  <c r="BY53" i="1"/>
  <c r="BY45" i="1"/>
  <c r="BY35" i="1"/>
  <c r="BY482" i="1"/>
  <c r="BY474" i="1"/>
  <c r="BY466" i="1"/>
  <c r="BY457" i="1"/>
  <c r="BY446" i="1"/>
  <c r="BY334" i="1"/>
  <c r="BP444" i="1"/>
  <c r="BY119" i="1"/>
  <c r="BY78" i="1"/>
  <c r="BY75" i="1"/>
  <c r="BY74" i="1"/>
  <c r="BY70" i="1"/>
  <c r="BY69" i="1"/>
  <c r="BY48" i="1"/>
  <c r="BY46" i="1"/>
  <c r="BY36" i="1"/>
  <c r="BY487" i="1"/>
  <c r="BY477" i="1"/>
  <c r="BY469" i="1"/>
  <c r="BY467" i="1"/>
  <c r="BY458" i="1"/>
  <c r="BY365" i="1"/>
  <c r="BY101" i="1"/>
  <c r="BY97" i="1"/>
  <c r="BY87" i="1"/>
  <c r="BY86" i="1"/>
  <c r="BY79" i="1"/>
  <c r="BY65" i="1"/>
  <c r="BY54" i="1"/>
  <c r="BY49" i="1"/>
  <c r="BY37" i="1"/>
  <c r="BY496" i="1"/>
  <c r="BY494" i="1"/>
  <c r="BY491" i="1"/>
  <c r="BY483" i="1"/>
  <c r="BY473" i="1"/>
  <c r="BY455" i="1"/>
  <c r="BY453" i="1"/>
  <c r="BS340" i="1"/>
  <c r="BS308" i="1"/>
  <c r="BS276" i="1"/>
  <c r="BS270" i="1"/>
  <c r="BS240" i="1"/>
  <c r="BS224" i="1"/>
  <c r="BS222" i="1"/>
  <c r="BS200" i="1"/>
  <c r="BS151" i="1"/>
  <c r="BS115" i="1"/>
  <c r="BY60" i="1"/>
  <c r="BY55" i="1"/>
  <c r="BY42" i="1"/>
  <c r="BY40" i="1"/>
  <c r="BY25" i="1"/>
  <c r="BY24" i="1"/>
  <c r="BY485" i="1"/>
  <c r="BY471" i="1"/>
  <c r="BY465" i="1"/>
  <c r="BY426" i="1"/>
  <c r="BY287" i="1"/>
  <c r="BS79" i="1"/>
  <c r="BS75" i="1"/>
  <c r="BO450" i="1"/>
  <c r="BQ439" i="1"/>
  <c r="BY139" i="1"/>
  <c r="BY137" i="1"/>
  <c r="BY132" i="1"/>
  <c r="BY126" i="1"/>
  <c r="BY121" i="1"/>
  <c r="BY111" i="1"/>
  <c r="BY110" i="1"/>
  <c r="BY105" i="1"/>
  <c r="BY104" i="1"/>
  <c r="BY96" i="1"/>
  <c r="BY71" i="1"/>
  <c r="BY59" i="1"/>
  <c r="BY57" i="1"/>
  <c r="BY51" i="1"/>
  <c r="BY50" i="1"/>
  <c r="BY43" i="1"/>
  <c r="BY490" i="1"/>
  <c r="BY479" i="1"/>
  <c r="BY478" i="1"/>
  <c r="BY475" i="1"/>
  <c r="BY454" i="1"/>
  <c r="BY452" i="1"/>
  <c r="BY38" i="1"/>
  <c r="BY27" i="1"/>
  <c r="BY23" i="1"/>
  <c r="BY21" i="1"/>
  <c r="BY499" i="1"/>
  <c r="BY493" i="1"/>
  <c r="BY451" i="1"/>
  <c r="BY449" i="1"/>
  <c r="BY443" i="1"/>
  <c r="BY442" i="1"/>
  <c r="BS296" i="1"/>
  <c r="BQ281" i="1"/>
  <c r="BS258" i="1"/>
  <c r="BS244" i="1"/>
  <c r="BS171" i="1"/>
  <c r="BS158" i="1"/>
  <c r="BS95" i="1"/>
  <c r="BR41" i="1"/>
  <c r="BS38" i="1"/>
  <c r="BS26" i="1"/>
  <c r="BN496" i="1"/>
  <c r="BP495" i="1"/>
  <c r="BO493" i="1"/>
  <c r="BO489" i="1"/>
  <c r="BP485" i="1"/>
  <c r="BP484" i="1"/>
  <c r="BQ472" i="1"/>
  <c r="BO453" i="1"/>
  <c r="BX15" i="1"/>
  <c r="BY15" i="1"/>
  <c r="BX10" i="1"/>
  <c r="BY10" i="1"/>
  <c r="BS228" i="1"/>
  <c r="BX19" i="1"/>
  <c r="BY19" i="1"/>
  <c r="BX14" i="1"/>
  <c r="BY14" i="1"/>
  <c r="BX13" i="1"/>
  <c r="BY13" i="1"/>
  <c r="BW436" i="1"/>
  <c r="BY436" i="1"/>
  <c r="BX435" i="1"/>
  <c r="BY435" i="1"/>
  <c r="BX433" i="1"/>
  <c r="BY433" i="1"/>
  <c r="BW432" i="1"/>
  <c r="BY432" i="1"/>
  <c r="BX425" i="1"/>
  <c r="BY425" i="1"/>
  <c r="BX421" i="1"/>
  <c r="BY421" i="1"/>
  <c r="BX417" i="1"/>
  <c r="BY417" i="1"/>
  <c r="BX413" i="1"/>
  <c r="BY413" i="1"/>
  <c r="BX411" i="1"/>
  <c r="BY411" i="1"/>
  <c r="BW404" i="1"/>
  <c r="BY404" i="1"/>
  <c r="BW400" i="1"/>
  <c r="BY400" i="1"/>
  <c r="BW396" i="1"/>
  <c r="BY396" i="1"/>
  <c r="BW392" i="1"/>
  <c r="BY392" i="1"/>
  <c r="BW388" i="1"/>
  <c r="BY388" i="1"/>
  <c r="BW380" i="1"/>
  <c r="BY380" i="1"/>
  <c r="BX379" i="1"/>
  <c r="BY379" i="1"/>
  <c r="BX375" i="1"/>
  <c r="BY375" i="1"/>
  <c r="BX373" i="1"/>
  <c r="BY373" i="1"/>
  <c r="BW372" i="1"/>
  <c r="BY372" i="1"/>
  <c r="BW368" i="1"/>
  <c r="BY368" i="1"/>
  <c r="BX361" i="1"/>
  <c r="BY361" i="1"/>
  <c r="BW360" i="1"/>
  <c r="BY360" i="1"/>
  <c r="BX353" i="1"/>
  <c r="BY353" i="1"/>
  <c r="BW352" i="1"/>
  <c r="BY352" i="1"/>
  <c r="BX346" i="1"/>
  <c r="BY346" i="1"/>
  <c r="BW341" i="1"/>
  <c r="BY341" i="1"/>
  <c r="BX338" i="1"/>
  <c r="BY338" i="1"/>
  <c r="BX322" i="1"/>
  <c r="BY322" i="1"/>
  <c r="BX317" i="1"/>
  <c r="BY317" i="1"/>
  <c r="BX316" i="1"/>
  <c r="BY316" i="1"/>
  <c r="BX307" i="1"/>
  <c r="BY307" i="1"/>
  <c r="BX305" i="1"/>
  <c r="BY305" i="1"/>
  <c r="BX302" i="1"/>
  <c r="BY302" i="1"/>
  <c r="BX300" i="1"/>
  <c r="BY300" i="1"/>
  <c r="BX295" i="1"/>
  <c r="BY295" i="1"/>
  <c r="BX283" i="1"/>
  <c r="BY283" i="1"/>
  <c r="BX273" i="1"/>
  <c r="BY273" i="1"/>
  <c r="BX272" i="1"/>
  <c r="BY272" i="1"/>
  <c r="BX271" i="1"/>
  <c r="BY271" i="1"/>
  <c r="BX269" i="1"/>
  <c r="BY269" i="1"/>
  <c r="BX258" i="1"/>
  <c r="BY258" i="1"/>
  <c r="BX257" i="1"/>
  <c r="BY257" i="1"/>
  <c r="BX253" i="1"/>
  <c r="BY253" i="1"/>
  <c r="BX251" i="1"/>
  <c r="BY251" i="1"/>
  <c r="BX249" i="1"/>
  <c r="BY249" i="1"/>
  <c r="BX240" i="1"/>
  <c r="BY240" i="1"/>
  <c r="BX236" i="1"/>
  <c r="BY236" i="1"/>
  <c r="BX11" i="1"/>
  <c r="BY11" i="1"/>
  <c r="BX18" i="1"/>
  <c r="BY18" i="1"/>
  <c r="BX17" i="1"/>
  <c r="BY17" i="1"/>
  <c r="BX9" i="1"/>
  <c r="BY9" i="1"/>
  <c r="BX437" i="1"/>
  <c r="BY437" i="1"/>
  <c r="BX429" i="1"/>
  <c r="BY429" i="1"/>
  <c r="BW428" i="1"/>
  <c r="BY428" i="1"/>
  <c r="BW424" i="1"/>
  <c r="BY424" i="1"/>
  <c r="BX420" i="1"/>
  <c r="BY420" i="1"/>
  <c r="BW416" i="1"/>
  <c r="BY416" i="1"/>
  <c r="BX409" i="1"/>
  <c r="BY409" i="1"/>
  <c r="BW408" i="1"/>
  <c r="BY408" i="1"/>
  <c r="BX405" i="1"/>
  <c r="BY405" i="1"/>
  <c r="BX397" i="1"/>
  <c r="BY397" i="1"/>
  <c r="BX395" i="1"/>
  <c r="BY395" i="1"/>
  <c r="BX393" i="1"/>
  <c r="BY393" i="1"/>
  <c r="BX389" i="1"/>
  <c r="BY389" i="1"/>
  <c r="BX385" i="1"/>
  <c r="BY385" i="1"/>
  <c r="BX381" i="1"/>
  <c r="BY381" i="1"/>
  <c r="BX377" i="1"/>
  <c r="BY377" i="1"/>
  <c r="BX357" i="1"/>
  <c r="BY357" i="1"/>
  <c r="BW356" i="1"/>
  <c r="BY356" i="1"/>
  <c r="BW327" i="1"/>
  <c r="BY327" i="1"/>
  <c r="BX320" i="1"/>
  <c r="BY320" i="1"/>
  <c r="BX318" i="1"/>
  <c r="BY318" i="1"/>
  <c r="BW311" i="1"/>
  <c r="BY311" i="1"/>
  <c r="BX304" i="1"/>
  <c r="BY304" i="1"/>
  <c r="BX299" i="1"/>
  <c r="BY299" i="1"/>
  <c r="BX296" i="1"/>
  <c r="BY296" i="1"/>
  <c r="BX290" i="1"/>
  <c r="BY290" i="1"/>
  <c r="BX276" i="1"/>
  <c r="BY276" i="1"/>
  <c r="BX275" i="1"/>
  <c r="BY275" i="1"/>
  <c r="BX274" i="1"/>
  <c r="BY274" i="1"/>
  <c r="BX268" i="1"/>
  <c r="BY268" i="1"/>
  <c r="BX259" i="1"/>
  <c r="BY259" i="1"/>
  <c r="BX256" i="1"/>
  <c r="BY256" i="1"/>
  <c r="BX252" i="1"/>
  <c r="BY252" i="1"/>
  <c r="BX248" i="1"/>
  <c r="BY248" i="1"/>
  <c r="BX244" i="1"/>
  <c r="BY244" i="1"/>
  <c r="BX242" i="1"/>
  <c r="BY242" i="1"/>
  <c r="BX232" i="1"/>
  <c r="BY232" i="1"/>
  <c r="BX221" i="1"/>
  <c r="BY221" i="1"/>
  <c r="BX218" i="1"/>
  <c r="BY218" i="1"/>
  <c r="BX212" i="1"/>
  <c r="BY212" i="1"/>
  <c r="BX210" i="1"/>
  <c r="BY210" i="1"/>
  <c r="BX200" i="1"/>
  <c r="BY200" i="1"/>
  <c r="BX196" i="1"/>
  <c r="BY196" i="1"/>
  <c r="BX194" i="1"/>
  <c r="BY194" i="1"/>
  <c r="BX190" i="1"/>
  <c r="BY190" i="1"/>
  <c r="BX185" i="1"/>
  <c r="BY185" i="1"/>
  <c r="BX178" i="1"/>
  <c r="BY178" i="1"/>
  <c r="BX177" i="1"/>
  <c r="BY177" i="1"/>
  <c r="BX174" i="1"/>
  <c r="BY174" i="1"/>
  <c r="BX165" i="1"/>
  <c r="BY165" i="1"/>
  <c r="BX164" i="1"/>
  <c r="BY164" i="1"/>
  <c r="BX158" i="1"/>
  <c r="BY158" i="1"/>
  <c r="BX150" i="1"/>
  <c r="BY150" i="1"/>
  <c r="BX146" i="1"/>
  <c r="BY146" i="1"/>
  <c r="BX144" i="1"/>
  <c r="BY144" i="1"/>
  <c r="BX133" i="1"/>
  <c r="BY133" i="1"/>
  <c r="BX128" i="1"/>
  <c r="BY128" i="1"/>
  <c r="BX114" i="1"/>
  <c r="BY114" i="1"/>
  <c r="BX112" i="1"/>
  <c r="BY112" i="1"/>
  <c r="BX100" i="1"/>
  <c r="BY100" i="1"/>
  <c r="BX90" i="1"/>
  <c r="BY90" i="1"/>
  <c r="BX89" i="1"/>
  <c r="BY89" i="1"/>
  <c r="BX81" i="1"/>
  <c r="BY81" i="1"/>
  <c r="BX68" i="1"/>
  <c r="BY68" i="1"/>
  <c r="BX52" i="1"/>
  <c r="BY52" i="1"/>
  <c r="BX41" i="1"/>
  <c r="BY41" i="1"/>
  <c r="BX32" i="1"/>
  <c r="BY32" i="1"/>
  <c r="BY135" i="1"/>
  <c r="BX228" i="1"/>
  <c r="BY228" i="1"/>
  <c r="BX226" i="1"/>
  <c r="BY226" i="1"/>
  <c r="BX224" i="1"/>
  <c r="BY224" i="1"/>
  <c r="BX222" i="1"/>
  <c r="BY222" i="1"/>
  <c r="BX216" i="1"/>
  <c r="BY216" i="1"/>
  <c r="BX214" i="1"/>
  <c r="BY214" i="1"/>
  <c r="BX209" i="1"/>
  <c r="BY209" i="1"/>
  <c r="BX208" i="1"/>
  <c r="BY208" i="1"/>
  <c r="BX206" i="1"/>
  <c r="BY206" i="1"/>
  <c r="BX205" i="1"/>
  <c r="BY205" i="1"/>
  <c r="BX197" i="1"/>
  <c r="BY197" i="1"/>
  <c r="BX188" i="1"/>
  <c r="BY188" i="1"/>
  <c r="BX186" i="1"/>
  <c r="BY186" i="1"/>
  <c r="BX184" i="1"/>
  <c r="BY184" i="1"/>
  <c r="BX181" i="1"/>
  <c r="BY181" i="1"/>
  <c r="BX176" i="1"/>
  <c r="BY176" i="1"/>
  <c r="BX173" i="1"/>
  <c r="BY173" i="1"/>
  <c r="BX169" i="1"/>
  <c r="BY169" i="1"/>
  <c r="BX166" i="1"/>
  <c r="BY166" i="1"/>
  <c r="BX162" i="1"/>
  <c r="BY162" i="1"/>
  <c r="BX161" i="1"/>
  <c r="BY161" i="1"/>
  <c r="BX157" i="1"/>
  <c r="BY157" i="1"/>
  <c r="BX148" i="1"/>
  <c r="BY148" i="1"/>
  <c r="BX138" i="1"/>
  <c r="BY138" i="1"/>
  <c r="BX136" i="1"/>
  <c r="BY136" i="1"/>
  <c r="BX130" i="1"/>
  <c r="BY130" i="1"/>
  <c r="BX124" i="1"/>
  <c r="BY124" i="1"/>
  <c r="BX122" i="1"/>
  <c r="BY122" i="1"/>
  <c r="BX113" i="1"/>
  <c r="BY113" i="1"/>
  <c r="BX108" i="1"/>
  <c r="BY108" i="1"/>
  <c r="BX106" i="1"/>
  <c r="BY106" i="1"/>
  <c r="BX98" i="1"/>
  <c r="BY98" i="1"/>
  <c r="BX92" i="1"/>
  <c r="BY92" i="1"/>
  <c r="BX85" i="1"/>
  <c r="BY85" i="1"/>
  <c r="BX80" i="1"/>
  <c r="BY80" i="1"/>
  <c r="BX73" i="1"/>
  <c r="BY73" i="1"/>
  <c r="BX44" i="1"/>
  <c r="BY44" i="1"/>
  <c r="BX33" i="1"/>
  <c r="BY33" i="1"/>
  <c r="BX28" i="1"/>
  <c r="BY28" i="1"/>
  <c r="BX22" i="1"/>
  <c r="BY22" i="1"/>
  <c r="BX20" i="1"/>
  <c r="BY20" i="1"/>
  <c r="BX16" i="1"/>
  <c r="BY16" i="1"/>
  <c r="BX12" i="1"/>
  <c r="BY12" i="1"/>
  <c r="BX8" i="1"/>
  <c r="BY8" i="1"/>
  <c r="BY227" i="1"/>
  <c r="BY179" i="1"/>
  <c r="BY163" i="1"/>
  <c r="BY147" i="1"/>
  <c r="BY99" i="1"/>
  <c r="BY500" i="1"/>
  <c r="BY492" i="1"/>
  <c r="BY488" i="1"/>
  <c r="BY484" i="1"/>
  <c r="BY480" i="1"/>
  <c r="BY476" i="1"/>
  <c r="BY472" i="1"/>
  <c r="BY468" i="1"/>
  <c r="BY464" i="1"/>
  <c r="BY460" i="1"/>
  <c r="BY456" i="1"/>
  <c r="BY448" i="1"/>
  <c r="BY444" i="1"/>
  <c r="BY440" i="1"/>
  <c r="BY207" i="1"/>
  <c r="BY191" i="1"/>
  <c r="BY143" i="1"/>
  <c r="BS204" i="1"/>
  <c r="BS196" i="1"/>
  <c r="BS147" i="1"/>
  <c r="BS83" i="1"/>
  <c r="BP499" i="1"/>
  <c r="BP478" i="1"/>
  <c r="BP464" i="1"/>
  <c r="BP452" i="1"/>
  <c r="BY219" i="1"/>
  <c r="BY187" i="1"/>
  <c r="BX211" i="1"/>
  <c r="BX192" i="1"/>
  <c r="BX117" i="1"/>
  <c r="BX84" i="1"/>
  <c r="BX78" i="1"/>
  <c r="BX57" i="1"/>
  <c r="BX160" i="1"/>
  <c r="BX156" i="1"/>
  <c r="BX154" i="1"/>
  <c r="BX142" i="1"/>
  <c r="BX102" i="1"/>
  <c r="BX88" i="1"/>
  <c r="BX51" i="1"/>
  <c r="BX26" i="1"/>
  <c r="BS191" i="1"/>
  <c r="BS179" i="1"/>
  <c r="BS163" i="1"/>
  <c r="BS150" i="1"/>
  <c r="BS110" i="1"/>
  <c r="BS99" i="1"/>
  <c r="BP480" i="1"/>
  <c r="BX401" i="1"/>
  <c r="BX384" i="1"/>
  <c r="BW376" i="1"/>
  <c r="BW364" i="1"/>
  <c r="BW348" i="1"/>
  <c r="BX333" i="1"/>
  <c r="BX288" i="1"/>
  <c r="BX280" i="1"/>
  <c r="BX267" i="1"/>
  <c r="BX262" i="1"/>
  <c r="BX239" i="1"/>
  <c r="BX220" i="1"/>
  <c r="BX215" i="1"/>
  <c r="BX141" i="1"/>
  <c r="BX129" i="1"/>
  <c r="BW412" i="1"/>
  <c r="BX140" i="1"/>
  <c r="BX137" i="1"/>
  <c r="BX127" i="1"/>
  <c r="BX126" i="1"/>
  <c r="BX120" i="1"/>
  <c r="BX96" i="1"/>
  <c r="BX94" i="1"/>
  <c r="BX93" i="1"/>
  <c r="BX91" i="1"/>
  <c r="BX65" i="1"/>
  <c r="BX45" i="1"/>
  <c r="BX301" i="1"/>
  <c r="BX298" i="1"/>
  <c r="BX291" i="1"/>
  <c r="BX289" i="1"/>
  <c r="BX286" i="1"/>
  <c r="BX284" i="1"/>
  <c r="BX281" i="1"/>
  <c r="BX279" i="1"/>
  <c r="BX277" i="1"/>
  <c r="BX250" i="1"/>
  <c r="BX237" i="1"/>
  <c r="BX217" i="1"/>
  <c r="BX204" i="1"/>
  <c r="BX189" i="1"/>
  <c r="BX180" i="1"/>
  <c r="BX175" i="1"/>
  <c r="BX172" i="1"/>
  <c r="BX152" i="1"/>
  <c r="BX134" i="1"/>
  <c r="BX123" i="1"/>
  <c r="BX118" i="1"/>
  <c r="BX116" i="1"/>
  <c r="BX110" i="1"/>
  <c r="BX79" i="1"/>
  <c r="BX66" i="1"/>
  <c r="BX38" i="1"/>
  <c r="BX30" i="1"/>
  <c r="BX29" i="1"/>
  <c r="BX132" i="1"/>
  <c r="BX83" i="1"/>
  <c r="BX77" i="1"/>
  <c r="BX72" i="1"/>
  <c r="BX62" i="1"/>
  <c r="BX61" i="1"/>
  <c r="BX60" i="1"/>
  <c r="BX42" i="1"/>
  <c r="BX36" i="1"/>
  <c r="BX34" i="1"/>
  <c r="BX266" i="1"/>
  <c r="BX265" i="1"/>
  <c r="BX264" i="1"/>
  <c r="BX243" i="1"/>
  <c r="BX235" i="1"/>
  <c r="BV433" i="1"/>
  <c r="BX434" i="1"/>
  <c r="BW431" i="1"/>
  <c r="BX431" i="1"/>
  <c r="BW427" i="1"/>
  <c r="BX427" i="1"/>
  <c r="BW426" i="1"/>
  <c r="BX426" i="1"/>
  <c r="BW422" i="1"/>
  <c r="BX422" i="1"/>
  <c r="BW418" i="1"/>
  <c r="BX418" i="1"/>
  <c r="BW414" i="1"/>
  <c r="BX414" i="1"/>
  <c r="BW410" i="1"/>
  <c r="BX410" i="1"/>
  <c r="BW407" i="1"/>
  <c r="BX407" i="1"/>
  <c r="BW402" i="1"/>
  <c r="BX402" i="1"/>
  <c r="BW394" i="1"/>
  <c r="BX394" i="1"/>
  <c r="BW390" i="1"/>
  <c r="BX390" i="1"/>
  <c r="BW383" i="1"/>
  <c r="BX383" i="1"/>
  <c r="BW382" i="1"/>
  <c r="BX382" i="1"/>
  <c r="BW371" i="1"/>
  <c r="BX371" i="1"/>
  <c r="BW370" i="1"/>
  <c r="BX370" i="1"/>
  <c r="BW369" i="1"/>
  <c r="BX369" i="1"/>
  <c r="BW366" i="1"/>
  <c r="BX366" i="1"/>
  <c r="BW365" i="1"/>
  <c r="BX365" i="1"/>
  <c r="BW363" i="1"/>
  <c r="BX363" i="1"/>
  <c r="BW359" i="1"/>
  <c r="BX359" i="1"/>
  <c r="BW355" i="1"/>
  <c r="BX355" i="1"/>
  <c r="BW354" i="1"/>
  <c r="BX354" i="1"/>
  <c r="BW351" i="1"/>
  <c r="BX351" i="1"/>
  <c r="BW344" i="1"/>
  <c r="BX344" i="1"/>
  <c r="BW343" i="1"/>
  <c r="BX343" i="1"/>
  <c r="BW342" i="1"/>
  <c r="BX342" i="1"/>
  <c r="BW340" i="1"/>
  <c r="BX340" i="1"/>
  <c r="BW339" i="1"/>
  <c r="BX339" i="1"/>
  <c r="BW336" i="1"/>
  <c r="BX336" i="1"/>
  <c r="BW335" i="1"/>
  <c r="BX335" i="1"/>
  <c r="BW332" i="1"/>
  <c r="BX332" i="1"/>
  <c r="BW330" i="1"/>
  <c r="BX330" i="1"/>
  <c r="BW325" i="1"/>
  <c r="BX325" i="1"/>
  <c r="BW321" i="1"/>
  <c r="BX321" i="1"/>
  <c r="BW319" i="1"/>
  <c r="BX319" i="1"/>
  <c r="BW315" i="1"/>
  <c r="BX315" i="1"/>
  <c r="BW314" i="1"/>
  <c r="BX314" i="1"/>
  <c r="BW312" i="1"/>
  <c r="BX312" i="1"/>
  <c r="BV302" i="1"/>
  <c r="BX303" i="1"/>
  <c r="BW294" i="1"/>
  <c r="BX294" i="1"/>
  <c r="BV291" i="1"/>
  <c r="BX292" i="1"/>
  <c r="BV286" i="1"/>
  <c r="BX287" i="1"/>
  <c r="BW285" i="1"/>
  <c r="BX285" i="1"/>
  <c r="BW282" i="1"/>
  <c r="BX282" i="1"/>
  <c r="BW278" i="1"/>
  <c r="BX278" i="1"/>
  <c r="BW263" i="1"/>
  <c r="BX263" i="1"/>
  <c r="BX260" i="1"/>
  <c r="BW255" i="1"/>
  <c r="BX255" i="1"/>
  <c r="BW246" i="1"/>
  <c r="BX246" i="1"/>
  <c r="BW241" i="1"/>
  <c r="BX241" i="1"/>
  <c r="BW238" i="1"/>
  <c r="BX238" i="1"/>
  <c r="BW233" i="1"/>
  <c r="BX233" i="1"/>
  <c r="BW231" i="1"/>
  <c r="BX231" i="1"/>
  <c r="BW230" i="1"/>
  <c r="BX230" i="1"/>
  <c r="BW203" i="1"/>
  <c r="BX203" i="1"/>
  <c r="BW199" i="1"/>
  <c r="BX199" i="1"/>
  <c r="BW193" i="1"/>
  <c r="BX193" i="1"/>
  <c r="BW183" i="1"/>
  <c r="BX183" i="1"/>
  <c r="BW170" i="1"/>
  <c r="BX170" i="1"/>
  <c r="BV167" i="1"/>
  <c r="BX168" i="1"/>
  <c r="BW167" i="1"/>
  <c r="BX167" i="1"/>
  <c r="BW155" i="1"/>
  <c r="BX155" i="1"/>
  <c r="BW145" i="1"/>
  <c r="BX145" i="1"/>
  <c r="BX121" i="1"/>
  <c r="BV118" i="1"/>
  <c r="BX119" i="1"/>
  <c r="BW115" i="1"/>
  <c r="BX115" i="1"/>
  <c r="BW111" i="1"/>
  <c r="BX111" i="1"/>
  <c r="BW109" i="1"/>
  <c r="BX109" i="1"/>
  <c r="BW107" i="1"/>
  <c r="BX107" i="1"/>
  <c r="BW105" i="1"/>
  <c r="BX105" i="1"/>
  <c r="BW104" i="1"/>
  <c r="BX104" i="1"/>
  <c r="BW103" i="1"/>
  <c r="BX103" i="1"/>
  <c r="BW101" i="1"/>
  <c r="BX101" i="1"/>
  <c r="BW97" i="1"/>
  <c r="BX97" i="1"/>
  <c r="BW95" i="1"/>
  <c r="BX95" i="1"/>
  <c r="BW87" i="1"/>
  <c r="BX87" i="1"/>
  <c r="BW86" i="1"/>
  <c r="BX86" i="1"/>
  <c r="BW82" i="1"/>
  <c r="BX82" i="1"/>
  <c r="BX76" i="1"/>
  <c r="BW75" i="1"/>
  <c r="BX75" i="1"/>
  <c r="BW74" i="1"/>
  <c r="BX74" i="1"/>
  <c r="BU71" i="1"/>
  <c r="BW71" i="1"/>
  <c r="BX71" i="1"/>
  <c r="BX70" i="1"/>
  <c r="BX69" i="1"/>
  <c r="BW67" i="1"/>
  <c r="BX67" i="1"/>
  <c r="BX64" i="1"/>
  <c r="BW63" i="1"/>
  <c r="BX63" i="1"/>
  <c r="BW59" i="1"/>
  <c r="BX59" i="1"/>
  <c r="BW58" i="1"/>
  <c r="BX58" i="1"/>
  <c r="BX56" i="1"/>
  <c r="BU55" i="1"/>
  <c r="BX55" i="1"/>
  <c r="BW54" i="1"/>
  <c r="BX54" i="1"/>
  <c r="BW53" i="1"/>
  <c r="BX53" i="1"/>
  <c r="BW50" i="1"/>
  <c r="BX50" i="1"/>
  <c r="BW49" i="1"/>
  <c r="BX49" i="1"/>
  <c r="BX48" i="1"/>
  <c r="BW47" i="1"/>
  <c r="BX47" i="1"/>
  <c r="BW46" i="1"/>
  <c r="BX46" i="1"/>
  <c r="BW43" i="1"/>
  <c r="BX43" i="1"/>
  <c r="BX40" i="1"/>
  <c r="BV39" i="1"/>
  <c r="BU39" i="1"/>
  <c r="BW39" i="1"/>
  <c r="BX39" i="1"/>
  <c r="BX37" i="1"/>
  <c r="BW35" i="1"/>
  <c r="BX35" i="1"/>
  <c r="BW31" i="1"/>
  <c r="BX31" i="1"/>
  <c r="BW27" i="1"/>
  <c r="BX27" i="1"/>
  <c r="BW25" i="1"/>
  <c r="BX25" i="1"/>
  <c r="BW24" i="1"/>
  <c r="BX24" i="1"/>
  <c r="BW23" i="1"/>
  <c r="BX23" i="1"/>
  <c r="BX21" i="1"/>
  <c r="AL499" i="1"/>
  <c r="BX499" i="1"/>
  <c r="AJ498" i="1"/>
  <c r="BX498" i="1"/>
  <c r="BW498" i="1"/>
  <c r="AL497" i="1"/>
  <c r="BX497" i="1"/>
  <c r="AJ496" i="1"/>
  <c r="BT496" i="1"/>
  <c r="AL495" i="1"/>
  <c r="BX495" i="1"/>
  <c r="AJ494" i="1"/>
  <c r="BW494" i="1"/>
  <c r="BX494" i="1"/>
  <c r="AL493" i="1"/>
  <c r="BX493" i="1"/>
  <c r="AL491" i="1"/>
  <c r="BX491" i="1"/>
  <c r="AJ490" i="1"/>
  <c r="BX490" i="1"/>
  <c r="AL489" i="1"/>
  <c r="BX489" i="1"/>
  <c r="AL487" i="1"/>
  <c r="BX487" i="1"/>
  <c r="AJ486" i="1"/>
  <c r="BX486" i="1"/>
  <c r="BW486" i="1"/>
  <c r="AL485" i="1"/>
  <c r="BX485" i="1"/>
  <c r="AL483" i="1"/>
  <c r="BX483" i="1"/>
  <c r="AJ482" i="1"/>
  <c r="BX482" i="1"/>
  <c r="BW482" i="1"/>
  <c r="AL481" i="1"/>
  <c r="BX481" i="1"/>
  <c r="AL479" i="1"/>
  <c r="BX479" i="1"/>
  <c r="AJ478" i="1"/>
  <c r="BW478" i="1"/>
  <c r="BX478" i="1"/>
  <c r="AL477" i="1"/>
  <c r="BX477" i="1"/>
  <c r="BV476" i="1"/>
  <c r="AL475" i="1"/>
  <c r="BX475" i="1"/>
  <c r="AJ474" i="1"/>
  <c r="BX474" i="1"/>
  <c r="AL473" i="1"/>
  <c r="BX473" i="1"/>
  <c r="AL471" i="1"/>
  <c r="BX471" i="1"/>
  <c r="AJ470" i="1"/>
  <c r="BX470" i="1"/>
  <c r="BW470" i="1"/>
  <c r="AL469" i="1"/>
  <c r="BX469" i="1"/>
  <c r="AL467" i="1"/>
  <c r="BX467" i="1"/>
  <c r="AJ466" i="1"/>
  <c r="BX466" i="1"/>
  <c r="BW466" i="1"/>
  <c r="AL465" i="1"/>
  <c r="BX465" i="1"/>
  <c r="AL463" i="1"/>
  <c r="BX463" i="1"/>
  <c r="AJ462" i="1"/>
  <c r="BW462" i="1"/>
  <c r="BX462" i="1"/>
  <c r="AL461" i="1"/>
  <c r="BX461" i="1"/>
  <c r="BV460" i="1"/>
  <c r="AL459" i="1"/>
  <c r="BX459" i="1"/>
  <c r="AJ458" i="1"/>
  <c r="BX458" i="1"/>
  <c r="AL457" i="1"/>
  <c r="BX457" i="1"/>
  <c r="AL455" i="1"/>
  <c r="BX455" i="1"/>
  <c r="AJ454" i="1"/>
  <c r="BX454" i="1"/>
  <c r="BW454" i="1"/>
  <c r="AL453" i="1"/>
  <c r="BX453" i="1"/>
  <c r="AJ452" i="1"/>
  <c r="BU452" i="1"/>
  <c r="AL451" i="1"/>
  <c r="BX451" i="1"/>
  <c r="AJ450" i="1"/>
  <c r="BX450" i="1"/>
  <c r="BW450" i="1"/>
  <c r="AL449" i="1"/>
  <c r="BX449" i="1"/>
  <c r="AL447" i="1"/>
  <c r="BX447" i="1"/>
  <c r="AJ446" i="1"/>
  <c r="BW446" i="1"/>
  <c r="BX446" i="1"/>
  <c r="AL445" i="1"/>
  <c r="BX445" i="1"/>
  <c r="BV444" i="1"/>
  <c r="AL443" i="1"/>
  <c r="BX443" i="1"/>
  <c r="AJ442" i="1"/>
  <c r="BX442" i="1"/>
  <c r="AL441" i="1"/>
  <c r="BX441" i="1"/>
  <c r="AL439" i="1"/>
  <c r="BX439" i="1"/>
  <c r="BW490" i="1"/>
  <c r="BW135" i="1"/>
  <c r="BX488" i="1"/>
  <c r="BX472" i="1"/>
  <c r="BX456" i="1"/>
  <c r="BX440" i="1"/>
  <c r="BX424" i="1"/>
  <c r="BX408" i="1"/>
  <c r="BX392" i="1"/>
  <c r="BX376" i="1"/>
  <c r="BX360" i="1"/>
  <c r="BX341" i="1"/>
  <c r="BW474" i="1"/>
  <c r="BX500" i="1"/>
  <c r="BX484" i="1"/>
  <c r="BX468" i="1"/>
  <c r="BX452" i="1"/>
  <c r="BX436" i="1"/>
  <c r="BX404" i="1"/>
  <c r="BX388" i="1"/>
  <c r="BX372" i="1"/>
  <c r="BX356" i="1"/>
  <c r="BX327" i="1"/>
  <c r="BW438" i="1"/>
  <c r="BX438" i="1"/>
  <c r="BW430" i="1"/>
  <c r="BX430" i="1"/>
  <c r="BW423" i="1"/>
  <c r="BX423" i="1"/>
  <c r="BW419" i="1"/>
  <c r="BX419" i="1"/>
  <c r="BW415" i="1"/>
  <c r="BX415" i="1"/>
  <c r="BW406" i="1"/>
  <c r="BX406" i="1"/>
  <c r="BW403" i="1"/>
  <c r="BX403" i="1"/>
  <c r="BW399" i="1"/>
  <c r="BX399" i="1"/>
  <c r="BW398" i="1"/>
  <c r="BX398" i="1"/>
  <c r="BW391" i="1"/>
  <c r="BX391" i="1"/>
  <c r="BW387" i="1"/>
  <c r="BX387" i="1"/>
  <c r="BW386" i="1"/>
  <c r="BX386" i="1"/>
  <c r="BW378" i="1"/>
  <c r="BX378" i="1"/>
  <c r="BW374" i="1"/>
  <c r="BX374" i="1"/>
  <c r="BW367" i="1"/>
  <c r="BX367" i="1"/>
  <c r="BW362" i="1"/>
  <c r="BX362" i="1"/>
  <c r="BW358" i="1"/>
  <c r="BX358" i="1"/>
  <c r="BW350" i="1"/>
  <c r="BX350" i="1"/>
  <c r="BW349" i="1"/>
  <c r="BX349" i="1"/>
  <c r="BW347" i="1"/>
  <c r="BX347" i="1"/>
  <c r="BV344" i="1"/>
  <c r="BX345" i="1"/>
  <c r="BW337" i="1"/>
  <c r="BX337" i="1"/>
  <c r="BW334" i="1"/>
  <c r="BX334" i="1"/>
  <c r="BW331" i="1"/>
  <c r="BX331" i="1"/>
  <c r="BV328" i="1"/>
  <c r="BX329" i="1"/>
  <c r="BW328" i="1"/>
  <c r="BX328" i="1"/>
  <c r="BW326" i="1"/>
  <c r="BX326" i="1"/>
  <c r="BW324" i="1"/>
  <c r="BX324" i="1"/>
  <c r="BX323" i="1"/>
  <c r="BW313" i="1"/>
  <c r="BX313" i="1"/>
  <c r="BW310" i="1"/>
  <c r="BX310" i="1"/>
  <c r="BW309" i="1"/>
  <c r="BX309" i="1"/>
  <c r="BU308" i="1"/>
  <c r="BX308" i="1"/>
  <c r="BW306" i="1"/>
  <c r="BX306" i="1"/>
  <c r="BX297" i="1"/>
  <c r="BW297" i="1"/>
  <c r="BW293" i="1"/>
  <c r="BX293" i="1"/>
  <c r="BW270" i="1"/>
  <c r="BX270" i="1"/>
  <c r="BW261" i="1"/>
  <c r="BX261" i="1"/>
  <c r="BW254" i="1"/>
  <c r="BX254" i="1"/>
  <c r="BW247" i="1"/>
  <c r="BX247" i="1"/>
  <c r="BW245" i="1"/>
  <c r="BX245" i="1"/>
  <c r="BW234" i="1"/>
  <c r="BX234" i="1"/>
  <c r="BW229" i="1"/>
  <c r="BX229" i="1"/>
  <c r="BW225" i="1"/>
  <c r="BX225" i="1"/>
  <c r="BV222" i="1"/>
  <c r="BX223" i="1"/>
  <c r="BW213" i="1"/>
  <c r="BX213" i="1"/>
  <c r="BW202" i="1"/>
  <c r="BX202" i="1"/>
  <c r="BW201" i="1"/>
  <c r="BX201" i="1"/>
  <c r="BW198" i="1"/>
  <c r="BX198" i="1"/>
  <c r="BW195" i="1"/>
  <c r="BX195" i="1"/>
  <c r="BX182" i="1"/>
  <c r="BW171" i="1"/>
  <c r="BX171" i="1"/>
  <c r="BW159" i="1"/>
  <c r="BX159" i="1"/>
  <c r="BW153" i="1"/>
  <c r="BX153" i="1"/>
  <c r="BV150" i="1"/>
  <c r="BX151" i="1"/>
  <c r="BW149" i="1"/>
  <c r="BX149" i="1"/>
  <c r="BW139" i="1"/>
  <c r="BX139" i="1"/>
  <c r="BW131" i="1"/>
  <c r="BX131" i="1"/>
  <c r="BW125" i="1"/>
  <c r="BX125" i="1"/>
  <c r="BV492" i="1"/>
  <c r="BW458" i="1"/>
  <c r="BX496" i="1"/>
  <c r="BX480" i="1"/>
  <c r="BX464" i="1"/>
  <c r="BX448" i="1"/>
  <c r="BX432" i="1"/>
  <c r="BX416" i="1"/>
  <c r="BX400" i="1"/>
  <c r="BX368" i="1"/>
  <c r="BX352" i="1"/>
  <c r="BX311" i="1"/>
  <c r="BQ305" i="1"/>
  <c r="BQ293" i="1"/>
  <c r="BS207" i="1"/>
  <c r="BS167" i="1"/>
  <c r="BV254" i="1"/>
  <c r="BW442" i="1"/>
  <c r="BX492" i="1"/>
  <c r="BX476" i="1"/>
  <c r="BX460" i="1"/>
  <c r="BX444" i="1"/>
  <c r="BX428" i="1"/>
  <c r="BX412" i="1"/>
  <c r="BX396" i="1"/>
  <c r="BX380" i="1"/>
  <c r="BX364" i="1"/>
  <c r="BX348" i="1"/>
  <c r="BS48" i="1"/>
  <c r="BQ494" i="1"/>
  <c r="BP491" i="1"/>
  <c r="BP454" i="1"/>
  <c r="BQ447" i="1"/>
  <c r="BQ441" i="1"/>
  <c r="BV17" i="1"/>
  <c r="BW18" i="1"/>
  <c r="BV19" i="1"/>
  <c r="BW20" i="1"/>
  <c r="BV15" i="1"/>
  <c r="BW16" i="1"/>
  <c r="BV11" i="1"/>
  <c r="BW12" i="1"/>
  <c r="BU8" i="1"/>
  <c r="BW8" i="1"/>
  <c r="BV18" i="1"/>
  <c r="BW19" i="1"/>
  <c r="BV14" i="1"/>
  <c r="BW15" i="1"/>
  <c r="BV10" i="1"/>
  <c r="BW11" i="1"/>
  <c r="BW434" i="1"/>
  <c r="BW292" i="1"/>
  <c r="BW119" i="1"/>
  <c r="BW55" i="1"/>
  <c r="BV9" i="1"/>
  <c r="BW10" i="1"/>
  <c r="BW329" i="1"/>
  <c r="BW308" i="1"/>
  <c r="BW287" i="1"/>
  <c r="BV13" i="1"/>
  <c r="BW14" i="1"/>
  <c r="BV16" i="1"/>
  <c r="BW17" i="1"/>
  <c r="BV12" i="1"/>
  <c r="BW13" i="1"/>
  <c r="BV8" i="1"/>
  <c r="BW9" i="1"/>
  <c r="BV437" i="1"/>
  <c r="BV436" i="1"/>
  <c r="BW437" i="1"/>
  <c r="BV434" i="1"/>
  <c r="BW435" i="1"/>
  <c r="BU433" i="1"/>
  <c r="BW433" i="1"/>
  <c r="BU429" i="1"/>
  <c r="BW429" i="1"/>
  <c r="BU425" i="1"/>
  <c r="BW425" i="1"/>
  <c r="BU421" i="1"/>
  <c r="BW421" i="1"/>
  <c r="BW420" i="1"/>
  <c r="BU417" i="1"/>
  <c r="BW417" i="1"/>
  <c r="BU413" i="1"/>
  <c r="BW413" i="1"/>
  <c r="BW411" i="1"/>
  <c r="BU409" i="1"/>
  <c r="BW409" i="1"/>
  <c r="BU405" i="1"/>
  <c r="BW405" i="1"/>
  <c r="BU401" i="1"/>
  <c r="BW401" i="1"/>
  <c r="BU397" i="1"/>
  <c r="BW397" i="1"/>
  <c r="BW395" i="1"/>
  <c r="BV392" i="1"/>
  <c r="BW393" i="1"/>
  <c r="BU389" i="1"/>
  <c r="BW389" i="1"/>
  <c r="BU385" i="1"/>
  <c r="BW385" i="1"/>
  <c r="BW384" i="1"/>
  <c r="BU381" i="1"/>
  <c r="BW381" i="1"/>
  <c r="BW379" i="1"/>
  <c r="BV376" i="1"/>
  <c r="BW377" i="1"/>
  <c r="BW375" i="1"/>
  <c r="BU373" i="1"/>
  <c r="BW373" i="1"/>
  <c r="BV360" i="1"/>
  <c r="BW361" i="1"/>
  <c r="BW357" i="1"/>
  <c r="BV352" i="1"/>
  <c r="BW353" i="1"/>
  <c r="BW346" i="1"/>
  <c r="BV337" i="1"/>
  <c r="BW338" i="1"/>
  <c r="BV332" i="1"/>
  <c r="BW333" i="1"/>
  <c r="BV322" i="1"/>
  <c r="BW323" i="1"/>
  <c r="BV321" i="1"/>
  <c r="BW322" i="1"/>
  <c r="BV319" i="1"/>
  <c r="BW320" i="1"/>
  <c r="BV317" i="1"/>
  <c r="BW318" i="1"/>
  <c r="BV316" i="1"/>
  <c r="BW317" i="1"/>
  <c r="BW316" i="1"/>
  <c r="BU307" i="1"/>
  <c r="BW307" i="1"/>
  <c r="BV304" i="1"/>
  <c r="BW305" i="1"/>
  <c r="BU304" i="1"/>
  <c r="BW304" i="1"/>
  <c r="BV301" i="1"/>
  <c r="BW302" i="1"/>
  <c r="BW301" i="1"/>
  <c r="BV299" i="1"/>
  <c r="BW300" i="1"/>
  <c r="BU299" i="1"/>
  <c r="BW299" i="1"/>
  <c r="BV297" i="1"/>
  <c r="BW298" i="1"/>
  <c r="BU296" i="1"/>
  <c r="BW296" i="1"/>
  <c r="BT295" i="1"/>
  <c r="BV294" i="1"/>
  <c r="BW295" i="1"/>
  <c r="BU291" i="1"/>
  <c r="BW291" i="1"/>
  <c r="BV289" i="1"/>
  <c r="BW290" i="1"/>
  <c r="BV288" i="1"/>
  <c r="BW289" i="1"/>
  <c r="BV287" i="1"/>
  <c r="BW288" i="1"/>
  <c r="BV285" i="1"/>
  <c r="BW286" i="1"/>
  <c r="BV283" i="1"/>
  <c r="BW284" i="1"/>
  <c r="BU283" i="1"/>
  <c r="BW283" i="1"/>
  <c r="BV280" i="1"/>
  <c r="BW281" i="1"/>
  <c r="BU280" i="1"/>
  <c r="BW280" i="1"/>
  <c r="BT279" i="1"/>
  <c r="BV278" i="1"/>
  <c r="BV276" i="1"/>
  <c r="BW277" i="1"/>
  <c r="BV275" i="1"/>
  <c r="BW276" i="1"/>
  <c r="BU275" i="1"/>
  <c r="BW275" i="1"/>
  <c r="BV273" i="1"/>
  <c r="BW274" i="1"/>
  <c r="BV272" i="1"/>
  <c r="BW273" i="1"/>
  <c r="BU272" i="1"/>
  <c r="BW272" i="1"/>
  <c r="BW271" i="1"/>
  <c r="BV270" i="1"/>
  <c r="BV268" i="1"/>
  <c r="BW269" i="1"/>
  <c r="BV267" i="1"/>
  <c r="BW268" i="1"/>
  <c r="BV266" i="1"/>
  <c r="BW267" i="1"/>
  <c r="BV265" i="1"/>
  <c r="BW266" i="1"/>
  <c r="BV264" i="1"/>
  <c r="BW265" i="1"/>
  <c r="BU264" i="1"/>
  <c r="BW264" i="1"/>
  <c r="BT263" i="1"/>
  <c r="BV262" i="1"/>
  <c r="BV261" i="1"/>
  <c r="BW262" i="1"/>
  <c r="BV259" i="1"/>
  <c r="BW260" i="1"/>
  <c r="BU259" i="1"/>
  <c r="BW259" i="1"/>
  <c r="BV257" i="1"/>
  <c r="BW258" i="1"/>
  <c r="BV256" i="1"/>
  <c r="BW257" i="1"/>
  <c r="BV255" i="1"/>
  <c r="BW256" i="1"/>
  <c r="BV252" i="1"/>
  <c r="BW253" i="1"/>
  <c r="BV251" i="1"/>
  <c r="BW252" i="1"/>
  <c r="BU251" i="1"/>
  <c r="BW251" i="1"/>
  <c r="BV249" i="1"/>
  <c r="BW250" i="1"/>
  <c r="BV248" i="1"/>
  <c r="BW249" i="1"/>
  <c r="BU248" i="1"/>
  <c r="BW248" i="1"/>
  <c r="BT247" i="1"/>
  <c r="BV246" i="1"/>
  <c r="BV243" i="1"/>
  <c r="BW244" i="1"/>
  <c r="BU243" i="1"/>
  <c r="BW243" i="1"/>
  <c r="BV241" i="1"/>
  <c r="BW242" i="1"/>
  <c r="BV239" i="1"/>
  <c r="BW240" i="1"/>
  <c r="BU239" i="1"/>
  <c r="BW239" i="1"/>
  <c r="BV238" i="1"/>
  <c r="BV236" i="1"/>
  <c r="BW237" i="1"/>
  <c r="BV235" i="1"/>
  <c r="BW236" i="1"/>
  <c r="BV234" i="1"/>
  <c r="BW235" i="1"/>
  <c r="BV231" i="1"/>
  <c r="BW232" i="1"/>
  <c r="BT231" i="1"/>
  <c r="BV230" i="1"/>
  <c r="BU228" i="1"/>
  <c r="BW228" i="1"/>
  <c r="BU227" i="1"/>
  <c r="BW227" i="1"/>
  <c r="BV225" i="1"/>
  <c r="BW226" i="1"/>
  <c r="BV223" i="1"/>
  <c r="BW224" i="1"/>
  <c r="BU223" i="1"/>
  <c r="BW223" i="1"/>
  <c r="BV221" i="1"/>
  <c r="BW222" i="1"/>
  <c r="BV220" i="1"/>
  <c r="BW221" i="1"/>
  <c r="BV219" i="1"/>
  <c r="BW220" i="1"/>
  <c r="BV218" i="1"/>
  <c r="BW219" i="1"/>
  <c r="BV217" i="1"/>
  <c r="BW218" i="1"/>
  <c r="BV216" i="1"/>
  <c r="BW217" i="1"/>
  <c r="BV215" i="1"/>
  <c r="BW216" i="1"/>
  <c r="BT215" i="1"/>
  <c r="BV214" i="1"/>
  <c r="BV213" i="1"/>
  <c r="BW214" i="1"/>
  <c r="BV211" i="1"/>
  <c r="BW212" i="1"/>
  <c r="BV210" i="1"/>
  <c r="BW211" i="1"/>
  <c r="BV209" i="1"/>
  <c r="BW210" i="1"/>
  <c r="BV208" i="1"/>
  <c r="BW209" i="1"/>
  <c r="BV207" i="1"/>
  <c r="BW208" i="1"/>
  <c r="BV206" i="1"/>
  <c r="BW207" i="1"/>
  <c r="BV205" i="1"/>
  <c r="BW206" i="1"/>
  <c r="BV204" i="1"/>
  <c r="BW205" i="1"/>
  <c r="BV203" i="1"/>
  <c r="BW204" i="1"/>
  <c r="BW200" i="1"/>
  <c r="BV199" i="1"/>
  <c r="BV196" i="1"/>
  <c r="BW197" i="1"/>
  <c r="BV195" i="1"/>
  <c r="BW196" i="1"/>
  <c r="BV193" i="1"/>
  <c r="BW194" i="1"/>
  <c r="BU192" i="1"/>
  <c r="BW192" i="1"/>
  <c r="BV190" i="1"/>
  <c r="BW191" i="1"/>
  <c r="BV189" i="1"/>
  <c r="BW190" i="1"/>
  <c r="BV188" i="1"/>
  <c r="BW189" i="1"/>
  <c r="BV187" i="1"/>
  <c r="BW188" i="1"/>
  <c r="BV186" i="1"/>
  <c r="BW187" i="1"/>
  <c r="BV185" i="1"/>
  <c r="BW186" i="1"/>
  <c r="BV184" i="1"/>
  <c r="BW185" i="1"/>
  <c r="BU184" i="1"/>
  <c r="BW184" i="1"/>
  <c r="BV183" i="1"/>
  <c r="BV181" i="1"/>
  <c r="BW182" i="1"/>
  <c r="BV180" i="1"/>
  <c r="BW181" i="1"/>
  <c r="BV179" i="1"/>
  <c r="BW180" i="1"/>
  <c r="BV178" i="1"/>
  <c r="BW179" i="1"/>
  <c r="BW178" i="1"/>
  <c r="BV176" i="1"/>
  <c r="BW177" i="1"/>
  <c r="BV175" i="1"/>
  <c r="BW176" i="1"/>
  <c r="BW175" i="1"/>
  <c r="BV173" i="1"/>
  <c r="BW174" i="1"/>
  <c r="BV172" i="1"/>
  <c r="BW173" i="1"/>
  <c r="BV171" i="1"/>
  <c r="BW172" i="1"/>
  <c r="BV168" i="1"/>
  <c r="BW169" i="1"/>
  <c r="BW168" i="1"/>
  <c r="BV165" i="1"/>
  <c r="BW166" i="1"/>
  <c r="BV164" i="1"/>
  <c r="BW165" i="1"/>
  <c r="BV163" i="1"/>
  <c r="BW164" i="1"/>
  <c r="BV162" i="1"/>
  <c r="BW163" i="1"/>
  <c r="BV161" i="1"/>
  <c r="BW162" i="1"/>
  <c r="BV160" i="1"/>
  <c r="BW161" i="1"/>
  <c r="BU160" i="1"/>
  <c r="BW160" i="1"/>
  <c r="BV157" i="1"/>
  <c r="BW158" i="1"/>
  <c r="BV156" i="1"/>
  <c r="BW157" i="1"/>
  <c r="BV155" i="1"/>
  <c r="BW156" i="1"/>
  <c r="BV153" i="1"/>
  <c r="BW154" i="1"/>
  <c r="BW152" i="1"/>
  <c r="BV151" i="1"/>
  <c r="BV149" i="1"/>
  <c r="BW150" i="1"/>
  <c r="BV147" i="1"/>
  <c r="BW148" i="1"/>
  <c r="BV146" i="1"/>
  <c r="BW147" i="1"/>
  <c r="BV145" i="1"/>
  <c r="BW146" i="1"/>
  <c r="BV143" i="1"/>
  <c r="BW144" i="1"/>
  <c r="BV142" i="1"/>
  <c r="BW143" i="1"/>
  <c r="BV141" i="1"/>
  <c r="BW142" i="1"/>
  <c r="BV140" i="1"/>
  <c r="BW141" i="1"/>
  <c r="BV139" i="1"/>
  <c r="BW140" i="1"/>
  <c r="BV137" i="1"/>
  <c r="BW138" i="1"/>
  <c r="BV136" i="1"/>
  <c r="BW137" i="1"/>
  <c r="BW136" i="1"/>
  <c r="BV135" i="1"/>
  <c r="BV133" i="1"/>
  <c r="BW134" i="1"/>
  <c r="BV132" i="1"/>
  <c r="BW133" i="1"/>
  <c r="BV131" i="1"/>
  <c r="BW132" i="1"/>
  <c r="BV129" i="1"/>
  <c r="BW130" i="1"/>
  <c r="BV128" i="1"/>
  <c r="BW129" i="1"/>
  <c r="BV127" i="1"/>
  <c r="BW128" i="1"/>
  <c r="BV126" i="1"/>
  <c r="BW127" i="1"/>
  <c r="BV125" i="1"/>
  <c r="BW126" i="1"/>
  <c r="BV123" i="1"/>
  <c r="BW124" i="1"/>
  <c r="BV122" i="1"/>
  <c r="BW123" i="1"/>
  <c r="BV121" i="1"/>
  <c r="BW122" i="1"/>
  <c r="BV120" i="1"/>
  <c r="BW121" i="1"/>
  <c r="BW120" i="1"/>
  <c r="BV119" i="1"/>
  <c r="BV117" i="1"/>
  <c r="BW118" i="1"/>
  <c r="BV116" i="1"/>
  <c r="BW117" i="1"/>
  <c r="BV115" i="1"/>
  <c r="BW116" i="1"/>
  <c r="BV113" i="1"/>
  <c r="BW114" i="1"/>
  <c r="BV112" i="1"/>
  <c r="BW113" i="1"/>
  <c r="BV111" i="1"/>
  <c r="BW112" i="1"/>
  <c r="BV109" i="1"/>
  <c r="BW110" i="1"/>
  <c r="BV107" i="1"/>
  <c r="BW108" i="1"/>
  <c r="BV105" i="1"/>
  <c r="BW106" i="1"/>
  <c r="BV101" i="1"/>
  <c r="BW102" i="1"/>
  <c r="BU100" i="1"/>
  <c r="BW100" i="1"/>
  <c r="BV98" i="1"/>
  <c r="BW99" i="1"/>
  <c r="BV97" i="1"/>
  <c r="BW98" i="1"/>
  <c r="BV95" i="1"/>
  <c r="BW96" i="1"/>
  <c r="BV93" i="1"/>
  <c r="BW94" i="1"/>
  <c r="BW93" i="1"/>
  <c r="BU92" i="1"/>
  <c r="BW92" i="1"/>
  <c r="BV90" i="1"/>
  <c r="BW91" i="1"/>
  <c r="BV89" i="1"/>
  <c r="BW90" i="1"/>
  <c r="BV88" i="1"/>
  <c r="BW89" i="1"/>
  <c r="BW88" i="1"/>
  <c r="BV87" i="1"/>
  <c r="BW85" i="1"/>
  <c r="BV83" i="1"/>
  <c r="BW84" i="1"/>
  <c r="BV82" i="1"/>
  <c r="BW83" i="1"/>
  <c r="BV80" i="1"/>
  <c r="BW81" i="1"/>
  <c r="BV79" i="1"/>
  <c r="BW80" i="1"/>
  <c r="BV78" i="1"/>
  <c r="BW79" i="1"/>
  <c r="BV77" i="1"/>
  <c r="BW78" i="1"/>
  <c r="BV76" i="1"/>
  <c r="BW77" i="1"/>
  <c r="BU76" i="1"/>
  <c r="BW76" i="1"/>
  <c r="BV72" i="1"/>
  <c r="BW73" i="1"/>
  <c r="BW72" i="1"/>
  <c r="BV71" i="1"/>
  <c r="BV69" i="1"/>
  <c r="BW70" i="1"/>
  <c r="BV68" i="1"/>
  <c r="BW69" i="1"/>
  <c r="BU68" i="1"/>
  <c r="BW68" i="1"/>
  <c r="BV65" i="1"/>
  <c r="BW66" i="1"/>
  <c r="BV64" i="1"/>
  <c r="BW65" i="1"/>
  <c r="BV63" i="1"/>
  <c r="BW64" i="1"/>
  <c r="BV61" i="1"/>
  <c r="BW62" i="1"/>
  <c r="BV60" i="1"/>
  <c r="BW61" i="1"/>
  <c r="BV59" i="1"/>
  <c r="BW60" i="1"/>
  <c r="BW57" i="1"/>
  <c r="BU56" i="1"/>
  <c r="BW56" i="1"/>
  <c r="BV55" i="1"/>
  <c r="BV51" i="1"/>
  <c r="BW52" i="1"/>
  <c r="BW51" i="1"/>
  <c r="BV47" i="1"/>
  <c r="BW48" i="1"/>
  <c r="BV44" i="1"/>
  <c r="BW45" i="1"/>
  <c r="BV43" i="1"/>
  <c r="BW44" i="1"/>
  <c r="BV103" i="1"/>
  <c r="BW345" i="1"/>
  <c r="BW303" i="1"/>
  <c r="BW279" i="1"/>
  <c r="BW215" i="1"/>
  <c r="BW151" i="1"/>
  <c r="BU500" i="1"/>
  <c r="BV488" i="1"/>
  <c r="BV472" i="1"/>
  <c r="BV456" i="1"/>
  <c r="BV440" i="1"/>
  <c r="BV23" i="1"/>
  <c r="BW497" i="1"/>
  <c r="BW493" i="1"/>
  <c r="BW489" i="1"/>
  <c r="BW485" i="1"/>
  <c r="BW481" i="1"/>
  <c r="BW477" i="1"/>
  <c r="BW473" i="1"/>
  <c r="BW469" i="1"/>
  <c r="BW465" i="1"/>
  <c r="BW461" i="1"/>
  <c r="BW457" i="1"/>
  <c r="BW453" i="1"/>
  <c r="BW449" i="1"/>
  <c r="BW445" i="1"/>
  <c r="BW441" i="1"/>
  <c r="BN500" i="1"/>
  <c r="BP479" i="1"/>
  <c r="BO471" i="1"/>
  <c r="BU484" i="1"/>
  <c r="BV484" i="1"/>
  <c r="BV468" i="1"/>
  <c r="BV452" i="1"/>
  <c r="BW500" i="1"/>
  <c r="BW496" i="1"/>
  <c r="BW492" i="1"/>
  <c r="BW488" i="1"/>
  <c r="BW484" i="1"/>
  <c r="BW480" i="1"/>
  <c r="BW476" i="1"/>
  <c r="BW472" i="1"/>
  <c r="BW468" i="1"/>
  <c r="BW464" i="1"/>
  <c r="BW460" i="1"/>
  <c r="BW456" i="1"/>
  <c r="BW452" i="1"/>
  <c r="BW448" i="1"/>
  <c r="BW444" i="1"/>
  <c r="BW440" i="1"/>
  <c r="BV41" i="1"/>
  <c r="BW42" i="1"/>
  <c r="BV40" i="1"/>
  <c r="BW41" i="1"/>
  <c r="BU40" i="1"/>
  <c r="BW40" i="1"/>
  <c r="BV37" i="1"/>
  <c r="BW38" i="1"/>
  <c r="BV36" i="1"/>
  <c r="BW37" i="1"/>
  <c r="BV35" i="1"/>
  <c r="BW36" i="1"/>
  <c r="BV33" i="1"/>
  <c r="BW34" i="1"/>
  <c r="BV32" i="1"/>
  <c r="BW33" i="1"/>
  <c r="BU32" i="1"/>
  <c r="BW32" i="1"/>
  <c r="BV29" i="1"/>
  <c r="BW30" i="1"/>
  <c r="BW29" i="1"/>
  <c r="BV27" i="1"/>
  <c r="BW28" i="1"/>
  <c r="BV25" i="1"/>
  <c r="BW26" i="1"/>
  <c r="BV21" i="1"/>
  <c r="BW22" i="1"/>
  <c r="BV20" i="1"/>
  <c r="BW21" i="1"/>
  <c r="BU468" i="1"/>
  <c r="BV496" i="1"/>
  <c r="BV480" i="1"/>
  <c r="BV464" i="1"/>
  <c r="BV448" i="1"/>
  <c r="BW499" i="1"/>
  <c r="BW495" i="1"/>
  <c r="BW491" i="1"/>
  <c r="BW487" i="1"/>
  <c r="BW483" i="1"/>
  <c r="BW479" i="1"/>
  <c r="BW475" i="1"/>
  <c r="BW471" i="1"/>
  <c r="BW467" i="1"/>
  <c r="BW463" i="1"/>
  <c r="BW459" i="1"/>
  <c r="BW455" i="1"/>
  <c r="BW451" i="1"/>
  <c r="BW447" i="1"/>
  <c r="BW443" i="1"/>
  <c r="BW439" i="1"/>
  <c r="BU427" i="1"/>
  <c r="BV426" i="1"/>
  <c r="AJ424" i="1"/>
  <c r="BV423" i="1"/>
  <c r="BU422" i="1"/>
  <c r="BV421" i="1"/>
  <c r="BU418" i="1"/>
  <c r="BV417" i="1"/>
  <c r="AJ416" i="1"/>
  <c r="BV415" i="1"/>
  <c r="BU415" i="1"/>
  <c r="BV414" i="1"/>
  <c r="BU414" i="1"/>
  <c r="BV413" i="1"/>
  <c r="AJ408" i="1"/>
  <c r="BV407" i="1"/>
  <c r="BU406" i="1"/>
  <c r="BV405" i="1"/>
  <c r="BU403" i="1"/>
  <c r="BV402" i="1"/>
  <c r="BU402" i="1"/>
  <c r="BV401" i="1"/>
  <c r="AO400" i="1"/>
  <c r="BV399" i="1"/>
  <c r="BU395" i="1"/>
  <c r="BV394" i="1"/>
  <c r="BU391" i="1"/>
  <c r="BV390" i="1"/>
  <c r="BU390" i="1"/>
  <c r="BV389" i="1"/>
  <c r="AO388" i="1"/>
  <c r="BV387" i="1"/>
  <c r="BU379" i="1"/>
  <c r="BV378" i="1"/>
  <c r="BU375" i="1"/>
  <c r="BV374" i="1"/>
  <c r="BU374" i="1"/>
  <c r="BV373" i="1"/>
  <c r="AO372" i="1"/>
  <c r="BV371" i="1"/>
  <c r="BU370" i="1"/>
  <c r="BV369" i="1"/>
  <c r="BU369" i="1"/>
  <c r="BV368" i="1"/>
  <c r="BU367" i="1"/>
  <c r="BV366" i="1"/>
  <c r="BU365" i="1"/>
  <c r="BV364" i="1"/>
  <c r="BU363" i="1"/>
  <c r="BV362" i="1"/>
  <c r="BU362" i="1"/>
  <c r="BV361" i="1"/>
  <c r="AK360" i="1"/>
  <c r="BV359" i="1"/>
  <c r="BU358" i="1"/>
  <c r="BV357" i="1"/>
  <c r="BU355" i="1"/>
  <c r="BV354" i="1"/>
  <c r="AK352" i="1"/>
  <c r="BV351" i="1"/>
  <c r="BU351" i="1"/>
  <c r="BV350" i="1"/>
  <c r="BU350" i="1"/>
  <c r="BV349" i="1"/>
  <c r="BU349" i="1"/>
  <c r="BV348" i="1"/>
  <c r="AO348" i="1"/>
  <c r="BV347" i="1"/>
  <c r="BU347" i="1"/>
  <c r="BV346" i="1"/>
  <c r="BU344" i="1"/>
  <c r="BV343" i="1"/>
  <c r="AM343" i="1"/>
  <c r="BV342" i="1"/>
  <c r="BU341" i="1"/>
  <c r="BV340" i="1"/>
  <c r="BU336" i="1"/>
  <c r="BV335" i="1"/>
  <c r="BU332" i="1"/>
  <c r="BV331" i="1"/>
  <c r="BU330" i="1"/>
  <c r="BV329" i="1"/>
  <c r="BU328" i="1"/>
  <c r="BV327" i="1"/>
  <c r="AM327" i="1"/>
  <c r="BV326" i="1"/>
  <c r="BU324" i="1"/>
  <c r="BV323" i="1"/>
  <c r="BT316" i="1"/>
  <c r="BV315" i="1"/>
  <c r="BU315" i="1"/>
  <c r="BV314" i="1"/>
  <c r="BU314" i="1"/>
  <c r="BV313" i="1"/>
  <c r="AN311" i="1"/>
  <c r="BV310" i="1"/>
  <c r="BV432" i="1"/>
  <c r="BV400" i="1"/>
  <c r="BV428" i="1"/>
  <c r="BV412" i="1"/>
  <c r="BV396" i="1"/>
  <c r="BV380" i="1"/>
  <c r="AJ436" i="1"/>
  <c r="BV435" i="1"/>
  <c r="AJ432" i="1"/>
  <c r="BV431" i="1"/>
  <c r="BU431" i="1"/>
  <c r="BV430" i="1"/>
  <c r="BU430" i="1"/>
  <c r="BV429" i="1"/>
  <c r="AJ428" i="1"/>
  <c r="BV427" i="1"/>
  <c r="BU426" i="1"/>
  <c r="BV425" i="1"/>
  <c r="BU423" i="1"/>
  <c r="BV422" i="1"/>
  <c r="AJ420" i="1"/>
  <c r="BV419" i="1"/>
  <c r="BU419" i="1"/>
  <c r="BV418" i="1"/>
  <c r="AJ412" i="1"/>
  <c r="BV411" i="1"/>
  <c r="BU411" i="1"/>
  <c r="BV410" i="1"/>
  <c r="BU410" i="1"/>
  <c r="BV409" i="1"/>
  <c r="BU407" i="1"/>
  <c r="BV406" i="1"/>
  <c r="AO404" i="1"/>
  <c r="BV403" i="1"/>
  <c r="BU399" i="1"/>
  <c r="BV398" i="1"/>
  <c r="BU398" i="1"/>
  <c r="BV397" i="1"/>
  <c r="AO396" i="1"/>
  <c r="BV395" i="1"/>
  <c r="BU394" i="1"/>
  <c r="BV393" i="1"/>
  <c r="AK392" i="1"/>
  <c r="BV391" i="1"/>
  <c r="BU387" i="1"/>
  <c r="BV386" i="1"/>
  <c r="BU386" i="1"/>
  <c r="BV385" i="1"/>
  <c r="AK384" i="1"/>
  <c r="BV383" i="1"/>
  <c r="BU383" i="1"/>
  <c r="BV382" i="1"/>
  <c r="BU382" i="1"/>
  <c r="BV381" i="1"/>
  <c r="AO380" i="1"/>
  <c r="BV379" i="1"/>
  <c r="BU378" i="1"/>
  <c r="BV377" i="1"/>
  <c r="AK376" i="1"/>
  <c r="BV375" i="1"/>
  <c r="BU371" i="1"/>
  <c r="BV370" i="1"/>
  <c r="AK368" i="1"/>
  <c r="BV367" i="1"/>
  <c r="BU366" i="1"/>
  <c r="BV365" i="1"/>
  <c r="AO364" i="1"/>
  <c r="BV363" i="1"/>
  <c r="BU359" i="1"/>
  <c r="BV358" i="1"/>
  <c r="BU357" i="1"/>
  <c r="BV356" i="1"/>
  <c r="AO356" i="1"/>
  <c r="BV355" i="1"/>
  <c r="BU354" i="1"/>
  <c r="BV353" i="1"/>
  <c r="BU346" i="1"/>
  <c r="BV345" i="1"/>
  <c r="BU342" i="1"/>
  <c r="BV341" i="1"/>
  <c r="BU340" i="1"/>
  <c r="BV339" i="1"/>
  <c r="BU339" i="1"/>
  <c r="BV338" i="1"/>
  <c r="BU337" i="1"/>
  <c r="BV336" i="1"/>
  <c r="BU335" i="1"/>
  <c r="BV334" i="1"/>
  <c r="BU334" i="1"/>
  <c r="BV333" i="1"/>
  <c r="BU331" i="1"/>
  <c r="BV330" i="1"/>
  <c r="BU326" i="1"/>
  <c r="BV325" i="1"/>
  <c r="BU325" i="1"/>
  <c r="BV324" i="1"/>
  <c r="BU321" i="1"/>
  <c r="BV320" i="1"/>
  <c r="BU319" i="1"/>
  <c r="BV318" i="1"/>
  <c r="BU313" i="1"/>
  <c r="BV312" i="1"/>
  <c r="BU312" i="1"/>
  <c r="BV311" i="1"/>
  <c r="BV416" i="1"/>
  <c r="BV384" i="1"/>
  <c r="BV424" i="1"/>
  <c r="BV408" i="1"/>
  <c r="BS317" i="1"/>
  <c r="BS312" i="1"/>
  <c r="BV420" i="1"/>
  <c r="BV404" i="1"/>
  <c r="BV388" i="1"/>
  <c r="BV372" i="1"/>
  <c r="BT480" i="1"/>
  <c r="BU496" i="1"/>
  <c r="BU480" i="1"/>
  <c r="BU464" i="1"/>
  <c r="BU448" i="1"/>
  <c r="BV499" i="1"/>
  <c r="BV495" i="1"/>
  <c r="BV491" i="1"/>
  <c r="BV487" i="1"/>
  <c r="BV483" i="1"/>
  <c r="BV479" i="1"/>
  <c r="BV475" i="1"/>
  <c r="BV471" i="1"/>
  <c r="BV467" i="1"/>
  <c r="BV463" i="1"/>
  <c r="BV459" i="1"/>
  <c r="BV455" i="1"/>
  <c r="BV451" i="1"/>
  <c r="BV447" i="1"/>
  <c r="BV443" i="1"/>
  <c r="BV439" i="1"/>
  <c r="BV307" i="1"/>
  <c r="BV227" i="1"/>
  <c r="BV99" i="1"/>
  <c r="BV67" i="1"/>
  <c r="BT464" i="1"/>
  <c r="BU492" i="1"/>
  <c r="BU476" i="1"/>
  <c r="BU460" i="1"/>
  <c r="BU444" i="1"/>
  <c r="BV498" i="1"/>
  <c r="BV494" i="1"/>
  <c r="BV490" i="1"/>
  <c r="BV486" i="1"/>
  <c r="BV482" i="1"/>
  <c r="BV478" i="1"/>
  <c r="BV474" i="1"/>
  <c r="BV470" i="1"/>
  <c r="BV466" i="1"/>
  <c r="BV462" i="1"/>
  <c r="BV458" i="1"/>
  <c r="BV454" i="1"/>
  <c r="BV450" i="1"/>
  <c r="BV446" i="1"/>
  <c r="BV442" i="1"/>
  <c r="BV438" i="1"/>
  <c r="BV306" i="1"/>
  <c r="BV298" i="1"/>
  <c r="BV290" i="1"/>
  <c r="BV282" i="1"/>
  <c r="BV274" i="1"/>
  <c r="BV258" i="1"/>
  <c r="BV250" i="1"/>
  <c r="BV242" i="1"/>
  <c r="BV226" i="1"/>
  <c r="BV191" i="1"/>
  <c r="BV159" i="1"/>
  <c r="BV31" i="1"/>
  <c r="BU310" i="1"/>
  <c r="BV309" i="1"/>
  <c r="BU309" i="1"/>
  <c r="BV308" i="1"/>
  <c r="BV305" i="1"/>
  <c r="BV300" i="1"/>
  <c r="BU297" i="1"/>
  <c r="BV296" i="1"/>
  <c r="BV293" i="1"/>
  <c r="BU293" i="1"/>
  <c r="BV292" i="1"/>
  <c r="BV284" i="1"/>
  <c r="BV281" i="1"/>
  <c r="BU278" i="1"/>
  <c r="BV277" i="1"/>
  <c r="BU270" i="1"/>
  <c r="BV269" i="1"/>
  <c r="BU261" i="1"/>
  <c r="BV260" i="1"/>
  <c r="BU254" i="1"/>
  <c r="BV253" i="1"/>
  <c r="BU246" i="1"/>
  <c r="BV245" i="1"/>
  <c r="BV244" i="1"/>
  <c r="BU241" i="1"/>
  <c r="BV240" i="1"/>
  <c r="BU238" i="1"/>
  <c r="BV237" i="1"/>
  <c r="BU234" i="1"/>
  <c r="BV233" i="1"/>
  <c r="BV232" i="1"/>
  <c r="BV229" i="1"/>
  <c r="BV228" i="1"/>
  <c r="BU225" i="1"/>
  <c r="BV224" i="1"/>
  <c r="BU213" i="1"/>
  <c r="BV212" i="1"/>
  <c r="BU203" i="1"/>
  <c r="BV202" i="1"/>
  <c r="BU202" i="1"/>
  <c r="BV201" i="1"/>
  <c r="BV200" i="1"/>
  <c r="BT199" i="1"/>
  <c r="BV198" i="1"/>
  <c r="BV197" i="1"/>
  <c r="BV194" i="1"/>
  <c r="BU193" i="1"/>
  <c r="BV192" i="1"/>
  <c r="BT183" i="1"/>
  <c r="BV182" i="1"/>
  <c r="BU178" i="1"/>
  <c r="BV177" i="1"/>
  <c r="BU175" i="1"/>
  <c r="BV174" i="1"/>
  <c r="BV170" i="1"/>
  <c r="BU170" i="1"/>
  <c r="BV169" i="1"/>
  <c r="BT167" i="1"/>
  <c r="BV166" i="1"/>
  <c r="BU159" i="1"/>
  <c r="BV158" i="1"/>
  <c r="BV154" i="1"/>
  <c r="BU153" i="1"/>
  <c r="BV152" i="1"/>
  <c r="BU149" i="1"/>
  <c r="BV148" i="1"/>
  <c r="BU145" i="1"/>
  <c r="BV144" i="1"/>
  <c r="BU139" i="1"/>
  <c r="BV138" i="1"/>
  <c r="BT135" i="1"/>
  <c r="BV134" i="1"/>
  <c r="BV130" i="1"/>
  <c r="BV124" i="1"/>
  <c r="BV114" i="1"/>
  <c r="BU111" i="1"/>
  <c r="BV110" i="1"/>
  <c r="BV108" i="1"/>
  <c r="BU107" i="1"/>
  <c r="BV106" i="1"/>
  <c r="BU105" i="1"/>
  <c r="BV104" i="1"/>
  <c r="BT103" i="1"/>
  <c r="BV102" i="1"/>
  <c r="BU101" i="1"/>
  <c r="BV100" i="1"/>
  <c r="BV96" i="1"/>
  <c r="BV94" i="1"/>
  <c r="BU93" i="1"/>
  <c r="BV92" i="1"/>
  <c r="BT87" i="1"/>
  <c r="BV86" i="1"/>
  <c r="BV85" i="1"/>
  <c r="BU85" i="1"/>
  <c r="BV84" i="1"/>
  <c r="BV81" i="1"/>
  <c r="BT75" i="1"/>
  <c r="BV74" i="1"/>
  <c r="BU74" i="1"/>
  <c r="BV73" i="1"/>
  <c r="BT71" i="1"/>
  <c r="BV70" i="1"/>
  <c r="BU67" i="1"/>
  <c r="BV66" i="1"/>
  <c r="BT63" i="1"/>
  <c r="BV62" i="1"/>
  <c r="BT59" i="1"/>
  <c r="BV58" i="1"/>
  <c r="BV57" i="1"/>
  <c r="BU57" i="1"/>
  <c r="BV56" i="1"/>
  <c r="BT55" i="1"/>
  <c r="BV54" i="1"/>
  <c r="BU54" i="1"/>
  <c r="BV53" i="1"/>
  <c r="BU53" i="1"/>
  <c r="BV52" i="1"/>
  <c r="BT51" i="1"/>
  <c r="BV50" i="1"/>
  <c r="BU50" i="1"/>
  <c r="BV49" i="1"/>
  <c r="BV48" i="1"/>
  <c r="BT47" i="1"/>
  <c r="BV46" i="1"/>
  <c r="BU46" i="1"/>
  <c r="BV45" i="1"/>
  <c r="BT43" i="1"/>
  <c r="BV42" i="1"/>
  <c r="BT39" i="1"/>
  <c r="BV38" i="1"/>
  <c r="BT35" i="1"/>
  <c r="BV34" i="1"/>
  <c r="BT31" i="1"/>
  <c r="BV30" i="1"/>
  <c r="BU29" i="1"/>
  <c r="BV28" i="1"/>
  <c r="BU27" i="1"/>
  <c r="BV26" i="1"/>
  <c r="BV24" i="1"/>
  <c r="BT23" i="1"/>
  <c r="BV22" i="1"/>
  <c r="BT448" i="1"/>
  <c r="BU488" i="1"/>
  <c r="BU472" i="1"/>
  <c r="BU456" i="1"/>
  <c r="BU440" i="1"/>
  <c r="BU23" i="1"/>
  <c r="BV497" i="1"/>
  <c r="BV493" i="1"/>
  <c r="BV489" i="1"/>
  <c r="BV485" i="1"/>
  <c r="BV481" i="1"/>
  <c r="BV477" i="1"/>
  <c r="BV473" i="1"/>
  <c r="BV469" i="1"/>
  <c r="BV465" i="1"/>
  <c r="BV461" i="1"/>
  <c r="BV457" i="1"/>
  <c r="BV453" i="1"/>
  <c r="BV449" i="1"/>
  <c r="BV445" i="1"/>
  <c r="BV441" i="1"/>
  <c r="BV303" i="1"/>
  <c r="BV295" i="1"/>
  <c r="BV279" i="1"/>
  <c r="BV271" i="1"/>
  <c r="BV263" i="1"/>
  <c r="BV247" i="1"/>
  <c r="BV91" i="1"/>
  <c r="BV75" i="1"/>
  <c r="BT10" i="1"/>
  <c r="BU10" i="1"/>
  <c r="BT13" i="1"/>
  <c r="BU13" i="1"/>
  <c r="AJ438" i="1"/>
  <c r="BU438" i="1"/>
  <c r="AL437" i="1"/>
  <c r="BU437" i="1"/>
  <c r="AL435" i="1"/>
  <c r="BU435" i="1"/>
  <c r="BT393" i="1"/>
  <c r="BU393" i="1"/>
  <c r="BT353" i="1"/>
  <c r="BU353" i="1"/>
  <c r="BT345" i="1"/>
  <c r="BU345" i="1"/>
  <c r="BT323" i="1"/>
  <c r="BU323" i="1"/>
  <c r="AL322" i="1"/>
  <c r="BU322" i="1"/>
  <c r="BT320" i="1"/>
  <c r="BU320" i="1"/>
  <c r="BT318" i="1"/>
  <c r="BU318" i="1"/>
  <c r="AJ317" i="1"/>
  <c r="BU317" i="1"/>
  <c r="AL306" i="1"/>
  <c r="BU306" i="1"/>
  <c r="BT305" i="1"/>
  <c r="BU305" i="1"/>
  <c r="BT303" i="1"/>
  <c r="BU303" i="1"/>
  <c r="BT302" i="1"/>
  <c r="BU302" i="1"/>
  <c r="AN301" i="1"/>
  <c r="BU301" i="1"/>
  <c r="BT300" i="1"/>
  <c r="BU300" i="1"/>
  <c r="BT298" i="1"/>
  <c r="BU298" i="1"/>
  <c r="BT294" i="1"/>
  <c r="BU294" i="1"/>
  <c r="BT292" i="1"/>
  <c r="BU292" i="1"/>
  <c r="BT290" i="1"/>
  <c r="BU290" i="1"/>
  <c r="BT289" i="1"/>
  <c r="BU289" i="1"/>
  <c r="BT288" i="1"/>
  <c r="BU288" i="1"/>
  <c r="BT287" i="1"/>
  <c r="BU287" i="1"/>
  <c r="BT286" i="1"/>
  <c r="BU286" i="1"/>
  <c r="AN285" i="1"/>
  <c r="BU285" i="1"/>
  <c r="BT285" i="1"/>
  <c r="BT284" i="1"/>
  <c r="BU284" i="1"/>
  <c r="BT282" i="1"/>
  <c r="BU282" i="1"/>
  <c r="BT281" i="1"/>
  <c r="BU281" i="1"/>
  <c r="BT277" i="1"/>
  <c r="BU277" i="1"/>
  <c r="BT276" i="1"/>
  <c r="BU276" i="1"/>
  <c r="BT274" i="1"/>
  <c r="BU274" i="1"/>
  <c r="BT273" i="1"/>
  <c r="BU273" i="1"/>
  <c r="BT271" i="1"/>
  <c r="BU271" i="1"/>
  <c r="AN269" i="1"/>
  <c r="BU269" i="1"/>
  <c r="BT268" i="1"/>
  <c r="BU268" i="1"/>
  <c r="BT267" i="1"/>
  <c r="BU267" i="1"/>
  <c r="BT266" i="1"/>
  <c r="BU266" i="1"/>
  <c r="BT265" i="1"/>
  <c r="BU265" i="1"/>
  <c r="BT262" i="1"/>
  <c r="BU262" i="1"/>
  <c r="BT260" i="1"/>
  <c r="BU260" i="1"/>
  <c r="BT258" i="1"/>
  <c r="BU258" i="1"/>
  <c r="BT257" i="1"/>
  <c r="BU257" i="1"/>
  <c r="BT256" i="1"/>
  <c r="BU256" i="1"/>
  <c r="BT255" i="1"/>
  <c r="BU255" i="1"/>
  <c r="AN253" i="1"/>
  <c r="BU253" i="1"/>
  <c r="BT252" i="1"/>
  <c r="BU252" i="1"/>
  <c r="BT250" i="1"/>
  <c r="BU250" i="1"/>
  <c r="BT249" i="1"/>
  <c r="BU249" i="1"/>
  <c r="BT245" i="1"/>
  <c r="BU245" i="1"/>
  <c r="BT244" i="1"/>
  <c r="BU244" i="1"/>
  <c r="BU242" i="1"/>
  <c r="BT242" i="1"/>
  <c r="BT240" i="1"/>
  <c r="BU240" i="1"/>
  <c r="BT237" i="1"/>
  <c r="BU237" i="1"/>
  <c r="BT236" i="1"/>
  <c r="BU236" i="1"/>
  <c r="BT235" i="1"/>
  <c r="BU235" i="1"/>
  <c r="BT233" i="1"/>
  <c r="BU233" i="1"/>
  <c r="BT232" i="1"/>
  <c r="BU232" i="1"/>
  <c r="BT230" i="1"/>
  <c r="BU230" i="1"/>
  <c r="BT229" i="1"/>
  <c r="BU229" i="1"/>
  <c r="BT226" i="1"/>
  <c r="BU226" i="1"/>
  <c r="BT224" i="1"/>
  <c r="BU224" i="1"/>
  <c r="BT222" i="1"/>
  <c r="BU222" i="1"/>
  <c r="BU221" i="1"/>
  <c r="BT221" i="1"/>
  <c r="BT220" i="1"/>
  <c r="BU220" i="1"/>
  <c r="BT219" i="1"/>
  <c r="BU219" i="1"/>
  <c r="BT218" i="1"/>
  <c r="BU218" i="1"/>
  <c r="BT217" i="1"/>
  <c r="BU217" i="1"/>
  <c r="BT216" i="1"/>
  <c r="BU216" i="1"/>
  <c r="BT214" i="1"/>
  <c r="BU214" i="1"/>
  <c r="BT212" i="1"/>
  <c r="BU212" i="1"/>
  <c r="BT211" i="1"/>
  <c r="BU211" i="1"/>
  <c r="BT210" i="1"/>
  <c r="BU210" i="1"/>
  <c r="BT209" i="1"/>
  <c r="BU209" i="1"/>
  <c r="BT208" i="1"/>
  <c r="BU208" i="1"/>
  <c r="BT207" i="1"/>
  <c r="BU207" i="1"/>
  <c r="BT206" i="1"/>
  <c r="BU206" i="1"/>
  <c r="BT205" i="1"/>
  <c r="BU205" i="1"/>
  <c r="BT204" i="1"/>
  <c r="BU204" i="1"/>
  <c r="BT201" i="1"/>
  <c r="BU201" i="1"/>
  <c r="BT200" i="1"/>
  <c r="BU200" i="1"/>
  <c r="BT198" i="1"/>
  <c r="BU198" i="1"/>
  <c r="BT197" i="1"/>
  <c r="BU197" i="1"/>
  <c r="BT196" i="1"/>
  <c r="BU196" i="1"/>
  <c r="BT195" i="1"/>
  <c r="BU195" i="1"/>
  <c r="BT194" i="1"/>
  <c r="BU194" i="1"/>
  <c r="BT191" i="1"/>
  <c r="BU191" i="1"/>
  <c r="BT190" i="1"/>
  <c r="BU190" i="1"/>
  <c r="BT189" i="1"/>
  <c r="BU189" i="1"/>
  <c r="BT188" i="1"/>
  <c r="BU188" i="1"/>
  <c r="BT187" i="1"/>
  <c r="BU187" i="1"/>
  <c r="BT186" i="1"/>
  <c r="BU186" i="1"/>
  <c r="BT185" i="1"/>
  <c r="BU185" i="1"/>
  <c r="BT182" i="1"/>
  <c r="BU182" i="1"/>
  <c r="BT181" i="1"/>
  <c r="BU181" i="1"/>
  <c r="BT180" i="1"/>
  <c r="BU180" i="1"/>
  <c r="BT179" i="1"/>
  <c r="BU179" i="1"/>
  <c r="BT177" i="1"/>
  <c r="BU177" i="1"/>
  <c r="BT176" i="1"/>
  <c r="BU176" i="1"/>
  <c r="BT174" i="1"/>
  <c r="BU174" i="1"/>
  <c r="BT173" i="1"/>
  <c r="BU173" i="1"/>
  <c r="BT172" i="1"/>
  <c r="BU172" i="1"/>
  <c r="BT171" i="1"/>
  <c r="BU171" i="1"/>
  <c r="BT169" i="1"/>
  <c r="BU169" i="1"/>
  <c r="BT168" i="1"/>
  <c r="BU168" i="1"/>
  <c r="BT166" i="1"/>
  <c r="BU166" i="1"/>
  <c r="BT165" i="1"/>
  <c r="BU165" i="1"/>
  <c r="BT164" i="1"/>
  <c r="BU164" i="1"/>
  <c r="BT163" i="1"/>
  <c r="BU163" i="1"/>
  <c r="BT162" i="1"/>
  <c r="BU162" i="1"/>
  <c r="BT161" i="1"/>
  <c r="BU161" i="1"/>
  <c r="BT158" i="1"/>
  <c r="BU158" i="1"/>
  <c r="BU157" i="1"/>
  <c r="BT157" i="1"/>
  <c r="BT156" i="1"/>
  <c r="BU156" i="1"/>
  <c r="BT155" i="1"/>
  <c r="BU155" i="1"/>
  <c r="BT154" i="1"/>
  <c r="BU154" i="1"/>
  <c r="BT152" i="1"/>
  <c r="BU152" i="1"/>
  <c r="BT151" i="1"/>
  <c r="BT150" i="1"/>
  <c r="BU150" i="1"/>
  <c r="BT148" i="1"/>
  <c r="BU148" i="1"/>
  <c r="BT147" i="1"/>
  <c r="BU147" i="1"/>
  <c r="BT146" i="1"/>
  <c r="BU146" i="1"/>
  <c r="BT144" i="1"/>
  <c r="BU144" i="1"/>
  <c r="BT143" i="1"/>
  <c r="BU143" i="1"/>
  <c r="BT142" i="1"/>
  <c r="BU142" i="1"/>
  <c r="BT141" i="1"/>
  <c r="BU141" i="1"/>
  <c r="BT140" i="1"/>
  <c r="BU140" i="1"/>
  <c r="BT138" i="1"/>
  <c r="BU138" i="1"/>
  <c r="BT137" i="1"/>
  <c r="BU137" i="1"/>
  <c r="BT136" i="1"/>
  <c r="BU136" i="1"/>
  <c r="BT134" i="1"/>
  <c r="BU134" i="1"/>
  <c r="BT133" i="1"/>
  <c r="BU133" i="1"/>
  <c r="BT132" i="1"/>
  <c r="BU132" i="1"/>
  <c r="BT131" i="1"/>
  <c r="BU131" i="1"/>
  <c r="BT130" i="1"/>
  <c r="BU130" i="1"/>
  <c r="BT129" i="1"/>
  <c r="BU129" i="1"/>
  <c r="BT128" i="1"/>
  <c r="BU128" i="1"/>
  <c r="BT127" i="1"/>
  <c r="BU127" i="1"/>
  <c r="BT126" i="1"/>
  <c r="BU126" i="1"/>
  <c r="BT125" i="1"/>
  <c r="BU125" i="1"/>
  <c r="BT124" i="1"/>
  <c r="BU124" i="1"/>
  <c r="BT123" i="1"/>
  <c r="BU123" i="1"/>
  <c r="BT122" i="1"/>
  <c r="BU122" i="1"/>
  <c r="BT121" i="1"/>
  <c r="BU121" i="1"/>
  <c r="BT120" i="1"/>
  <c r="BU120" i="1"/>
  <c r="BT119" i="1"/>
  <c r="BT118" i="1"/>
  <c r="BU118" i="1"/>
  <c r="BT117" i="1"/>
  <c r="BU117" i="1"/>
  <c r="BT116" i="1"/>
  <c r="BU116" i="1"/>
  <c r="BT115" i="1"/>
  <c r="BU115" i="1"/>
  <c r="BU114" i="1"/>
  <c r="BT114" i="1"/>
  <c r="BT113" i="1"/>
  <c r="BU113" i="1"/>
  <c r="BT112" i="1"/>
  <c r="BU112" i="1"/>
  <c r="BT110" i="1"/>
  <c r="BU110" i="1"/>
  <c r="BT109" i="1"/>
  <c r="BU109" i="1"/>
  <c r="BT108" i="1"/>
  <c r="BU108" i="1"/>
  <c r="BT106" i="1"/>
  <c r="BU106" i="1"/>
  <c r="BT104" i="1"/>
  <c r="BU104" i="1"/>
  <c r="BT102" i="1"/>
  <c r="BU102" i="1"/>
  <c r="BT99" i="1"/>
  <c r="BU99" i="1"/>
  <c r="BT98" i="1"/>
  <c r="BU98" i="1"/>
  <c r="BT97" i="1"/>
  <c r="BU97" i="1"/>
  <c r="BT96" i="1"/>
  <c r="BU96" i="1"/>
  <c r="BT95" i="1"/>
  <c r="BU95" i="1"/>
  <c r="BT94" i="1"/>
  <c r="BU94" i="1"/>
  <c r="BT91" i="1"/>
  <c r="BU91" i="1"/>
  <c r="BT90" i="1"/>
  <c r="BU90" i="1"/>
  <c r="BT89" i="1"/>
  <c r="BU89" i="1"/>
  <c r="BT88" i="1"/>
  <c r="BU88" i="1"/>
  <c r="BT86" i="1"/>
  <c r="BU86" i="1"/>
  <c r="BT84" i="1"/>
  <c r="BU84" i="1"/>
  <c r="BT83" i="1"/>
  <c r="BU83" i="1"/>
  <c r="BU436" i="1"/>
  <c r="BU420" i="1"/>
  <c r="BU404" i="1"/>
  <c r="BU388" i="1"/>
  <c r="BU372" i="1"/>
  <c r="BU356" i="1"/>
  <c r="BU316" i="1"/>
  <c r="BU263" i="1"/>
  <c r="BU199" i="1"/>
  <c r="BU135" i="1"/>
  <c r="BT20" i="1"/>
  <c r="BU20" i="1"/>
  <c r="BT16" i="1"/>
  <c r="BU16" i="1"/>
  <c r="BT12" i="1"/>
  <c r="BU12" i="1"/>
  <c r="BU432" i="1"/>
  <c r="BU416" i="1"/>
  <c r="BU400" i="1"/>
  <c r="BU384" i="1"/>
  <c r="BU368" i="1"/>
  <c r="BU352" i="1"/>
  <c r="BU311" i="1"/>
  <c r="BU247" i="1"/>
  <c r="BU183" i="1"/>
  <c r="BU119" i="1"/>
  <c r="BT18" i="1"/>
  <c r="BU18" i="1"/>
  <c r="BT17" i="1"/>
  <c r="BU17" i="1"/>
  <c r="BT9" i="1"/>
  <c r="BU9" i="1"/>
  <c r="AJ434" i="1"/>
  <c r="BU434" i="1"/>
  <c r="BT377" i="1"/>
  <c r="BU377" i="1"/>
  <c r="BT361" i="1"/>
  <c r="BU361" i="1"/>
  <c r="AK338" i="1"/>
  <c r="BU338" i="1"/>
  <c r="AM333" i="1"/>
  <c r="BU333" i="1"/>
  <c r="BT329" i="1"/>
  <c r="BU329" i="1"/>
  <c r="BT19" i="1"/>
  <c r="BU19" i="1"/>
  <c r="BT15" i="1"/>
  <c r="BU15" i="1"/>
  <c r="BT11" i="1"/>
  <c r="BU11" i="1"/>
  <c r="BT178" i="1"/>
  <c r="BU428" i="1"/>
  <c r="BU412" i="1"/>
  <c r="BU396" i="1"/>
  <c r="BU380" i="1"/>
  <c r="BU364" i="1"/>
  <c r="BU348" i="1"/>
  <c r="BU327" i="1"/>
  <c r="BU295" i="1"/>
  <c r="BU231" i="1"/>
  <c r="BU167" i="1"/>
  <c r="BU103" i="1"/>
  <c r="BT14" i="1"/>
  <c r="BU14" i="1"/>
  <c r="BQ317" i="1"/>
  <c r="BQ285" i="1"/>
  <c r="BS231" i="1"/>
  <c r="BS227" i="1"/>
  <c r="BR215" i="1"/>
  <c r="BS211" i="1"/>
  <c r="BS199" i="1"/>
  <c r="BS194" i="1"/>
  <c r="BS192" i="1"/>
  <c r="BS183" i="1"/>
  <c r="BS174" i="1"/>
  <c r="BS172" i="1"/>
  <c r="BS162" i="1"/>
  <c r="BS127" i="1"/>
  <c r="BT93" i="1"/>
  <c r="BU424" i="1"/>
  <c r="BU408" i="1"/>
  <c r="BU392" i="1"/>
  <c r="BU376" i="1"/>
  <c r="BU360" i="1"/>
  <c r="BU343" i="1"/>
  <c r="BU279" i="1"/>
  <c r="BU215" i="1"/>
  <c r="BU151" i="1"/>
  <c r="BU87" i="1"/>
  <c r="BT492" i="1"/>
  <c r="BT476" i="1"/>
  <c r="BT460" i="1"/>
  <c r="BT444" i="1"/>
  <c r="BU499" i="1"/>
  <c r="BU495" i="1"/>
  <c r="BU491" i="1"/>
  <c r="BU487" i="1"/>
  <c r="BU483" i="1"/>
  <c r="BU479" i="1"/>
  <c r="BU475" i="1"/>
  <c r="BU471" i="1"/>
  <c r="BU467" i="1"/>
  <c r="BU463" i="1"/>
  <c r="BU459" i="1"/>
  <c r="BU455" i="1"/>
  <c r="BU451" i="1"/>
  <c r="BU447" i="1"/>
  <c r="BU443" i="1"/>
  <c r="BU439" i="1"/>
  <c r="BU51" i="1"/>
  <c r="BU35" i="1"/>
  <c r="BT82" i="1"/>
  <c r="BU82" i="1"/>
  <c r="BT81" i="1"/>
  <c r="BU81" i="1"/>
  <c r="BT80" i="1"/>
  <c r="BU80" i="1"/>
  <c r="BT79" i="1"/>
  <c r="BT78" i="1"/>
  <c r="BU78" i="1"/>
  <c r="BT77" i="1"/>
  <c r="BU77" i="1"/>
  <c r="BT73" i="1"/>
  <c r="BU73" i="1"/>
  <c r="BT72" i="1"/>
  <c r="BU72" i="1"/>
  <c r="BT70" i="1"/>
  <c r="BU70" i="1"/>
  <c r="BT69" i="1"/>
  <c r="BU69" i="1"/>
  <c r="BT67" i="1"/>
  <c r="BT66" i="1"/>
  <c r="BU66" i="1"/>
  <c r="BT65" i="1"/>
  <c r="BU65" i="1"/>
  <c r="BT64" i="1"/>
  <c r="BU64" i="1"/>
  <c r="BT62" i="1"/>
  <c r="BU62" i="1"/>
  <c r="BT61" i="1"/>
  <c r="BU61" i="1"/>
  <c r="BT60" i="1"/>
  <c r="BU60" i="1"/>
  <c r="BT58" i="1"/>
  <c r="BU58" i="1"/>
  <c r="BT52" i="1"/>
  <c r="BU52" i="1"/>
  <c r="BT49" i="1"/>
  <c r="BU49" i="1"/>
  <c r="BT48" i="1"/>
  <c r="BU48" i="1"/>
  <c r="BT45" i="1"/>
  <c r="BU45" i="1"/>
  <c r="BT44" i="1"/>
  <c r="BU44" i="1"/>
  <c r="BT42" i="1"/>
  <c r="BU42" i="1"/>
  <c r="BT41" i="1"/>
  <c r="BU41" i="1"/>
  <c r="BT38" i="1"/>
  <c r="BU38" i="1"/>
  <c r="BT37" i="1"/>
  <c r="BU37" i="1"/>
  <c r="BT36" i="1"/>
  <c r="BU36" i="1"/>
  <c r="BT34" i="1"/>
  <c r="BU34" i="1"/>
  <c r="BT33" i="1"/>
  <c r="BU33" i="1"/>
  <c r="BT30" i="1"/>
  <c r="BU30" i="1"/>
  <c r="BT28" i="1"/>
  <c r="BU28" i="1"/>
  <c r="BT26" i="1"/>
  <c r="BU26" i="1"/>
  <c r="BT25" i="1"/>
  <c r="BU25" i="1"/>
  <c r="BT24" i="1"/>
  <c r="BU24" i="1"/>
  <c r="BT22" i="1"/>
  <c r="BU22" i="1"/>
  <c r="BT21" i="1"/>
  <c r="BU21" i="1"/>
  <c r="BT488" i="1"/>
  <c r="BT472" i="1"/>
  <c r="BT456" i="1"/>
  <c r="BT440" i="1"/>
  <c r="BT50" i="1"/>
  <c r="BU498" i="1"/>
  <c r="BU494" i="1"/>
  <c r="BU490" i="1"/>
  <c r="BU486" i="1"/>
  <c r="BU482" i="1"/>
  <c r="BU478" i="1"/>
  <c r="BU474" i="1"/>
  <c r="BU470" i="1"/>
  <c r="BU466" i="1"/>
  <c r="BU462" i="1"/>
  <c r="BU458" i="1"/>
  <c r="BU454" i="1"/>
  <c r="BU450" i="1"/>
  <c r="BU446" i="1"/>
  <c r="BU442" i="1"/>
  <c r="BU79" i="1"/>
  <c r="BU63" i="1"/>
  <c r="BU47" i="1"/>
  <c r="BU31" i="1"/>
  <c r="BT500" i="1"/>
  <c r="BT484" i="1"/>
  <c r="BT468" i="1"/>
  <c r="BT452" i="1"/>
  <c r="BT29" i="1"/>
  <c r="BU497" i="1"/>
  <c r="BU493" i="1"/>
  <c r="BU489" i="1"/>
  <c r="BU485" i="1"/>
  <c r="BU481" i="1"/>
  <c r="BU477" i="1"/>
  <c r="BU473" i="1"/>
  <c r="BU469" i="1"/>
  <c r="BU465" i="1"/>
  <c r="BU461" i="1"/>
  <c r="BU457" i="1"/>
  <c r="BU453" i="1"/>
  <c r="BU449" i="1"/>
  <c r="BU445" i="1"/>
  <c r="BU441" i="1"/>
  <c r="BU75" i="1"/>
  <c r="BU59" i="1"/>
  <c r="BU43" i="1"/>
  <c r="BV7" i="1"/>
  <c r="BT8" i="1"/>
  <c r="BS15" i="1"/>
  <c r="BT436" i="1"/>
  <c r="BT428" i="1"/>
  <c r="BT412" i="1"/>
  <c r="BT396" i="1"/>
  <c r="BT380" i="1"/>
  <c r="BT364" i="1"/>
  <c r="BT348" i="1"/>
  <c r="BT327" i="1"/>
  <c r="BT306" i="1"/>
  <c r="BT499" i="1"/>
  <c r="BT495" i="1"/>
  <c r="BT491" i="1"/>
  <c r="BT487" i="1"/>
  <c r="BT483" i="1"/>
  <c r="BT479" i="1"/>
  <c r="BT475" i="1"/>
  <c r="BT471" i="1"/>
  <c r="BT467" i="1"/>
  <c r="BT463" i="1"/>
  <c r="BT459" i="1"/>
  <c r="BT455" i="1"/>
  <c r="BT451" i="1"/>
  <c r="BT447" i="1"/>
  <c r="BT443" i="1"/>
  <c r="BT439" i="1"/>
  <c r="BT435" i="1"/>
  <c r="BT424" i="1"/>
  <c r="BT408" i="1"/>
  <c r="BT392" i="1"/>
  <c r="BT376" i="1"/>
  <c r="BT360" i="1"/>
  <c r="BT343" i="1"/>
  <c r="BT322" i="1"/>
  <c r="BT301" i="1"/>
  <c r="BT498" i="1"/>
  <c r="BT494" i="1"/>
  <c r="BT490" i="1"/>
  <c r="BT486" i="1"/>
  <c r="BT482" i="1"/>
  <c r="BT478" i="1"/>
  <c r="BT474" i="1"/>
  <c r="BT470" i="1"/>
  <c r="BT466" i="1"/>
  <c r="BT462" i="1"/>
  <c r="BT458" i="1"/>
  <c r="BT454" i="1"/>
  <c r="BT450" i="1"/>
  <c r="BT446" i="1"/>
  <c r="BT442" i="1"/>
  <c r="BT438" i="1"/>
  <c r="BT434" i="1"/>
  <c r="BT420" i="1"/>
  <c r="BT404" i="1"/>
  <c r="BT388" i="1"/>
  <c r="BT372" i="1"/>
  <c r="BT356" i="1"/>
  <c r="BT338" i="1"/>
  <c r="BT317" i="1"/>
  <c r="BT253" i="1"/>
  <c r="AL433" i="1"/>
  <c r="BT433" i="1"/>
  <c r="AL431" i="1"/>
  <c r="BT431" i="1"/>
  <c r="AJ430" i="1"/>
  <c r="BT430" i="1"/>
  <c r="AL429" i="1"/>
  <c r="BT429" i="1"/>
  <c r="AL427" i="1"/>
  <c r="BT427" i="1"/>
  <c r="AJ426" i="1"/>
  <c r="BT426" i="1"/>
  <c r="AL425" i="1"/>
  <c r="BT425" i="1"/>
  <c r="AL423" i="1"/>
  <c r="BT423" i="1"/>
  <c r="AJ422" i="1"/>
  <c r="BT422" i="1"/>
  <c r="AL421" i="1"/>
  <c r="BT421" i="1"/>
  <c r="AL419" i="1"/>
  <c r="BT419" i="1"/>
  <c r="AJ418" i="1"/>
  <c r="BT418" i="1"/>
  <c r="AL417" i="1"/>
  <c r="BT417" i="1"/>
  <c r="AL415" i="1"/>
  <c r="BT415" i="1"/>
  <c r="AJ414" i="1"/>
  <c r="BT414" i="1"/>
  <c r="AL413" i="1"/>
  <c r="BT413" i="1"/>
  <c r="AL411" i="1"/>
  <c r="BT411" i="1"/>
  <c r="AJ410" i="1"/>
  <c r="BT410" i="1"/>
  <c r="AL409" i="1"/>
  <c r="BT409" i="1"/>
  <c r="AL407" i="1"/>
  <c r="BT407" i="1"/>
  <c r="AJ406" i="1"/>
  <c r="BT406" i="1"/>
  <c r="AL405" i="1"/>
  <c r="BT405" i="1"/>
  <c r="AM403" i="1"/>
  <c r="BT403" i="1"/>
  <c r="AK402" i="1"/>
  <c r="BT402" i="1"/>
  <c r="AL401" i="1"/>
  <c r="BT401" i="1"/>
  <c r="AM399" i="1"/>
  <c r="BT399" i="1"/>
  <c r="AK398" i="1"/>
  <c r="BT398" i="1"/>
  <c r="AL397" i="1"/>
  <c r="BT397" i="1"/>
  <c r="AM395" i="1"/>
  <c r="BT395" i="1"/>
  <c r="AK394" i="1"/>
  <c r="BT394" i="1"/>
  <c r="AM391" i="1"/>
  <c r="BT391" i="1"/>
  <c r="AK390" i="1"/>
  <c r="BT390" i="1"/>
  <c r="AM389" i="1"/>
  <c r="BT389" i="1"/>
  <c r="AM387" i="1"/>
  <c r="BT387" i="1"/>
  <c r="AK386" i="1"/>
  <c r="BT386" i="1"/>
  <c r="BT385" i="1"/>
  <c r="AM383" i="1"/>
  <c r="BT383" i="1"/>
  <c r="AK382" i="1"/>
  <c r="BT382" i="1"/>
  <c r="AM381" i="1"/>
  <c r="BT381" i="1"/>
  <c r="AM379" i="1"/>
  <c r="BT379" i="1"/>
  <c r="AK378" i="1"/>
  <c r="BT378" i="1"/>
  <c r="AM375" i="1"/>
  <c r="BT375" i="1"/>
  <c r="AK374" i="1"/>
  <c r="BT374" i="1"/>
  <c r="AM373" i="1"/>
  <c r="BT373" i="1"/>
  <c r="AM371" i="1"/>
  <c r="BT371" i="1"/>
  <c r="AK370" i="1"/>
  <c r="BT370" i="1"/>
  <c r="BT369" i="1"/>
  <c r="AM367" i="1"/>
  <c r="BT367" i="1"/>
  <c r="AK366" i="1"/>
  <c r="BT366" i="1"/>
  <c r="AM365" i="1"/>
  <c r="BT365" i="1"/>
  <c r="AM363" i="1"/>
  <c r="BT363" i="1"/>
  <c r="AK362" i="1"/>
  <c r="BT362" i="1"/>
  <c r="AM359" i="1"/>
  <c r="BT359" i="1"/>
  <c r="AK358" i="1"/>
  <c r="BT358" i="1"/>
  <c r="AM357" i="1"/>
  <c r="BT357" i="1"/>
  <c r="AM355" i="1"/>
  <c r="BT355" i="1"/>
  <c r="AK354" i="1"/>
  <c r="BT354" i="1"/>
  <c r="AM351" i="1"/>
  <c r="BT351" i="1"/>
  <c r="AK350" i="1"/>
  <c r="BT350" i="1"/>
  <c r="AM349" i="1"/>
  <c r="BT349" i="1"/>
  <c r="AM347" i="1"/>
  <c r="BT347" i="1"/>
  <c r="AK346" i="1"/>
  <c r="BT346" i="1"/>
  <c r="AK344" i="1"/>
  <c r="BT344" i="1"/>
  <c r="AK342" i="1"/>
  <c r="BT342" i="1"/>
  <c r="AM341" i="1"/>
  <c r="BT341" i="1"/>
  <c r="AO340" i="1"/>
  <c r="BT340" i="1"/>
  <c r="AM339" i="1"/>
  <c r="BT339" i="1"/>
  <c r="BT337" i="1"/>
  <c r="AK336" i="1"/>
  <c r="BT336" i="1"/>
  <c r="AM335" i="1"/>
  <c r="BT335" i="1"/>
  <c r="AK334" i="1"/>
  <c r="BT334" i="1"/>
  <c r="AO332" i="1"/>
  <c r="BT332" i="1"/>
  <c r="AM331" i="1"/>
  <c r="BT331" i="1"/>
  <c r="AK330" i="1"/>
  <c r="BT330" i="1"/>
  <c r="AK328" i="1"/>
  <c r="BT328" i="1"/>
  <c r="AK326" i="1"/>
  <c r="BT326" i="1"/>
  <c r="AM325" i="1"/>
  <c r="BT325" i="1"/>
  <c r="AO324" i="1"/>
  <c r="BT324" i="1"/>
  <c r="AJ321" i="1"/>
  <c r="BT321" i="1"/>
  <c r="AN319" i="1"/>
  <c r="BT319" i="1"/>
  <c r="AN315" i="1"/>
  <c r="BT315" i="1"/>
  <c r="AL314" i="1"/>
  <c r="BT314" i="1"/>
  <c r="BT313" i="1"/>
  <c r="BT312" i="1"/>
  <c r="AL310" i="1"/>
  <c r="BT310" i="1"/>
  <c r="AJ309" i="1"/>
  <c r="BT309" i="1"/>
  <c r="BT308" i="1"/>
  <c r="BT307" i="1"/>
  <c r="AL304" i="1"/>
  <c r="BT304" i="1"/>
  <c r="BT299" i="1"/>
  <c r="BT297" i="1"/>
  <c r="AL296" i="1"/>
  <c r="BT296" i="1"/>
  <c r="AN293" i="1"/>
  <c r="BT293" i="1"/>
  <c r="AJ291" i="1"/>
  <c r="BT291" i="1"/>
  <c r="AJ283" i="1"/>
  <c r="BT283" i="1"/>
  <c r="AL280" i="1"/>
  <c r="BT280" i="1"/>
  <c r="BT278" i="1"/>
  <c r="AJ275" i="1"/>
  <c r="BT275" i="1"/>
  <c r="AL272" i="1"/>
  <c r="BT272" i="1"/>
  <c r="BT270" i="1"/>
  <c r="AL264" i="1"/>
  <c r="BT264" i="1"/>
  <c r="AN261" i="1"/>
  <c r="BT261" i="1"/>
  <c r="AJ259" i="1"/>
  <c r="BT259" i="1"/>
  <c r="BT254" i="1"/>
  <c r="AJ251" i="1"/>
  <c r="BT251" i="1"/>
  <c r="AL248" i="1"/>
  <c r="BT248" i="1"/>
  <c r="BT246" i="1"/>
  <c r="AJ243" i="1"/>
  <c r="BT243" i="1"/>
  <c r="BT241" i="1"/>
  <c r="AL239" i="1"/>
  <c r="BT239" i="1"/>
  <c r="BT238" i="1"/>
  <c r="AJ234" i="1"/>
  <c r="BT234" i="1"/>
  <c r="BT228" i="1"/>
  <c r="BT227" i="1"/>
  <c r="BT225" i="1"/>
  <c r="BT223" i="1"/>
  <c r="AL213" i="1"/>
  <c r="BT213" i="1"/>
  <c r="BT203" i="1"/>
  <c r="AN202" i="1"/>
  <c r="BT202" i="1"/>
  <c r="BT193" i="1"/>
  <c r="AJ192" i="1"/>
  <c r="BT192" i="1"/>
  <c r="BT184" i="1"/>
  <c r="BT175" i="1"/>
  <c r="AN170" i="1"/>
  <c r="BT170" i="1"/>
  <c r="AJ160" i="1"/>
  <c r="BT160" i="1"/>
  <c r="BT159" i="1"/>
  <c r="BT153" i="1"/>
  <c r="AL149" i="1"/>
  <c r="BT149" i="1"/>
  <c r="BT145" i="1"/>
  <c r="BT139" i="1"/>
  <c r="BT111" i="1"/>
  <c r="BT107" i="1"/>
  <c r="BT105" i="1"/>
  <c r="BT101" i="1"/>
  <c r="BT100" i="1"/>
  <c r="BT92" i="1"/>
  <c r="BT85" i="1"/>
  <c r="BT76" i="1"/>
  <c r="BT74" i="1"/>
  <c r="BT68" i="1"/>
  <c r="BT57" i="1"/>
  <c r="BT56" i="1"/>
  <c r="BT54" i="1"/>
  <c r="BT53" i="1"/>
  <c r="BT46" i="1"/>
  <c r="BT40" i="1"/>
  <c r="BT32" i="1"/>
  <c r="BT27" i="1"/>
  <c r="BT497" i="1"/>
  <c r="BT493" i="1"/>
  <c r="BT489" i="1"/>
  <c r="BT485" i="1"/>
  <c r="BT481" i="1"/>
  <c r="BT477" i="1"/>
  <c r="BT473" i="1"/>
  <c r="BT469" i="1"/>
  <c r="BT465" i="1"/>
  <c r="BT461" i="1"/>
  <c r="BT457" i="1"/>
  <c r="BT453" i="1"/>
  <c r="BT449" i="1"/>
  <c r="BT445" i="1"/>
  <c r="BT441" i="1"/>
  <c r="BT437" i="1"/>
  <c r="BT432" i="1"/>
  <c r="BT416" i="1"/>
  <c r="BT400" i="1"/>
  <c r="BT384" i="1"/>
  <c r="BT368" i="1"/>
  <c r="BT352" i="1"/>
  <c r="BT333" i="1"/>
  <c r="BT311" i="1"/>
  <c r="BT269" i="1"/>
  <c r="BY7" i="1"/>
  <c r="BX7" i="1"/>
  <c r="BW7" i="1"/>
  <c r="BU7" i="1"/>
  <c r="BT7" i="1"/>
  <c r="BS11" i="1"/>
  <c r="BS74" i="1"/>
  <c r="BO457" i="1"/>
  <c r="BS8" i="1"/>
  <c r="BS14" i="1"/>
  <c r="BS12" i="1"/>
  <c r="BS111" i="1"/>
  <c r="BS59" i="1"/>
  <c r="BS34" i="1"/>
  <c r="BS30" i="1"/>
  <c r="BP498" i="1"/>
  <c r="BP487" i="1"/>
  <c r="BP483" i="1"/>
  <c r="BP458" i="1"/>
  <c r="BS441" i="1"/>
  <c r="BR402" i="1"/>
  <c r="BS377" i="1"/>
  <c r="BR335" i="1"/>
  <c r="BS489" i="1"/>
  <c r="BS425" i="1"/>
  <c r="BS361" i="1"/>
  <c r="BS473" i="1"/>
  <c r="BS409" i="1"/>
  <c r="BS343" i="1"/>
  <c r="BQ333" i="1"/>
  <c r="BS328" i="1"/>
  <c r="BS288" i="1"/>
  <c r="BQ245" i="1"/>
  <c r="BS235" i="1"/>
  <c r="BS218" i="1"/>
  <c r="BS208" i="1"/>
  <c r="BS190" i="1"/>
  <c r="BS186" i="1"/>
  <c r="BS156" i="1"/>
  <c r="BR137" i="1"/>
  <c r="BR33" i="1"/>
  <c r="BS19" i="1"/>
  <c r="BN488" i="1"/>
  <c r="BP468" i="1"/>
  <c r="BR466" i="1"/>
  <c r="BS457" i="1"/>
  <c r="BS393" i="1"/>
  <c r="BS279" i="1"/>
  <c r="BP451" i="1"/>
  <c r="BQ446" i="1"/>
  <c r="BQ465" i="1"/>
  <c r="BR450" i="1"/>
  <c r="BR386" i="1"/>
  <c r="BR313" i="1"/>
  <c r="BS485" i="1"/>
  <c r="BS469" i="1"/>
  <c r="BS453" i="1"/>
  <c r="BS437" i="1"/>
  <c r="BS421" i="1"/>
  <c r="BS405" i="1"/>
  <c r="BS389" i="1"/>
  <c r="BS373" i="1"/>
  <c r="BS357" i="1"/>
  <c r="BS327" i="1"/>
  <c r="BS263" i="1"/>
  <c r="BS135" i="1"/>
  <c r="BS71" i="1"/>
  <c r="BR498" i="1"/>
  <c r="BR434" i="1"/>
  <c r="BR370" i="1"/>
  <c r="BS497" i="1"/>
  <c r="BS481" i="1"/>
  <c r="BS465" i="1"/>
  <c r="BS449" i="1"/>
  <c r="BS433" i="1"/>
  <c r="BS417" i="1"/>
  <c r="BS401" i="1"/>
  <c r="BS385" i="1"/>
  <c r="BS369" i="1"/>
  <c r="BS353" i="1"/>
  <c r="BS311" i="1"/>
  <c r="BS247" i="1"/>
  <c r="BR482" i="1"/>
  <c r="BR418" i="1"/>
  <c r="BR354" i="1"/>
  <c r="BR261" i="1"/>
  <c r="BS493" i="1"/>
  <c r="BS477" i="1"/>
  <c r="BS461" i="1"/>
  <c r="BS445" i="1"/>
  <c r="BS429" i="1"/>
  <c r="BS413" i="1"/>
  <c r="BS397" i="1"/>
  <c r="BS381" i="1"/>
  <c r="BS365" i="1"/>
  <c r="BS349" i="1"/>
  <c r="BS295" i="1"/>
  <c r="BS103" i="1"/>
  <c r="BS39" i="1"/>
  <c r="BR12" i="1"/>
  <c r="BS10" i="1"/>
  <c r="BQ19" i="1"/>
  <c r="BS17" i="1"/>
  <c r="BQ11" i="1"/>
  <c r="BS9" i="1"/>
  <c r="BR348" i="1"/>
  <c r="BS346" i="1"/>
  <c r="BR343" i="1"/>
  <c r="BS341" i="1"/>
  <c r="BQ336" i="1"/>
  <c r="BS334" i="1"/>
  <c r="BP328" i="1"/>
  <c r="BS326" i="1"/>
  <c r="BR327" i="1"/>
  <c r="BS325" i="1"/>
  <c r="BQ323" i="1"/>
  <c r="BS321" i="1"/>
  <c r="BQ316" i="1"/>
  <c r="BS314" i="1"/>
  <c r="BQ307" i="1"/>
  <c r="BS305" i="1"/>
  <c r="BR306" i="1"/>
  <c r="BS304" i="1"/>
  <c r="BQ304" i="1"/>
  <c r="BS302" i="1"/>
  <c r="BR300" i="1"/>
  <c r="BS298" i="1"/>
  <c r="BQ299" i="1"/>
  <c r="BS297" i="1"/>
  <c r="BR296" i="1"/>
  <c r="BS294" i="1"/>
  <c r="BP295" i="1"/>
  <c r="BS293" i="1"/>
  <c r="BQ292" i="1"/>
  <c r="BS290" i="1"/>
  <c r="BQ291" i="1"/>
  <c r="BS289" i="1"/>
  <c r="BP287" i="1"/>
  <c r="BS285" i="1"/>
  <c r="BQ283" i="1"/>
  <c r="BS281" i="1"/>
  <c r="BP279" i="1"/>
  <c r="BS277" i="1"/>
  <c r="BQ275" i="1"/>
  <c r="BS273" i="1"/>
  <c r="BP271" i="1"/>
  <c r="BS269" i="1"/>
  <c r="BQ267" i="1"/>
  <c r="BS265" i="1"/>
  <c r="BR264" i="1"/>
  <c r="BS262" i="1"/>
  <c r="BP263" i="1"/>
  <c r="BS261" i="1"/>
  <c r="BQ259" i="1"/>
  <c r="BS257" i="1"/>
  <c r="BP255" i="1"/>
  <c r="BS253" i="1"/>
  <c r="BQ251" i="1"/>
  <c r="BS249" i="1"/>
  <c r="BR248" i="1"/>
  <c r="BS246" i="1"/>
  <c r="BP247" i="1"/>
  <c r="BS245" i="1"/>
  <c r="BQ243" i="1"/>
  <c r="BS241" i="1"/>
  <c r="BR239" i="1"/>
  <c r="BS237" i="1"/>
  <c r="BQ235" i="1"/>
  <c r="BS233" i="1"/>
  <c r="BR232" i="1"/>
  <c r="BS230" i="1"/>
  <c r="BP231" i="1"/>
  <c r="BS229" i="1"/>
  <c r="BQ227" i="1"/>
  <c r="BS225" i="1"/>
  <c r="BP223" i="1"/>
  <c r="BS221" i="1"/>
  <c r="BQ219" i="1"/>
  <c r="BS217" i="1"/>
  <c r="BR216" i="1"/>
  <c r="BS214" i="1"/>
  <c r="BP215" i="1"/>
  <c r="BS213" i="1"/>
  <c r="BQ211" i="1"/>
  <c r="BS209" i="1"/>
  <c r="BP207" i="1"/>
  <c r="BS205" i="1"/>
  <c r="BQ203" i="1"/>
  <c r="BS201" i="1"/>
  <c r="BR200" i="1"/>
  <c r="BS198" i="1"/>
  <c r="BP199" i="1"/>
  <c r="BS197" i="1"/>
  <c r="BQ195" i="1"/>
  <c r="BS193" i="1"/>
  <c r="BP191" i="1"/>
  <c r="BS189" i="1"/>
  <c r="BQ187" i="1"/>
  <c r="BS185" i="1"/>
  <c r="BR184" i="1"/>
  <c r="BS182" i="1"/>
  <c r="BP183" i="1"/>
  <c r="BS181" i="1"/>
  <c r="BQ179" i="1"/>
  <c r="BS177" i="1"/>
  <c r="BP175" i="1"/>
  <c r="BS173" i="1"/>
  <c r="BQ171" i="1"/>
  <c r="BS169" i="1"/>
  <c r="BR168" i="1"/>
  <c r="BS166" i="1"/>
  <c r="BP167" i="1"/>
  <c r="BS165" i="1"/>
  <c r="BQ163" i="1"/>
  <c r="BS161" i="1"/>
  <c r="BP159" i="1"/>
  <c r="BS157" i="1"/>
  <c r="BQ155" i="1"/>
  <c r="BS153" i="1"/>
  <c r="BP151" i="1"/>
  <c r="BS149" i="1"/>
  <c r="BR148" i="1"/>
  <c r="BS146" i="1"/>
  <c r="BQ147" i="1"/>
  <c r="BS145" i="1"/>
  <c r="BR144" i="1"/>
  <c r="BS142" i="1"/>
  <c r="BR143" i="1"/>
  <c r="BS141" i="1"/>
  <c r="BR142" i="1"/>
  <c r="BS140" i="1"/>
  <c r="BR140" i="1"/>
  <c r="BS138" i="1"/>
  <c r="BR139" i="1"/>
  <c r="BS137" i="1"/>
  <c r="BR138" i="1"/>
  <c r="BS136" i="1"/>
  <c r="BR136" i="1"/>
  <c r="BS134" i="1"/>
  <c r="BP135" i="1"/>
  <c r="BS133" i="1"/>
  <c r="BR134" i="1"/>
  <c r="BS132" i="1"/>
  <c r="BR132" i="1"/>
  <c r="BS130" i="1"/>
  <c r="BR131" i="1"/>
  <c r="BS129" i="1"/>
  <c r="BR130" i="1"/>
  <c r="BS128" i="1"/>
  <c r="BR128" i="1"/>
  <c r="BS126" i="1"/>
  <c r="BR127" i="1"/>
  <c r="BS125" i="1"/>
  <c r="BR126" i="1"/>
  <c r="BS124" i="1"/>
  <c r="BR124" i="1"/>
  <c r="BS122" i="1"/>
  <c r="BR123" i="1"/>
  <c r="BS121" i="1"/>
  <c r="BR122" i="1"/>
  <c r="BS120" i="1"/>
  <c r="BR120" i="1"/>
  <c r="BS118" i="1"/>
  <c r="BQ119" i="1"/>
  <c r="BS117" i="1"/>
  <c r="BR118" i="1"/>
  <c r="BS116" i="1"/>
  <c r="BR115" i="1"/>
  <c r="BS113" i="1"/>
  <c r="BR114" i="1"/>
  <c r="BS112" i="1"/>
  <c r="BR111" i="1"/>
  <c r="BS109" i="1"/>
  <c r="BR110" i="1"/>
  <c r="BS108" i="1"/>
  <c r="BR108" i="1"/>
  <c r="BS106" i="1"/>
  <c r="BR107" i="1"/>
  <c r="BS105" i="1"/>
  <c r="BR106" i="1"/>
  <c r="BS104" i="1"/>
  <c r="BR104" i="1"/>
  <c r="BS102" i="1"/>
  <c r="BQ103" i="1"/>
  <c r="BS101" i="1"/>
  <c r="BR102" i="1"/>
  <c r="BS100" i="1"/>
  <c r="BR100" i="1"/>
  <c r="BS98" i="1"/>
  <c r="BR99" i="1"/>
  <c r="BS97" i="1"/>
  <c r="BR98" i="1"/>
  <c r="BS96" i="1"/>
  <c r="BR96" i="1"/>
  <c r="BS94" i="1"/>
  <c r="BQ95" i="1"/>
  <c r="BS93" i="1"/>
  <c r="BR94" i="1"/>
  <c r="BS92" i="1"/>
  <c r="BR92" i="1"/>
  <c r="BS90" i="1"/>
  <c r="BR91" i="1"/>
  <c r="BS89" i="1"/>
  <c r="BR90" i="1"/>
  <c r="BS88" i="1"/>
  <c r="BR88" i="1"/>
  <c r="BS86" i="1"/>
  <c r="BP87" i="1"/>
  <c r="BS85" i="1"/>
  <c r="BR86" i="1"/>
  <c r="BS84" i="1"/>
  <c r="BR84" i="1"/>
  <c r="BS82" i="1"/>
  <c r="BR83" i="1"/>
  <c r="BS81" i="1"/>
  <c r="BR82" i="1"/>
  <c r="BS80" i="1"/>
  <c r="BR80" i="1"/>
  <c r="BS78" i="1"/>
  <c r="BR79" i="1"/>
  <c r="BS77" i="1"/>
  <c r="BR78" i="1"/>
  <c r="BS76" i="1"/>
  <c r="BR75" i="1"/>
  <c r="BS73" i="1"/>
  <c r="BR74" i="1"/>
  <c r="BS72" i="1"/>
  <c r="BP71" i="1"/>
  <c r="BS69" i="1"/>
  <c r="BR70" i="1"/>
  <c r="BS68" i="1"/>
  <c r="BR69" i="1"/>
  <c r="BR68" i="1"/>
  <c r="BS66" i="1"/>
  <c r="BQ67" i="1"/>
  <c r="BS65" i="1"/>
  <c r="BR66" i="1"/>
  <c r="BS64" i="1"/>
  <c r="BR64" i="1"/>
  <c r="BS62" i="1"/>
  <c r="BR63" i="1"/>
  <c r="BS61" i="1"/>
  <c r="BR62" i="1"/>
  <c r="BS60" i="1"/>
  <c r="BR60" i="1"/>
  <c r="BS58" i="1"/>
  <c r="BR59" i="1"/>
  <c r="BS57" i="1"/>
  <c r="BR58" i="1"/>
  <c r="BS56" i="1"/>
  <c r="BS54" i="1"/>
  <c r="BQ55" i="1"/>
  <c r="BS53" i="1"/>
  <c r="BR54" i="1"/>
  <c r="BS52" i="1"/>
  <c r="BR52" i="1"/>
  <c r="BS50" i="1"/>
  <c r="BR51" i="1"/>
  <c r="BS49" i="1"/>
  <c r="BR48" i="1"/>
  <c r="BS46" i="1"/>
  <c r="BQ47" i="1"/>
  <c r="BS45" i="1"/>
  <c r="BR46" i="1"/>
  <c r="BS44" i="1"/>
  <c r="BR44" i="1"/>
  <c r="BS42" i="1"/>
  <c r="BQ43" i="1"/>
  <c r="BS41" i="1"/>
  <c r="BR42" i="1"/>
  <c r="BS40" i="1"/>
  <c r="BP39" i="1"/>
  <c r="BS37" i="1"/>
  <c r="BR38" i="1"/>
  <c r="BS36" i="1"/>
  <c r="BR35" i="1"/>
  <c r="BS33" i="1"/>
  <c r="BR34" i="1"/>
  <c r="BS32" i="1"/>
  <c r="BR31" i="1"/>
  <c r="BS29" i="1"/>
  <c r="BR30" i="1"/>
  <c r="BS28" i="1"/>
  <c r="BO27" i="1"/>
  <c r="BS25" i="1"/>
  <c r="BR26" i="1"/>
  <c r="BS24" i="1"/>
  <c r="BR24" i="1"/>
  <c r="BS22" i="1"/>
  <c r="BP23" i="1"/>
  <c r="BS21" i="1"/>
  <c r="BR22" i="1"/>
  <c r="BS20" i="1"/>
  <c r="BP447" i="1"/>
  <c r="BQ449" i="1"/>
  <c r="BR494" i="1"/>
  <c r="BR478" i="1"/>
  <c r="BR462" i="1"/>
  <c r="BR446" i="1"/>
  <c r="BR430" i="1"/>
  <c r="BR414" i="1"/>
  <c r="BR398" i="1"/>
  <c r="BR382" i="1"/>
  <c r="BR366" i="1"/>
  <c r="BR350" i="1"/>
  <c r="BR329" i="1"/>
  <c r="BR285" i="1"/>
  <c r="BR253" i="1"/>
  <c r="BR199" i="1"/>
  <c r="BR135" i="1"/>
  <c r="BR71" i="1"/>
  <c r="BS496" i="1"/>
  <c r="BS492" i="1"/>
  <c r="BS488" i="1"/>
  <c r="BS484" i="1"/>
  <c r="BS480" i="1"/>
  <c r="BS476" i="1"/>
  <c r="BS472" i="1"/>
  <c r="BS468" i="1"/>
  <c r="BS464" i="1"/>
  <c r="BS460" i="1"/>
  <c r="BS456" i="1"/>
  <c r="BS452" i="1"/>
  <c r="BS448" i="1"/>
  <c r="BS444" i="1"/>
  <c r="BS440" i="1"/>
  <c r="BS436" i="1"/>
  <c r="BS432" i="1"/>
  <c r="BS428" i="1"/>
  <c r="BS424" i="1"/>
  <c r="BS420" i="1"/>
  <c r="BS416" i="1"/>
  <c r="BS412" i="1"/>
  <c r="BS408" i="1"/>
  <c r="BS404" i="1"/>
  <c r="BS400" i="1"/>
  <c r="BS396" i="1"/>
  <c r="BS392" i="1"/>
  <c r="BS388" i="1"/>
  <c r="BS384" i="1"/>
  <c r="BS380" i="1"/>
  <c r="BS376" i="1"/>
  <c r="BS372" i="1"/>
  <c r="BS364" i="1"/>
  <c r="BS360" i="1"/>
  <c r="BS356" i="1"/>
  <c r="BS352" i="1"/>
  <c r="BS348" i="1"/>
  <c r="BS339" i="1"/>
  <c r="BS323" i="1"/>
  <c r="BS307" i="1"/>
  <c r="BS291" i="1"/>
  <c r="BS275" i="1"/>
  <c r="BS259" i="1"/>
  <c r="BS243" i="1"/>
  <c r="BS67" i="1"/>
  <c r="BS35" i="1"/>
  <c r="BR15" i="1"/>
  <c r="BS13" i="1"/>
  <c r="BQ340" i="1"/>
  <c r="BS338" i="1"/>
  <c r="BR338" i="1"/>
  <c r="BS336" i="1"/>
  <c r="BQ324" i="1"/>
  <c r="BS322" i="1"/>
  <c r="BR322" i="1"/>
  <c r="BS320" i="1"/>
  <c r="BQ320" i="1"/>
  <c r="BS318" i="1"/>
  <c r="BR18" i="1"/>
  <c r="BS16" i="1"/>
  <c r="BQ497" i="1"/>
  <c r="BQ239" i="1"/>
  <c r="BR490" i="1"/>
  <c r="BR474" i="1"/>
  <c r="BR458" i="1"/>
  <c r="BR442" i="1"/>
  <c r="BR426" i="1"/>
  <c r="BR410" i="1"/>
  <c r="BR394" i="1"/>
  <c r="BR378" i="1"/>
  <c r="BR362" i="1"/>
  <c r="BR345" i="1"/>
  <c r="BR324" i="1"/>
  <c r="BR277" i="1"/>
  <c r="BR245" i="1"/>
  <c r="BR183" i="1"/>
  <c r="BR119" i="1"/>
  <c r="BR55" i="1"/>
  <c r="BS495" i="1"/>
  <c r="BS491" i="1"/>
  <c r="BS487" i="1"/>
  <c r="BS483" i="1"/>
  <c r="BS479" i="1"/>
  <c r="BS475" i="1"/>
  <c r="BS471" i="1"/>
  <c r="BS467" i="1"/>
  <c r="BS463" i="1"/>
  <c r="BS459" i="1"/>
  <c r="BS455" i="1"/>
  <c r="BS451" i="1"/>
  <c r="BS447" i="1"/>
  <c r="BS443" i="1"/>
  <c r="BS439" i="1"/>
  <c r="BS435" i="1"/>
  <c r="BS431" i="1"/>
  <c r="BS427" i="1"/>
  <c r="BS423" i="1"/>
  <c r="BS419" i="1"/>
  <c r="BS415" i="1"/>
  <c r="BS411" i="1"/>
  <c r="BS407" i="1"/>
  <c r="BS403" i="1"/>
  <c r="BS399" i="1"/>
  <c r="BS395" i="1"/>
  <c r="BS391" i="1"/>
  <c r="BS387" i="1"/>
  <c r="BS383" i="1"/>
  <c r="BS379" i="1"/>
  <c r="BS375" i="1"/>
  <c r="BS371" i="1"/>
  <c r="BS367" i="1"/>
  <c r="BS363" i="1"/>
  <c r="BS359" i="1"/>
  <c r="BS355" i="1"/>
  <c r="BS351" i="1"/>
  <c r="BS347" i="1"/>
  <c r="BS335" i="1"/>
  <c r="BS319" i="1"/>
  <c r="BS303" i="1"/>
  <c r="BS287" i="1"/>
  <c r="BS271" i="1"/>
  <c r="BS255" i="1"/>
  <c r="BS31" i="1"/>
  <c r="BQ347" i="1"/>
  <c r="BS345" i="1"/>
  <c r="BP344" i="1"/>
  <c r="BS342" i="1"/>
  <c r="BQ339" i="1"/>
  <c r="BS337" i="1"/>
  <c r="BR332" i="1"/>
  <c r="BS330" i="1"/>
  <c r="BQ331" i="1"/>
  <c r="BS329" i="1"/>
  <c r="BQ315" i="1"/>
  <c r="BS313" i="1"/>
  <c r="BR312" i="1"/>
  <c r="BS310" i="1"/>
  <c r="BP311" i="1"/>
  <c r="BS309" i="1"/>
  <c r="BQ308" i="1"/>
  <c r="BS306" i="1"/>
  <c r="BO303" i="1"/>
  <c r="BS301" i="1"/>
  <c r="BQ481" i="1"/>
  <c r="BQ71" i="1"/>
  <c r="BR486" i="1"/>
  <c r="BR470" i="1"/>
  <c r="BR454" i="1"/>
  <c r="BR438" i="1"/>
  <c r="BR422" i="1"/>
  <c r="BR406" i="1"/>
  <c r="BR390" i="1"/>
  <c r="BR374" i="1"/>
  <c r="BR358" i="1"/>
  <c r="BR340" i="1"/>
  <c r="BR319" i="1"/>
  <c r="BR297" i="1"/>
  <c r="BR269" i="1"/>
  <c r="BR231" i="1"/>
  <c r="BR167" i="1"/>
  <c r="BR103" i="1"/>
  <c r="BR39" i="1"/>
  <c r="BS498" i="1"/>
  <c r="BS494" i="1"/>
  <c r="BS490" i="1"/>
  <c r="BS486" i="1"/>
  <c r="BS482" i="1"/>
  <c r="BS478" i="1"/>
  <c r="BS474" i="1"/>
  <c r="BS470" i="1"/>
  <c r="BS466" i="1"/>
  <c r="BS462" i="1"/>
  <c r="BS458" i="1"/>
  <c r="BS454" i="1"/>
  <c r="BS450" i="1"/>
  <c r="BS446" i="1"/>
  <c r="BS442" i="1"/>
  <c r="BS438" i="1"/>
  <c r="BS434" i="1"/>
  <c r="BS430" i="1"/>
  <c r="BS426" i="1"/>
  <c r="BS422" i="1"/>
  <c r="BS418" i="1"/>
  <c r="BS414" i="1"/>
  <c r="BS410" i="1"/>
  <c r="BS406" i="1"/>
  <c r="BS402" i="1"/>
  <c r="BS398" i="1"/>
  <c r="BS394" i="1"/>
  <c r="BS390" i="1"/>
  <c r="BS386" i="1"/>
  <c r="BS382" i="1"/>
  <c r="BS378" i="1"/>
  <c r="BS374" i="1"/>
  <c r="BS370" i="1"/>
  <c r="BS366" i="1"/>
  <c r="BS362" i="1"/>
  <c r="BS358" i="1"/>
  <c r="BS354" i="1"/>
  <c r="BS350" i="1"/>
  <c r="BS331" i="1"/>
  <c r="BS315" i="1"/>
  <c r="BS299" i="1"/>
  <c r="BS283" i="1"/>
  <c r="BS267" i="1"/>
  <c r="BS251" i="1"/>
  <c r="BS27" i="1"/>
  <c r="BQ20" i="1"/>
  <c r="BR20" i="1"/>
  <c r="BQ16" i="1"/>
  <c r="BR16" i="1"/>
  <c r="BQ310" i="1"/>
  <c r="BR310" i="1"/>
  <c r="BQ302" i="1"/>
  <c r="BR302" i="1"/>
  <c r="BQ298" i="1"/>
  <c r="BR298" i="1"/>
  <c r="BQ294" i="1"/>
  <c r="BR294" i="1"/>
  <c r="BQ290" i="1"/>
  <c r="BR290" i="1"/>
  <c r="BQ284" i="1"/>
  <c r="BR284" i="1"/>
  <c r="BQ280" i="1"/>
  <c r="BR280" i="1"/>
  <c r="BQ272" i="1"/>
  <c r="BR272" i="1"/>
  <c r="BQ268" i="1"/>
  <c r="BR268" i="1"/>
  <c r="BQ266" i="1"/>
  <c r="BR266" i="1"/>
  <c r="BQ260" i="1"/>
  <c r="BR260" i="1"/>
  <c r="BQ258" i="1"/>
  <c r="BR258" i="1"/>
  <c r="BQ256" i="1"/>
  <c r="BR256" i="1"/>
  <c r="BQ254" i="1"/>
  <c r="BR254" i="1"/>
  <c r="BQ252" i="1"/>
  <c r="BR252" i="1"/>
  <c r="BQ250" i="1"/>
  <c r="BR250" i="1"/>
  <c r="BQ246" i="1"/>
  <c r="BR246" i="1"/>
  <c r="BQ244" i="1"/>
  <c r="BR244" i="1"/>
  <c r="BQ242" i="1"/>
  <c r="BR242" i="1"/>
  <c r="BQ241" i="1"/>
  <c r="BR241" i="1"/>
  <c r="BQ240" i="1"/>
  <c r="BR240" i="1"/>
  <c r="BQ238" i="1"/>
  <c r="BR238" i="1"/>
  <c r="BQ237" i="1"/>
  <c r="BR237" i="1"/>
  <c r="BQ236" i="1"/>
  <c r="BR236" i="1"/>
  <c r="BQ234" i="1"/>
  <c r="BR234" i="1"/>
  <c r="BQ233" i="1"/>
  <c r="BR233" i="1"/>
  <c r="BQ230" i="1"/>
  <c r="BR230" i="1"/>
  <c r="BQ229" i="1"/>
  <c r="BR229" i="1"/>
  <c r="BQ228" i="1"/>
  <c r="BR228" i="1"/>
  <c r="BQ226" i="1"/>
  <c r="BR226" i="1"/>
  <c r="BQ225" i="1"/>
  <c r="BR225" i="1"/>
  <c r="BQ224" i="1"/>
  <c r="BR224" i="1"/>
  <c r="BQ222" i="1"/>
  <c r="BR222" i="1"/>
  <c r="BQ221" i="1"/>
  <c r="BR221" i="1"/>
  <c r="BQ220" i="1"/>
  <c r="BR220" i="1"/>
  <c r="BQ218" i="1"/>
  <c r="BR218" i="1"/>
  <c r="BQ217" i="1"/>
  <c r="BR217" i="1"/>
  <c r="BQ214" i="1"/>
  <c r="BR214" i="1"/>
  <c r="BQ213" i="1"/>
  <c r="BR213" i="1"/>
  <c r="BQ212" i="1"/>
  <c r="BR212" i="1"/>
  <c r="BQ210" i="1"/>
  <c r="BR210" i="1"/>
  <c r="BQ209" i="1"/>
  <c r="BR209" i="1"/>
  <c r="BQ208" i="1"/>
  <c r="BR208" i="1"/>
  <c r="BQ206" i="1"/>
  <c r="BR206" i="1"/>
  <c r="BQ205" i="1"/>
  <c r="BR205" i="1"/>
  <c r="BQ204" i="1"/>
  <c r="BR204" i="1"/>
  <c r="BQ202" i="1"/>
  <c r="BR202" i="1"/>
  <c r="BQ201" i="1"/>
  <c r="BR201" i="1"/>
  <c r="BQ198" i="1"/>
  <c r="BR198" i="1"/>
  <c r="BQ197" i="1"/>
  <c r="BR197" i="1"/>
  <c r="BQ196" i="1"/>
  <c r="BR196" i="1"/>
  <c r="BQ194" i="1"/>
  <c r="BR194" i="1"/>
  <c r="BQ193" i="1"/>
  <c r="BR193" i="1"/>
  <c r="BQ192" i="1"/>
  <c r="BR192" i="1"/>
  <c r="BQ190" i="1"/>
  <c r="BR190" i="1"/>
  <c r="BQ189" i="1"/>
  <c r="BR189" i="1"/>
  <c r="BQ188" i="1"/>
  <c r="BR188" i="1"/>
  <c r="BQ186" i="1"/>
  <c r="BR186" i="1"/>
  <c r="BQ185" i="1"/>
  <c r="BR185" i="1"/>
  <c r="BQ182" i="1"/>
  <c r="BR182" i="1"/>
  <c r="BQ181" i="1"/>
  <c r="BR181" i="1"/>
  <c r="BQ180" i="1"/>
  <c r="BR180" i="1"/>
  <c r="BQ178" i="1"/>
  <c r="BR178" i="1"/>
  <c r="BQ177" i="1"/>
  <c r="BR177" i="1"/>
  <c r="BQ176" i="1"/>
  <c r="BR176" i="1"/>
  <c r="BQ174" i="1"/>
  <c r="BR174" i="1"/>
  <c r="BQ173" i="1"/>
  <c r="BR173" i="1"/>
  <c r="BQ172" i="1"/>
  <c r="BR172" i="1"/>
  <c r="BQ170" i="1"/>
  <c r="BR170" i="1"/>
  <c r="BQ169" i="1"/>
  <c r="BR169" i="1"/>
  <c r="BQ166" i="1"/>
  <c r="BR166" i="1"/>
  <c r="BQ165" i="1"/>
  <c r="BR165" i="1"/>
  <c r="BQ164" i="1"/>
  <c r="BR164" i="1"/>
  <c r="BQ162" i="1"/>
  <c r="BR162" i="1"/>
  <c r="BQ161" i="1"/>
  <c r="BR161" i="1"/>
  <c r="BQ160" i="1"/>
  <c r="BR160" i="1"/>
  <c r="BQ158" i="1"/>
  <c r="BR158" i="1"/>
  <c r="BQ157" i="1"/>
  <c r="BR157" i="1"/>
  <c r="BQ156" i="1"/>
  <c r="BR156" i="1"/>
  <c r="BQ154" i="1"/>
  <c r="BR154" i="1"/>
  <c r="BQ153" i="1"/>
  <c r="BR153" i="1"/>
  <c r="BQ152" i="1"/>
  <c r="BR152" i="1"/>
  <c r="BQ150" i="1"/>
  <c r="BR150" i="1"/>
  <c r="BQ149" i="1"/>
  <c r="BR149" i="1"/>
  <c r="BQ146" i="1"/>
  <c r="BR146" i="1"/>
  <c r="BQ145" i="1"/>
  <c r="BR145" i="1"/>
  <c r="BQ141" i="1"/>
  <c r="BR141" i="1"/>
  <c r="BQ133" i="1"/>
  <c r="BR133" i="1"/>
  <c r="BQ129" i="1"/>
  <c r="BR129" i="1"/>
  <c r="BQ125" i="1"/>
  <c r="BR125" i="1"/>
  <c r="BQ121" i="1"/>
  <c r="BR121" i="1"/>
  <c r="BQ117" i="1"/>
  <c r="BR117" i="1"/>
  <c r="BQ116" i="1"/>
  <c r="BR116" i="1"/>
  <c r="BQ113" i="1"/>
  <c r="BR113" i="1"/>
  <c r="BQ112" i="1"/>
  <c r="BR112" i="1"/>
  <c r="BQ109" i="1"/>
  <c r="BR109" i="1"/>
  <c r="BQ101" i="1"/>
  <c r="BR101" i="1"/>
  <c r="BQ97" i="1"/>
  <c r="BR97" i="1"/>
  <c r="BQ93" i="1"/>
  <c r="BR93" i="1"/>
  <c r="BQ89" i="1"/>
  <c r="BR89" i="1"/>
  <c r="BQ85" i="1"/>
  <c r="BR85" i="1"/>
  <c r="BQ81" i="1"/>
  <c r="BR81" i="1"/>
  <c r="BQ77" i="1"/>
  <c r="BR77" i="1"/>
  <c r="BQ76" i="1"/>
  <c r="BR76" i="1"/>
  <c r="BQ72" i="1"/>
  <c r="BR72" i="1"/>
  <c r="BQ65" i="1"/>
  <c r="BR65" i="1"/>
  <c r="BQ61" i="1"/>
  <c r="BR61" i="1"/>
  <c r="BQ57" i="1"/>
  <c r="BR57" i="1"/>
  <c r="BQ56" i="1"/>
  <c r="BR56" i="1"/>
  <c r="BQ53" i="1"/>
  <c r="BR53" i="1"/>
  <c r="BQ50" i="1"/>
  <c r="BR50" i="1"/>
  <c r="BQ49" i="1"/>
  <c r="BR49" i="1"/>
  <c r="BQ45" i="1"/>
  <c r="BR45" i="1"/>
  <c r="BQ40" i="1"/>
  <c r="BR40" i="1"/>
  <c r="BQ36" i="1"/>
  <c r="BR36" i="1"/>
  <c r="BQ32" i="1"/>
  <c r="BR32" i="1"/>
  <c r="BQ28" i="1"/>
  <c r="BR28" i="1"/>
  <c r="BQ25" i="1"/>
  <c r="BR25" i="1"/>
  <c r="BQ21" i="1"/>
  <c r="BR21" i="1"/>
  <c r="BP489" i="1"/>
  <c r="BP441" i="1"/>
  <c r="BQ493" i="1"/>
  <c r="BQ477" i="1"/>
  <c r="BQ461" i="1"/>
  <c r="BQ445" i="1"/>
  <c r="BQ207" i="1"/>
  <c r="BQ23" i="1"/>
  <c r="BR497" i="1"/>
  <c r="BR493" i="1"/>
  <c r="BR489" i="1"/>
  <c r="BR485" i="1"/>
  <c r="BR481" i="1"/>
  <c r="BR477" i="1"/>
  <c r="BR473" i="1"/>
  <c r="BR469" i="1"/>
  <c r="BR465" i="1"/>
  <c r="BR461" i="1"/>
  <c r="BR457" i="1"/>
  <c r="BR453" i="1"/>
  <c r="BR449" i="1"/>
  <c r="BR445" i="1"/>
  <c r="BR441" i="1"/>
  <c r="BR437" i="1"/>
  <c r="BR433" i="1"/>
  <c r="BR429" i="1"/>
  <c r="BR425" i="1"/>
  <c r="BR421" i="1"/>
  <c r="BR417" i="1"/>
  <c r="BR413" i="1"/>
  <c r="BR409" i="1"/>
  <c r="BR405" i="1"/>
  <c r="BR401" i="1"/>
  <c r="BR397" i="1"/>
  <c r="BR393" i="1"/>
  <c r="BR389" i="1"/>
  <c r="BR385" i="1"/>
  <c r="BR381" i="1"/>
  <c r="BR377" i="1"/>
  <c r="BR373" i="1"/>
  <c r="BR369" i="1"/>
  <c r="BR365" i="1"/>
  <c r="BR361" i="1"/>
  <c r="BR357" i="1"/>
  <c r="BR353" i="1"/>
  <c r="BR349" i="1"/>
  <c r="BR344" i="1"/>
  <c r="BR339" i="1"/>
  <c r="BR333" i="1"/>
  <c r="BR328" i="1"/>
  <c r="BR323" i="1"/>
  <c r="BR317" i="1"/>
  <c r="BR307" i="1"/>
  <c r="BR301" i="1"/>
  <c r="BR291" i="1"/>
  <c r="BR283" i="1"/>
  <c r="BR275" i="1"/>
  <c r="BR267" i="1"/>
  <c r="BR259" i="1"/>
  <c r="BR251" i="1"/>
  <c r="BR243" i="1"/>
  <c r="BR227" i="1"/>
  <c r="BR211" i="1"/>
  <c r="BR195" i="1"/>
  <c r="BR179" i="1"/>
  <c r="BR163" i="1"/>
  <c r="BR147" i="1"/>
  <c r="BR67" i="1"/>
  <c r="BR19" i="1"/>
  <c r="BQ326" i="1"/>
  <c r="BR326" i="1"/>
  <c r="BQ286" i="1"/>
  <c r="BR286" i="1"/>
  <c r="BQ282" i="1"/>
  <c r="BR282" i="1"/>
  <c r="BQ276" i="1"/>
  <c r="BR276" i="1"/>
  <c r="BQ262" i="1"/>
  <c r="BR262" i="1"/>
  <c r="BQ10" i="1"/>
  <c r="BR10" i="1"/>
  <c r="BP473" i="1"/>
  <c r="BP119" i="1"/>
  <c r="BQ489" i="1"/>
  <c r="BQ473" i="1"/>
  <c r="BQ457" i="1"/>
  <c r="BQ175" i="1"/>
  <c r="BR500" i="1"/>
  <c r="BR496" i="1"/>
  <c r="BR492" i="1"/>
  <c r="BR488" i="1"/>
  <c r="BR484" i="1"/>
  <c r="BR480" i="1"/>
  <c r="BR476" i="1"/>
  <c r="BR472" i="1"/>
  <c r="BR468" i="1"/>
  <c r="BR464" i="1"/>
  <c r="BR460" i="1"/>
  <c r="BR456" i="1"/>
  <c r="BR452" i="1"/>
  <c r="BR448" i="1"/>
  <c r="BR444" i="1"/>
  <c r="BR440" i="1"/>
  <c r="BR376" i="1"/>
  <c r="BR337" i="1"/>
  <c r="BR321" i="1"/>
  <c r="BR316" i="1"/>
  <c r="BR311" i="1"/>
  <c r="BR305" i="1"/>
  <c r="BR295" i="1"/>
  <c r="BR289" i="1"/>
  <c r="BR281" i="1"/>
  <c r="BR273" i="1"/>
  <c r="BR265" i="1"/>
  <c r="BR257" i="1"/>
  <c r="BR249" i="1"/>
  <c r="BR223" i="1"/>
  <c r="BR207" i="1"/>
  <c r="BR191" i="1"/>
  <c r="BR175" i="1"/>
  <c r="BR159" i="1"/>
  <c r="BR95" i="1"/>
  <c r="BR47" i="1"/>
  <c r="BQ346" i="1"/>
  <c r="BR346" i="1"/>
  <c r="BQ342" i="1"/>
  <c r="BR342" i="1"/>
  <c r="BQ334" i="1"/>
  <c r="BR334" i="1"/>
  <c r="BQ330" i="1"/>
  <c r="BR330" i="1"/>
  <c r="BQ318" i="1"/>
  <c r="BR318" i="1"/>
  <c r="BQ314" i="1"/>
  <c r="BR314" i="1"/>
  <c r="BQ288" i="1"/>
  <c r="BR288" i="1"/>
  <c r="BQ278" i="1"/>
  <c r="BR278" i="1"/>
  <c r="BQ274" i="1"/>
  <c r="BR274" i="1"/>
  <c r="BQ270" i="1"/>
  <c r="BR270" i="1"/>
  <c r="BQ14" i="1"/>
  <c r="BR14" i="1"/>
  <c r="BQ17" i="1"/>
  <c r="BR17" i="1"/>
  <c r="BR13" i="1"/>
  <c r="BQ9" i="1"/>
  <c r="BR9" i="1"/>
  <c r="BP457" i="1"/>
  <c r="BQ485" i="1"/>
  <c r="BQ469" i="1"/>
  <c r="BQ453" i="1"/>
  <c r="BQ271" i="1"/>
  <c r="BQ135" i="1"/>
  <c r="BR499" i="1"/>
  <c r="BR495" i="1"/>
  <c r="BR491" i="1"/>
  <c r="BR487" i="1"/>
  <c r="BR483" i="1"/>
  <c r="BR479" i="1"/>
  <c r="BR475" i="1"/>
  <c r="BR471" i="1"/>
  <c r="BR467" i="1"/>
  <c r="BR463" i="1"/>
  <c r="BR459" i="1"/>
  <c r="BR455" i="1"/>
  <c r="BR451" i="1"/>
  <c r="BR447" i="1"/>
  <c r="BR443" i="1"/>
  <c r="BR439" i="1"/>
  <c r="BR435" i="1"/>
  <c r="BR431" i="1"/>
  <c r="BR427" i="1"/>
  <c r="BR423" i="1"/>
  <c r="BR419" i="1"/>
  <c r="BR415" i="1"/>
  <c r="BR411" i="1"/>
  <c r="BR407" i="1"/>
  <c r="BR359" i="1"/>
  <c r="BR355" i="1"/>
  <c r="BR351" i="1"/>
  <c r="BR347" i="1"/>
  <c r="BR341" i="1"/>
  <c r="BR336" i="1"/>
  <c r="BR331" i="1"/>
  <c r="BR325" i="1"/>
  <c r="BR320" i="1"/>
  <c r="BR315" i="1"/>
  <c r="BR309" i="1"/>
  <c r="BR304" i="1"/>
  <c r="BR299" i="1"/>
  <c r="BR293" i="1"/>
  <c r="BR287" i="1"/>
  <c r="BR279" i="1"/>
  <c r="BR271" i="1"/>
  <c r="BR263" i="1"/>
  <c r="BR255" i="1"/>
  <c r="BR247" i="1"/>
  <c r="BR235" i="1"/>
  <c r="BR219" i="1"/>
  <c r="BR203" i="1"/>
  <c r="BR187" i="1"/>
  <c r="BR171" i="1"/>
  <c r="BR155" i="1"/>
  <c r="BR43" i="1"/>
  <c r="BR27" i="1"/>
  <c r="BR11" i="1"/>
  <c r="BP15" i="1"/>
  <c r="BQ15" i="1"/>
  <c r="BP424" i="1"/>
  <c r="BQ424" i="1"/>
  <c r="BP420" i="1"/>
  <c r="BQ420" i="1"/>
  <c r="BP18" i="1"/>
  <c r="BQ18" i="1"/>
  <c r="BP13" i="1"/>
  <c r="BQ13" i="1"/>
  <c r="BQ429" i="1"/>
  <c r="BQ413" i="1"/>
  <c r="BQ397" i="1"/>
  <c r="BQ381" i="1"/>
  <c r="BQ365" i="1"/>
  <c r="BQ349" i="1"/>
  <c r="BQ328" i="1"/>
  <c r="BQ303" i="1"/>
  <c r="BP12" i="1"/>
  <c r="BQ12" i="1"/>
  <c r="BP8" i="1"/>
  <c r="BQ8" i="1"/>
  <c r="BQ425" i="1"/>
  <c r="BQ409" i="1"/>
  <c r="BQ393" i="1"/>
  <c r="BQ377" i="1"/>
  <c r="BQ361" i="1"/>
  <c r="BQ344" i="1"/>
  <c r="BQ295" i="1"/>
  <c r="BQ263" i="1"/>
  <c r="BQ231" i="1"/>
  <c r="BQ199" i="1"/>
  <c r="BQ167" i="1"/>
  <c r="BP436" i="1"/>
  <c r="BQ436" i="1"/>
  <c r="BP428" i="1"/>
  <c r="BQ428" i="1"/>
  <c r="BP416" i="1"/>
  <c r="BQ416" i="1"/>
  <c r="BP412" i="1"/>
  <c r="BQ412" i="1"/>
  <c r="BP408" i="1"/>
  <c r="BQ408" i="1"/>
  <c r="BP404" i="1"/>
  <c r="BQ404" i="1"/>
  <c r="BP403" i="1"/>
  <c r="BQ403" i="1"/>
  <c r="BP400" i="1"/>
  <c r="BQ400" i="1"/>
  <c r="BP399" i="1"/>
  <c r="BQ399" i="1"/>
  <c r="BP396" i="1"/>
  <c r="BQ396" i="1"/>
  <c r="BP395" i="1"/>
  <c r="BQ395" i="1"/>
  <c r="BP392" i="1"/>
  <c r="BQ392" i="1"/>
  <c r="BP391" i="1"/>
  <c r="BQ391" i="1"/>
  <c r="BP388" i="1"/>
  <c r="BQ388" i="1"/>
  <c r="BP387" i="1"/>
  <c r="BQ387" i="1"/>
  <c r="BP384" i="1"/>
  <c r="BQ384" i="1"/>
  <c r="BP383" i="1"/>
  <c r="BQ383" i="1"/>
  <c r="BP380" i="1"/>
  <c r="BQ380" i="1"/>
  <c r="BP379" i="1"/>
  <c r="BQ379" i="1"/>
  <c r="BP375" i="1"/>
  <c r="BQ375" i="1"/>
  <c r="BP372" i="1"/>
  <c r="BQ372" i="1"/>
  <c r="BP371" i="1"/>
  <c r="BQ371" i="1"/>
  <c r="BQ370" i="1"/>
  <c r="BP368" i="1"/>
  <c r="BQ368" i="1"/>
  <c r="BP367" i="1"/>
  <c r="BQ367" i="1"/>
  <c r="BP364" i="1"/>
  <c r="BQ364" i="1"/>
  <c r="BQ363" i="1"/>
  <c r="BP360" i="1"/>
  <c r="BQ360" i="1"/>
  <c r="BP356" i="1"/>
  <c r="BQ356" i="1"/>
  <c r="BP352" i="1"/>
  <c r="BQ352" i="1"/>
  <c r="BP348" i="1"/>
  <c r="BQ348" i="1"/>
  <c r="BP343" i="1"/>
  <c r="BQ343" i="1"/>
  <c r="BP338" i="1"/>
  <c r="BQ338" i="1"/>
  <c r="BO335" i="1"/>
  <c r="BQ335" i="1"/>
  <c r="BP332" i="1"/>
  <c r="BQ332" i="1"/>
  <c r="BP327" i="1"/>
  <c r="BQ327" i="1"/>
  <c r="BP322" i="1"/>
  <c r="BQ322" i="1"/>
  <c r="BO319" i="1"/>
  <c r="BQ319" i="1"/>
  <c r="BP312" i="1"/>
  <c r="BQ312" i="1"/>
  <c r="BP306" i="1"/>
  <c r="BQ306" i="1"/>
  <c r="BP300" i="1"/>
  <c r="BQ300" i="1"/>
  <c r="BP296" i="1"/>
  <c r="BQ296" i="1"/>
  <c r="BP264" i="1"/>
  <c r="BQ264" i="1"/>
  <c r="BP248" i="1"/>
  <c r="BQ248" i="1"/>
  <c r="BP232" i="1"/>
  <c r="BQ232" i="1"/>
  <c r="BP216" i="1"/>
  <c r="BQ216" i="1"/>
  <c r="BP200" i="1"/>
  <c r="BQ200" i="1"/>
  <c r="BP184" i="1"/>
  <c r="BQ184" i="1"/>
  <c r="BP168" i="1"/>
  <c r="BQ168" i="1"/>
  <c r="BP148" i="1"/>
  <c r="BQ148" i="1"/>
  <c r="BP144" i="1"/>
  <c r="BQ144" i="1"/>
  <c r="BQ143" i="1"/>
  <c r="BP143" i="1"/>
  <c r="BO142" i="1"/>
  <c r="BQ142" i="1"/>
  <c r="BP140" i="1"/>
  <c r="BQ140" i="1"/>
  <c r="BP139" i="1"/>
  <c r="BQ139" i="1"/>
  <c r="BO138" i="1"/>
  <c r="BQ138" i="1"/>
  <c r="BP137" i="1"/>
  <c r="BQ137" i="1"/>
  <c r="BP136" i="1"/>
  <c r="BQ136" i="1"/>
  <c r="BO134" i="1"/>
  <c r="BQ134" i="1"/>
  <c r="BP132" i="1"/>
  <c r="BQ132" i="1"/>
  <c r="BP131" i="1"/>
  <c r="BQ131" i="1"/>
  <c r="BO130" i="1"/>
  <c r="BQ130" i="1"/>
  <c r="BP128" i="1"/>
  <c r="BQ128" i="1"/>
  <c r="BP127" i="1"/>
  <c r="BQ127" i="1"/>
  <c r="BO126" i="1"/>
  <c r="BQ126" i="1"/>
  <c r="BP124" i="1"/>
  <c r="BQ124" i="1"/>
  <c r="BO123" i="1"/>
  <c r="BQ123" i="1"/>
  <c r="BO122" i="1"/>
  <c r="BQ122" i="1"/>
  <c r="BP120" i="1"/>
  <c r="BQ120" i="1"/>
  <c r="BO118" i="1"/>
  <c r="BQ118" i="1"/>
  <c r="BP115" i="1"/>
  <c r="BQ115" i="1"/>
  <c r="BO114" i="1"/>
  <c r="BQ114" i="1"/>
  <c r="BQ111" i="1"/>
  <c r="BP111" i="1"/>
  <c r="BO110" i="1"/>
  <c r="BQ110" i="1"/>
  <c r="BP108" i="1"/>
  <c r="BQ108" i="1"/>
  <c r="BP107" i="1"/>
  <c r="BQ107" i="1"/>
  <c r="BO106" i="1"/>
  <c r="BQ106" i="1"/>
  <c r="BP105" i="1"/>
  <c r="BQ105" i="1"/>
  <c r="BP104" i="1"/>
  <c r="BQ104" i="1"/>
  <c r="BO102" i="1"/>
  <c r="BQ102" i="1"/>
  <c r="BP100" i="1"/>
  <c r="BQ100" i="1"/>
  <c r="BP99" i="1"/>
  <c r="BQ99" i="1"/>
  <c r="BO98" i="1"/>
  <c r="BQ98" i="1"/>
  <c r="BP96" i="1"/>
  <c r="BQ96" i="1"/>
  <c r="BO94" i="1"/>
  <c r="BQ94" i="1"/>
  <c r="BP92" i="1"/>
  <c r="BQ92" i="1"/>
  <c r="BP91" i="1"/>
  <c r="BQ91" i="1"/>
  <c r="BO90" i="1"/>
  <c r="BQ90" i="1"/>
  <c r="BP88" i="1"/>
  <c r="BQ88" i="1"/>
  <c r="BO86" i="1"/>
  <c r="BQ86" i="1"/>
  <c r="BP84" i="1"/>
  <c r="BQ84" i="1"/>
  <c r="BP83" i="1"/>
  <c r="BQ83" i="1"/>
  <c r="BO82" i="1"/>
  <c r="BQ82" i="1"/>
  <c r="BP80" i="1"/>
  <c r="BQ80" i="1"/>
  <c r="BP79" i="1"/>
  <c r="BQ79" i="1"/>
  <c r="BO78" i="1"/>
  <c r="BQ78" i="1"/>
  <c r="BP75" i="1"/>
  <c r="BQ75" i="1"/>
  <c r="BO74" i="1"/>
  <c r="BQ74" i="1"/>
  <c r="BP73" i="1"/>
  <c r="BQ73" i="1"/>
  <c r="BP70" i="1"/>
  <c r="BQ70" i="1"/>
  <c r="BP69" i="1"/>
  <c r="BQ69" i="1"/>
  <c r="BP68" i="1"/>
  <c r="BQ68" i="1"/>
  <c r="BO66" i="1"/>
  <c r="BQ66" i="1"/>
  <c r="BP64" i="1"/>
  <c r="BQ64" i="1"/>
  <c r="BQ63" i="1"/>
  <c r="BP63" i="1"/>
  <c r="BO62" i="1"/>
  <c r="BQ62" i="1"/>
  <c r="BP60" i="1"/>
  <c r="BQ60" i="1"/>
  <c r="BP59" i="1"/>
  <c r="BQ59" i="1"/>
  <c r="BO58" i="1"/>
  <c r="BQ58" i="1"/>
  <c r="BO54" i="1"/>
  <c r="BQ54" i="1"/>
  <c r="BP52" i="1"/>
  <c r="BQ52" i="1"/>
  <c r="BO51" i="1"/>
  <c r="BQ51" i="1"/>
  <c r="BP48" i="1"/>
  <c r="BQ48" i="1"/>
  <c r="BO46" i="1"/>
  <c r="BQ46" i="1"/>
  <c r="BP44" i="1"/>
  <c r="BQ44" i="1"/>
  <c r="BP42" i="1"/>
  <c r="BQ42" i="1"/>
  <c r="BP41" i="1"/>
  <c r="BQ41" i="1"/>
  <c r="BP38" i="1"/>
  <c r="BQ38" i="1"/>
  <c r="BP37" i="1"/>
  <c r="BQ37" i="1"/>
  <c r="BO35" i="1"/>
  <c r="BQ35" i="1"/>
  <c r="BP34" i="1"/>
  <c r="BQ34" i="1"/>
  <c r="BP33" i="1"/>
  <c r="BQ33" i="1"/>
  <c r="BP31" i="1"/>
  <c r="BQ31" i="1"/>
  <c r="BQ437" i="1"/>
  <c r="BQ421" i="1"/>
  <c r="BQ405" i="1"/>
  <c r="BQ389" i="1"/>
  <c r="BQ373" i="1"/>
  <c r="BQ357" i="1"/>
  <c r="BQ287" i="1"/>
  <c r="BQ255" i="1"/>
  <c r="BQ223" i="1"/>
  <c r="BQ191" i="1"/>
  <c r="BQ159" i="1"/>
  <c r="BQ39" i="1"/>
  <c r="BP432" i="1"/>
  <c r="BQ432" i="1"/>
  <c r="BP239" i="1"/>
  <c r="BP55" i="1"/>
  <c r="BP47" i="1"/>
  <c r="BQ433" i="1"/>
  <c r="BQ417" i="1"/>
  <c r="BQ401" i="1"/>
  <c r="BQ385" i="1"/>
  <c r="BQ369" i="1"/>
  <c r="BQ353" i="1"/>
  <c r="BQ311" i="1"/>
  <c r="BQ279" i="1"/>
  <c r="BQ247" i="1"/>
  <c r="BQ215" i="1"/>
  <c r="BQ183" i="1"/>
  <c r="BQ151" i="1"/>
  <c r="BQ87" i="1"/>
  <c r="BP30" i="1"/>
  <c r="BQ30" i="1"/>
  <c r="BP29" i="1"/>
  <c r="BQ29" i="1"/>
  <c r="BP26" i="1"/>
  <c r="BQ26" i="1"/>
  <c r="BP24" i="1"/>
  <c r="BQ24" i="1"/>
  <c r="BO22" i="1"/>
  <c r="BQ22" i="1"/>
  <c r="BO488" i="1"/>
  <c r="BP453" i="1"/>
  <c r="BP440" i="1"/>
  <c r="BQ500" i="1"/>
  <c r="BQ496" i="1"/>
  <c r="BQ492" i="1"/>
  <c r="BQ488" i="1"/>
  <c r="BQ484" i="1"/>
  <c r="BQ480" i="1"/>
  <c r="BQ476" i="1"/>
  <c r="BQ468" i="1"/>
  <c r="BQ464" i="1"/>
  <c r="BQ460" i="1"/>
  <c r="BQ456" i="1"/>
  <c r="BQ452" i="1"/>
  <c r="BQ448" i="1"/>
  <c r="BQ444" i="1"/>
  <c r="BP481" i="1"/>
  <c r="BP465" i="1"/>
  <c r="BP449" i="1"/>
  <c r="BP439" i="1"/>
  <c r="BQ499" i="1"/>
  <c r="BQ495" i="1"/>
  <c r="BQ491" i="1"/>
  <c r="BQ487" i="1"/>
  <c r="BQ483" i="1"/>
  <c r="BQ479" i="1"/>
  <c r="BQ475" i="1"/>
  <c r="BQ471" i="1"/>
  <c r="BQ467" i="1"/>
  <c r="BQ463" i="1"/>
  <c r="BQ459" i="1"/>
  <c r="BQ455" i="1"/>
  <c r="BQ451" i="1"/>
  <c r="BQ443" i="1"/>
  <c r="BP493" i="1"/>
  <c r="BP477" i="1"/>
  <c r="BP461" i="1"/>
  <c r="BP443" i="1"/>
  <c r="BQ498" i="1"/>
  <c r="BQ490" i="1"/>
  <c r="BQ486" i="1"/>
  <c r="BQ482" i="1"/>
  <c r="BQ478" i="1"/>
  <c r="BQ474" i="1"/>
  <c r="BQ470" i="1"/>
  <c r="BQ466" i="1"/>
  <c r="BQ462" i="1"/>
  <c r="BQ458" i="1"/>
  <c r="BQ454" i="1"/>
  <c r="BQ450" i="1"/>
  <c r="BQ442" i="1"/>
  <c r="BQ27" i="1"/>
  <c r="BO435" i="1"/>
  <c r="BP435" i="1"/>
  <c r="BO431" i="1"/>
  <c r="BP431" i="1"/>
  <c r="BO430" i="1"/>
  <c r="BP430" i="1"/>
  <c r="BO422" i="1"/>
  <c r="BP422" i="1"/>
  <c r="BO414" i="1"/>
  <c r="BP414" i="1"/>
  <c r="BO402" i="1"/>
  <c r="BP402" i="1"/>
  <c r="BO10" i="1"/>
  <c r="BP10" i="1"/>
  <c r="BP437" i="1"/>
  <c r="BP421" i="1"/>
  <c r="BP405" i="1"/>
  <c r="BP389" i="1"/>
  <c r="BP373" i="1"/>
  <c r="BP357" i="1"/>
  <c r="BP335" i="1"/>
  <c r="BP303" i="1"/>
  <c r="BO20" i="1"/>
  <c r="BP20" i="1"/>
  <c r="BO16" i="1"/>
  <c r="BP16" i="1"/>
  <c r="BP433" i="1"/>
  <c r="BP417" i="1"/>
  <c r="BP401" i="1"/>
  <c r="BP385" i="1"/>
  <c r="BP369" i="1"/>
  <c r="BP353" i="1"/>
  <c r="BO11" i="1"/>
  <c r="BP11" i="1"/>
  <c r="BO426" i="1"/>
  <c r="BP426" i="1"/>
  <c r="BO415" i="1"/>
  <c r="BP415" i="1"/>
  <c r="BO407" i="1"/>
  <c r="BP407" i="1"/>
  <c r="BO394" i="1"/>
  <c r="BP394" i="1"/>
  <c r="BO390" i="1"/>
  <c r="BP390" i="1"/>
  <c r="BO386" i="1"/>
  <c r="BP386" i="1"/>
  <c r="BO382" i="1"/>
  <c r="BP382" i="1"/>
  <c r="BO378" i="1"/>
  <c r="BP378" i="1"/>
  <c r="BM376" i="1"/>
  <c r="BP376" i="1"/>
  <c r="BO374" i="1"/>
  <c r="BP374" i="1"/>
  <c r="BO370" i="1"/>
  <c r="BP370" i="1"/>
  <c r="BO366" i="1"/>
  <c r="BP366" i="1"/>
  <c r="BO363" i="1"/>
  <c r="BP363" i="1"/>
  <c r="BO362" i="1"/>
  <c r="BP362" i="1"/>
  <c r="BO359" i="1"/>
  <c r="BP359" i="1"/>
  <c r="BO358" i="1"/>
  <c r="BP358" i="1"/>
  <c r="BO355" i="1"/>
  <c r="BP355" i="1"/>
  <c r="BO354" i="1"/>
  <c r="BP354" i="1"/>
  <c r="BO351" i="1"/>
  <c r="BP351" i="1"/>
  <c r="BO350" i="1"/>
  <c r="BP350" i="1"/>
  <c r="BO347" i="1"/>
  <c r="BP347" i="1"/>
  <c r="BO346" i="1"/>
  <c r="BP346" i="1"/>
  <c r="BO345" i="1"/>
  <c r="BP345" i="1"/>
  <c r="BO342" i="1"/>
  <c r="BP342" i="1"/>
  <c r="BO341" i="1"/>
  <c r="BP341" i="1"/>
  <c r="BO340" i="1"/>
  <c r="BP340" i="1"/>
  <c r="BO339" i="1"/>
  <c r="BP339" i="1"/>
  <c r="BO337" i="1"/>
  <c r="BP337" i="1"/>
  <c r="BO336" i="1"/>
  <c r="BP336" i="1"/>
  <c r="BO334" i="1"/>
  <c r="BP334" i="1"/>
  <c r="BO333" i="1"/>
  <c r="BP333" i="1"/>
  <c r="BO331" i="1"/>
  <c r="BP331" i="1"/>
  <c r="BO330" i="1"/>
  <c r="BP330" i="1"/>
  <c r="BO329" i="1"/>
  <c r="BP329" i="1"/>
  <c r="BO326" i="1"/>
  <c r="BP326" i="1"/>
  <c r="BO325" i="1"/>
  <c r="BP325" i="1"/>
  <c r="BO324" i="1"/>
  <c r="BP324" i="1"/>
  <c r="BO323" i="1"/>
  <c r="BP323" i="1"/>
  <c r="BO321" i="1"/>
  <c r="BP321" i="1"/>
  <c r="BO320" i="1"/>
  <c r="BP320" i="1"/>
  <c r="BO318" i="1"/>
  <c r="BP318" i="1"/>
  <c r="BO317" i="1"/>
  <c r="BP317" i="1"/>
  <c r="BP316" i="1"/>
  <c r="BO315" i="1"/>
  <c r="BP315" i="1"/>
  <c r="BO314" i="1"/>
  <c r="BP314" i="1"/>
  <c r="BO313" i="1"/>
  <c r="BP313" i="1"/>
  <c r="BO310" i="1"/>
  <c r="BP310" i="1"/>
  <c r="BO309" i="1"/>
  <c r="BP309" i="1"/>
  <c r="BO308" i="1"/>
  <c r="BP308" i="1"/>
  <c r="BO307" i="1"/>
  <c r="BP307" i="1"/>
  <c r="BO305" i="1"/>
  <c r="BP305" i="1"/>
  <c r="BO304" i="1"/>
  <c r="BP304" i="1"/>
  <c r="BO302" i="1"/>
  <c r="BP302" i="1"/>
  <c r="BO301" i="1"/>
  <c r="BP301" i="1"/>
  <c r="BO299" i="1"/>
  <c r="BP299" i="1"/>
  <c r="BO298" i="1"/>
  <c r="BP298" i="1"/>
  <c r="BO297" i="1"/>
  <c r="BP297" i="1"/>
  <c r="BO294" i="1"/>
  <c r="BP294" i="1"/>
  <c r="BO293" i="1"/>
  <c r="BP293" i="1"/>
  <c r="BO292" i="1"/>
  <c r="BP292" i="1"/>
  <c r="BO291" i="1"/>
  <c r="BP291" i="1"/>
  <c r="BO290" i="1"/>
  <c r="BP290" i="1"/>
  <c r="BO289" i="1"/>
  <c r="BP289" i="1"/>
  <c r="BO288" i="1"/>
  <c r="BP288" i="1"/>
  <c r="BO286" i="1"/>
  <c r="BP286" i="1"/>
  <c r="BO285" i="1"/>
  <c r="BP285" i="1"/>
  <c r="BO284" i="1"/>
  <c r="BP284" i="1"/>
  <c r="BO283" i="1"/>
  <c r="BP283" i="1"/>
  <c r="BO282" i="1"/>
  <c r="BP282" i="1"/>
  <c r="BO281" i="1"/>
  <c r="BP281" i="1"/>
  <c r="BO280" i="1"/>
  <c r="BP280" i="1"/>
  <c r="BO278" i="1"/>
  <c r="BP278" i="1"/>
  <c r="BO277" i="1"/>
  <c r="BP277" i="1"/>
  <c r="BO276" i="1"/>
  <c r="BP276" i="1"/>
  <c r="BO275" i="1"/>
  <c r="BP275" i="1"/>
  <c r="BO274" i="1"/>
  <c r="BP274" i="1"/>
  <c r="BO273" i="1"/>
  <c r="BP273" i="1"/>
  <c r="BO272" i="1"/>
  <c r="BP272" i="1"/>
  <c r="BO270" i="1"/>
  <c r="BP270" i="1"/>
  <c r="BO269" i="1"/>
  <c r="BP269" i="1"/>
  <c r="BO268" i="1"/>
  <c r="BP268" i="1"/>
  <c r="BO267" i="1"/>
  <c r="BP267" i="1"/>
  <c r="BO266" i="1"/>
  <c r="BP266" i="1"/>
  <c r="BO265" i="1"/>
  <c r="BP265" i="1"/>
  <c r="BO262" i="1"/>
  <c r="BP262" i="1"/>
  <c r="BO261" i="1"/>
  <c r="BP261" i="1"/>
  <c r="BO260" i="1"/>
  <c r="BP260" i="1"/>
  <c r="BO259" i="1"/>
  <c r="BP259" i="1"/>
  <c r="BO258" i="1"/>
  <c r="BP258" i="1"/>
  <c r="BO257" i="1"/>
  <c r="BP257" i="1"/>
  <c r="BO256" i="1"/>
  <c r="BP256" i="1"/>
  <c r="BO254" i="1"/>
  <c r="BP254" i="1"/>
  <c r="BO253" i="1"/>
  <c r="BP253" i="1"/>
  <c r="BO252" i="1"/>
  <c r="BP252" i="1"/>
  <c r="BO251" i="1"/>
  <c r="BP251" i="1"/>
  <c r="BO250" i="1"/>
  <c r="BP250" i="1"/>
  <c r="BO249" i="1"/>
  <c r="BP249" i="1"/>
  <c r="BO246" i="1"/>
  <c r="BP246" i="1"/>
  <c r="BO245" i="1"/>
  <c r="BP245" i="1"/>
  <c r="BO244" i="1"/>
  <c r="BP244" i="1"/>
  <c r="BO243" i="1"/>
  <c r="BP243" i="1"/>
  <c r="BO242" i="1"/>
  <c r="BP242" i="1"/>
  <c r="BO241" i="1"/>
  <c r="BP241" i="1"/>
  <c r="BO240" i="1"/>
  <c r="BP240" i="1"/>
  <c r="BO238" i="1"/>
  <c r="BP238" i="1"/>
  <c r="BO237" i="1"/>
  <c r="BP237" i="1"/>
  <c r="BO236" i="1"/>
  <c r="BP236" i="1"/>
  <c r="BO235" i="1"/>
  <c r="BP235" i="1"/>
  <c r="BO234" i="1"/>
  <c r="BP234" i="1"/>
  <c r="BO233" i="1"/>
  <c r="BP233" i="1"/>
  <c r="BO230" i="1"/>
  <c r="BP230" i="1"/>
  <c r="BO229" i="1"/>
  <c r="BP229" i="1"/>
  <c r="BO228" i="1"/>
  <c r="BP228" i="1"/>
  <c r="BO227" i="1"/>
  <c r="BP227" i="1"/>
  <c r="BO226" i="1"/>
  <c r="BP226" i="1"/>
  <c r="BO225" i="1"/>
  <c r="BP225" i="1"/>
  <c r="BO224" i="1"/>
  <c r="BP224" i="1"/>
  <c r="BO222" i="1"/>
  <c r="BP222" i="1"/>
  <c r="BO221" i="1"/>
  <c r="BP221" i="1"/>
  <c r="BO220" i="1"/>
  <c r="BP220" i="1"/>
  <c r="BO219" i="1"/>
  <c r="BP219" i="1"/>
  <c r="BO218" i="1"/>
  <c r="BP218" i="1"/>
  <c r="BO217" i="1"/>
  <c r="BP217" i="1"/>
  <c r="BO214" i="1"/>
  <c r="BP214" i="1"/>
  <c r="BO213" i="1"/>
  <c r="BP213" i="1"/>
  <c r="BO212" i="1"/>
  <c r="BP212" i="1"/>
  <c r="BO211" i="1"/>
  <c r="BP211" i="1"/>
  <c r="BO210" i="1"/>
  <c r="BP210" i="1"/>
  <c r="BO209" i="1"/>
  <c r="BP209" i="1"/>
  <c r="BO208" i="1"/>
  <c r="BP208" i="1"/>
  <c r="BO206" i="1"/>
  <c r="BP206" i="1"/>
  <c r="BO205" i="1"/>
  <c r="BP205" i="1"/>
  <c r="BO204" i="1"/>
  <c r="BP204" i="1"/>
  <c r="BO203" i="1"/>
  <c r="BP203" i="1"/>
  <c r="BO202" i="1"/>
  <c r="BP202" i="1"/>
  <c r="BO201" i="1"/>
  <c r="BP201" i="1"/>
  <c r="BO198" i="1"/>
  <c r="BP198" i="1"/>
  <c r="BO197" i="1"/>
  <c r="BP197" i="1"/>
  <c r="BO196" i="1"/>
  <c r="BP196" i="1"/>
  <c r="BO195" i="1"/>
  <c r="BP195" i="1"/>
  <c r="BO194" i="1"/>
  <c r="BP194" i="1"/>
  <c r="BO193" i="1"/>
  <c r="BP193" i="1"/>
  <c r="BO192" i="1"/>
  <c r="BP192" i="1"/>
  <c r="BO190" i="1"/>
  <c r="BP190" i="1"/>
  <c r="BO189" i="1"/>
  <c r="BP189" i="1"/>
  <c r="BO188" i="1"/>
  <c r="BP188" i="1"/>
  <c r="BO187" i="1"/>
  <c r="BP187" i="1"/>
  <c r="BO186" i="1"/>
  <c r="BP186" i="1"/>
  <c r="BO185" i="1"/>
  <c r="BP185" i="1"/>
  <c r="BO182" i="1"/>
  <c r="BP182" i="1"/>
  <c r="BO181" i="1"/>
  <c r="BP181" i="1"/>
  <c r="BO180" i="1"/>
  <c r="BP180" i="1"/>
  <c r="BO179" i="1"/>
  <c r="BP179" i="1"/>
  <c r="BO178" i="1"/>
  <c r="BP178" i="1"/>
  <c r="BO177" i="1"/>
  <c r="BP177" i="1"/>
  <c r="BO176" i="1"/>
  <c r="BP176" i="1"/>
  <c r="BO174" i="1"/>
  <c r="BP174" i="1"/>
  <c r="BO173" i="1"/>
  <c r="BP173" i="1"/>
  <c r="BO172" i="1"/>
  <c r="BP172" i="1"/>
  <c r="BO171" i="1"/>
  <c r="BP171" i="1"/>
  <c r="BO170" i="1"/>
  <c r="BP170" i="1"/>
  <c r="BO169" i="1"/>
  <c r="BP169" i="1"/>
  <c r="BO166" i="1"/>
  <c r="BP166" i="1"/>
  <c r="BO165" i="1"/>
  <c r="BP165" i="1"/>
  <c r="BO164" i="1"/>
  <c r="BP164" i="1"/>
  <c r="BO163" i="1"/>
  <c r="BP163" i="1"/>
  <c r="BO162" i="1"/>
  <c r="BP162" i="1"/>
  <c r="BO161" i="1"/>
  <c r="BP161" i="1"/>
  <c r="BO160" i="1"/>
  <c r="BP160" i="1"/>
  <c r="BO158" i="1"/>
  <c r="BP158" i="1"/>
  <c r="BO157" i="1"/>
  <c r="BP157" i="1"/>
  <c r="BO156" i="1"/>
  <c r="BP156" i="1"/>
  <c r="BO155" i="1"/>
  <c r="BP155" i="1"/>
  <c r="BO154" i="1"/>
  <c r="BP154" i="1"/>
  <c r="BO153" i="1"/>
  <c r="BP153" i="1"/>
  <c r="BO152" i="1"/>
  <c r="BP152" i="1"/>
  <c r="BO150" i="1"/>
  <c r="BP150" i="1"/>
  <c r="BO149" i="1"/>
  <c r="BP149" i="1"/>
  <c r="BO147" i="1"/>
  <c r="BP147" i="1"/>
  <c r="BO146" i="1"/>
  <c r="BP146" i="1"/>
  <c r="BO145" i="1"/>
  <c r="BP145" i="1"/>
  <c r="BP67" i="1"/>
  <c r="BP43" i="1"/>
  <c r="BP494" i="1"/>
  <c r="BP472" i="1"/>
  <c r="BP446" i="1"/>
  <c r="BP429" i="1"/>
  <c r="BP413" i="1"/>
  <c r="BP397" i="1"/>
  <c r="BP381" i="1"/>
  <c r="BP365" i="1"/>
  <c r="BP349" i="1"/>
  <c r="BP319" i="1"/>
  <c r="BO19" i="1"/>
  <c r="BP19" i="1"/>
  <c r="BO438" i="1"/>
  <c r="BP438" i="1"/>
  <c r="BO434" i="1"/>
  <c r="BP434" i="1"/>
  <c r="BO427" i="1"/>
  <c r="BP427" i="1"/>
  <c r="BO423" i="1"/>
  <c r="BP423" i="1"/>
  <c r="BO419" i="1"/>
  <c r="BP419" i="1"/>
  <c r="BO418" i="1"/>
  <c r="BP418" i="1"/>
  <c r="BO411" i="1"/>
  <c r="BP411" i="1"/>
  <c r="BO410" i="1"/>
  <c r="BP410" i="1"/>
  <c r="BO406" i="1"/>
  <c r="BP406" i="1"/>
  <c r="BO398" i="1"/>
  <c r="BP398" i="1"/>
  <c r="BO14" i="1"/>
  <c r="BP14" i="1"/>
  <c r="R103" i="1"/>
  <c r="BP103" i="1"/>
  <c r="R95" i="1"/>
  <c r="BP95" i="1"/>
  <c r="BP425" i="1"/>
  <c r="BP409" i="1"/>
  <c r="BP393" i="1"/>
  <c r="BP377" i="1"/>
  <c r="BP361" i="1"/>
  <c r="BP7" i="1"/>
  <c r="BO17" i="1"/>
  <c r="BP17" i="1"/>
  <c r="BO9" i="1"/>
  <c r="BP9" i="1"/>
  <c r="BP500" i="1"/>
  <c r="BP496" i="1"/>
  <c r="BP492" i="1"/>
  <c r="BP488" i="1"/>
  <c r="BP142" i="1"/>
  <c r="BP134" i="1"/>
  <c r="BP126" i="1"/>
  <c r="BP118" i="1"/>
  <c r="BP110" i="1"/>
  <c r="BP102" i="1"/>
  <c r="BP94" i="1"/>
  <c r="BP86" i="1"/>
  <c r="BP78" i="1"/>
  <c r="BP62" i="1"/>
  <c r="BP54" i="1"/>
  <c r="BP46" i="1"/>
  <c r="BP22" i="1"/>
  <c r="BP471" i="1"/>
  <c r="BP123" i="1"/>
  <c r="BP51" i="1"/>
  <c r="BP35" i="1"/>
  <c r="BP27" i="1"/>
  <c r="BO141" i="1"/>
  <c r="BP141" i="1"/>
  <c r="BO139" i="1"/>
  <c r="BO133" i="1"/>
  <c r="BP133" i="1"/>
  <c r="BO131" i="1"/>
  <c r="BO129" i="1"/>
  <c r="BP129" i="1"/>
  <c r="BO125" i="1"/>
  <c r="BP125" i="1"/>
  <c r="BO121" i="1"/>
  <c r="BP121" i="1"/>
  <c r="BO117" i="1"/>
  <c r="BP117" i="1"/>
  <c r="BP116" i="1"/>
  <c r="BO115" i="1"/>
  <c r="BO113" i="1"/>
  <c r="BP113" i="1"/>
  <c r="BO112" i="1"/>
  <c r="BP112" i="1"/>
  <c r="BO109" i="1"/>
  <c r="BP109" i="1"/>
  <c r="BO101" i="1"/>
  <c r="BP101" i="1"/>
  <c r="BO97" i="1"/>
  <c r="BP97" i="1"/>
  <c r="BO93" i="1"/>
  <c r="BP93" i="1"/>
  <c r="BO89" i="1"/>
  <c r="BP89" i="1"/>
  <c r="BO85" i="1"/>
  <c r="BP85" i="1"/>
  <c r="BO81" i="1"/>
  <c r="BP81" i="1"/>
  <c r="BO77" i="1"/>
  <c r="BP77" i="1"/>
  <c r="BO76" i="1"/>
  <c r="BP76" i="1"/>
  <c r="BO72" i="1"/>
  <c r="BP72" i="1"/>
  <c r="BO65" i="1"/>
  <c r="BP65" i="1"/>
  <c r="BO61" i="1"/>
  <c r="BP61" i="1"/>
  <c r="BO57" i="1"/>
  <c r="BP57" i="1"/>
  <c r="BO56" i="1"/>
  <c r="BP56" i="1"/>
  <c r="BO53" i="1"/>
  <c r="BP53" i="1"/>
  <c r="BO50" i="1"/>
  <c r="BO49" i="1"/>
  <c r="BP49" i="1"/>
  <c r="BO45" i="1"/>
  <c r="BP45" i="1"/>
  <c r="BO40" i="1"/>
  <c r="BP40" i="1"/>
  <c r="BO36" i="1"/>
  <c r="BP36" i="1"/>
  <c r="BO32" i="1"/>
  <c r="BP32" i="1"/>
  <c r="BO28" i="1"/>
  <c r="BP28" i="1"/>
  <c r="BO25" i="1"/>
  <c r="BP25" i="1"/>
  <c r="BO21" i="1"/>
  <c r="BP21" i="1"/>
  <c r="BO497" i="1"/>
  <c r="BO485" i="1"/>
  <c r="BO469" i="1"/>
  <c r="BO492" i="1"/>
  <c r="BP486" i="1"/>
  <c r="BP482" i="1"/>
  <c r="BP470" i="1"/>
  <c r="BP462" i="1"/>
  <c r="BP450" i="1"/>
  <c r="BP442" i="1"/>
  <c r="BP138" i="1"/>
  <c r="BP130" i="1"/>
  <c r="BP122" i="1"/>
  <c r="BP114" i="1"/>
  <c r="BP106" i="1"/>
  <c r="BP98" i="1"/>
  <c r="BP90" i="1"/>
  <c r="BP82" i="1"/>
  <c r="BP74" i="1"/>
  <c r="BP66" i="1"/>
  <c r="BP58" i="1"/>
  <c r="BP50" i="1"/>
  <c r="BM416" i="1"/>
  <c r="BO416" i="1"/>
  <c r="BM412" i="1"/>
  <c r="BO412" i="1"/>
  <c r="BM408" i="1"/>
  <c r="BO408" i="1"/>
  <c r="BN395" i="1"/>
  <c r="BO395" i="1"/>
  <c r="BN371" i="1"/>
  <c r="BO371" i="1"/>
  <c r="BN367" i="1"/>
  <c r="BO367" i="1"/>
  <c r="BM338" i="1"/>
  <c r="BO338" i="1"/>
  <c r="BM332" i="1"/>
  <c r="BO332" i="1"/>
  <c r="BM311" i="1"/>
  <c r="BO311" i="1"/>
  <c r="BM279" i="1"/>
  <c r="BO279" i="1"/>
  <c r="BM255" i="1"/>
  <c r="BO255" i="1"/>
  <c r="BM231" i="1"/>
  <c r="BO231" i="1"/>
  <c r="BN144" i="1"/>
  <c r="BO144" i="1"/>
  <c r="BN140" i="1"/>
  <c r="BO140" i="1"/>
  <c r="BM135" i="1"/>
  <c r="BO135" i="1"/>
  <c r="BN132" i="1"/>
  <c r="BO132" i="1"/>
  <c r="BN124" i="1"/>
  <c r="BO124" i="1"/>
  <c r="BM111" i="1"/>
  <c r="BO111" i="1"/>
  <c r="BN100" i="1"/>
  <c r="BO100" i="1"/>
  <c r="BN91" i="1"/>
  <c r="BO91" i="1"/>
  <c r="BN69" i="1"/>
  <c r="BO69" i="1"/>
  <c r="BN68" i="1"/>
  <c r="BO68" i="1"/>
  <c r="BN44" i="1"/>
  <c r="BO44" i="1"/>
  <c r="BN41" i="1"/>
  <c r="BO41" i="1"/>
  <c r="BN30" i="1"/>
  <c r="BO30" i="1"/>
  <c r="BN29" i="1"/>
  <c r="BO29" i="1"/>
  <c r="BN26" i="1"/>
  <c r="BO26" i="1"/>
  <c r="BO496" i="1"/>
  <c r="BM15" i="1"/>
  <c r="BO15" i="1"/>
  <c r="BM428" i="1"/>
  <c r="BO428" i="1"/>
  <c r="BM396" i="1"/>
  <c r="BO396" i="1"/>
  <c r="BN391" i="1"/>
  <c r="BO391" i="1"/>
  <c r="BM384" i="1"/>
  <c r="BO384" i="1"/>
  <c r="BN383" i="1"/>
  <c r="BO383" i="1"/>
  <c r="BM372" i="1"/>
  <c r="BO372" i="1"/>
  <c r="BM348" i="1"/>
  <c r="BO348" i="1"/>
  <c r="BN344" i="1"/>
  <c r="BO344" i="1"/>
  <c r="BN328" i="1"/>
  <c r="BO328" i="1"/>
  <c r="BM327" i="1"/>
  <c r="BO327" i="1"/>
  <c r="BM322" i="1"/>
  <c r="BO322" i="1"/>
  <c r="BM306" i="1"/>
  <c r="BO306" i="1"/>
  <c r="BM300" i="1"/>
  <c r="BO300" i="1"/>
  <c r="BN296" i="1"/>
  <c r="BO296" i="1"/>
  <c r="BM271" i="1"/>
  <c r="BO271" i="1"/>
  <c r="BN248" i="1"/>
  <c r="BO248" i="1"/>
  <c r="BM247" i="1"/>
  <c r="BO247" i="1"/>
  <c r="BN216" i="1"/>
  <c r="BO216" i="1"/>
  <c r="BM215" i="1"/>
  <c r="BO215" i="1"/>
  <c r="BN200" i="1"/>
  <c r="BO200" i="1"/>
  <c r="BM199" i="1"/>
  <c r="BO199" i="1"/>
  <c r="BN184" i="1"/>
  <c r="BO184" i="1"/>
  <c r="BM183" i="1"/>
  <c r="BO183" i="1"/>
  <c r="BM175" i="1"/>
  <c r="BO175" i="1"/>
  <c r="BN168" i="1"/>
  <c r="BO168" i="1"/>
  <c r="BM167" i="1"/>
  <c r="BO167" i="1"/>
  <c r="BN136" i="1"/>
  <c r="BO136" i="1"/>
  <c r="BN128" i="1"/>
  <c r="BO128" i="1"/>
  <c r="BM436" i="1"/>
  <c r="BO436" i="1"/>
  <c r="BM432" i="1"/>
  <c r="BO432" i="1"/>
  <c r="BM424" i="1"/>
  <c r="BO424" i="1"/>
  <c r="BM420" i="1"/>
  <c r="BO420" i="1"/>
  <c r="BM404" i="1"/>
  <c r="BO404" i="1"/>
  <c r="BN403" i="1"/>
  <c r="BO403" i="1"/>
  <c r="BM400" i="1"/>
  <c r="BO400" i="1"/>
  <c r="BN399" i="1"/>
  <c r="BO399" i="1"/>
  <c r="BM392" i="1"/>
  <c r="BO392" i="1"/>
  <c r="BM388" i="1"/>
  <c r="BO388" i="1"/>
  <c r="BN387" i="1"/>
  <c r="BO387" i="1"/>
  <c r="BM380" i="1"/>
  <c r="BO380" i="1"/>
  <c r="BN379" i="1"/>
  <c r="BO379" i="1"/>
  <c r="BN375" i="1"/>
  <c r="BO375" i="1"/>
  <c r="BM368" i="1"/>
  <c r="BO368" i="1"/>
  <c r="BM364" i="1"/>
  <c r="BO364" i="1"/>
  <c r="BN360" i="1"/>
  <c r="BO360" i="1"/>
  <c r="BM356" i="1"/>
  <c r="BO356" i="1"/>
  <c r="BM352" i="1"/>
  <c r="BO352" i="1"/>
  <c r="BM343" i="1"/>
  <c r="BO343" i="1"/>
  <c r="BM316" i="1"/>
  <c r="BO316" i="1"/>
  <c r="BN312" i="1"/>
  <c r="BO312" i="1"/>
  <c r="BM295" i="1"/>
  <c r="BO295" i="1"/>
  <c r="BM287" i="1"/>
  <c r="BO287" i="1"/>
  <c r="BN264" i="1"/>
  <c r="BO264" i="1"/>
  <c r="BM263" i="1"/>
  <c r="BO263" i="1"/>
  <c r="BM239" i="1"/>
  <c r="BO239" i="1"/>
  <c r="BN232" i="1"/>
  <c r="BO232" i="1"/>
  <c r="BM223" i="1"/>
  <c r="BO223" i="1"/>
  <c r="BM207" i="1"/>
  <c r="BO207" i="1"/>
  <c r="BM191" i="1"/>
  <c r="BO191" i="1"/>
  <c r="BM159" i="1"/>
  <c r="BO159" i="1"/>
  <c r="BM151" i="1"/>
  <c r="BO151" i="1"/>
  <c r="BN148" i="1"/>
  <c r="BO148" i="1"/>
  <c r="BM143" i="1"/>
  <c r="BO143" i="1"/>
  <c r="BN137" i="1"/>
  <c r="BO137" i="1"/>
  <c r="BM127" i="1"/>
  <c r="BO127" i="1"/>
  <c r="BN120" i="1"/>
  <c r="BO120" i="1"/>
  <c r="BM119" i="1"/>
  <c r="BO119" i="1"/>
  <c r="BN116" i="1"/>
  <c r="BO116" i="1"/>
  <c r="BN108" i="1"/>
  <c r="BO108" i="1"/>
  <c r="BN107" i="1"/>
  <c r="BO107" i="1"/>
  <c r="BN105" i="1"/>
  <c r="BO105" i="1"/>
  <c r="BN104" i="1"/>
  <c r="BO104" i="1"/>
  <c r="BM103" i="1"/>
  <c r="BO103" i="1"/>
  <c r="BN99" i="1"/>
  <c r="BO99" i="1"/>
  <c r="BN96" i="1"/>
  <c r="BO96" i="1"/>
  <c r="BN95" i="1"/>
  <c r="BO95" i="1"/>
  <c r="BN92" i="1"/>
  <c r="BO92" i="1"/>
  <c r="BN88" i="1"/>
  <c r="BO88" i="1"/>
  <c r="BM87" i="1"/>
  <c r="BO87" i="1"/>
  <c r="BN84" i="1"/>
  <c r="BO84" i="1"/>
  <c r="BN83" i="1"/>
  <c r="BO83" i="1"/>
  <c r="BN80" i="1"/>
  <c r="BO80" i="1"/>
  <c r="BN79" i="1"/>
  <c r="BO79" i="1"/>
  <c r="BN75" i="1"/>
  <c r="BO75" i="1"/>
  <c r="BN73" i="1"/>
  <c r="BO73" i="1"/>
  <c r="BN71" i="1"/>
  <c r="BO71" i="1"/>
  <c r="BN70" i="1"/>
  <c r="BO70" i="1"/>
  <c r="BN67" i="1"/>
  <c r="BO67" i="1"/>
  <c r="BN64" i="1"/>
  <c r="BO64" i="1"/>
  <c r="BN63" i="1"/>
  <c r="BO63" i="1"/>
  <c r="BN60" i="1"/>
  <c r="BO60" i="1"/>
  <c r="BN59" i="1"/>
  <c r="BO59" i="1"/>
  <c r="BN55" i="1"/>
  <c r="BO55" i="1"/>
  <c r="BN52" i="1"/>
  <c r="BO52" i="1"/>
  <c r="BN48" i="1"/>
  <c r="BO48" i="1"/>
  <c r="BN47" i="1"/>
  <c r="BO47" i="1"/>
  <c r="BN43" i="1"/>
  <c r="BO43" i="1"/>
  <c r="BN42" i="1"/>
  <c r="BO42" i="1"/>
  <c r="BM39" i="1"/>
  <c r="BO39" i="1"/>
  <c r="BN38" i="1"/>
  <c r="BO38" i="1"/>
  <c r="BN37" i="1"/>
  <c r="BO37" i="1"/>
  <c r="BN34" i="1"/>
  <c r="BO34" i="1"/>
  <c r="BN33" i="1"/>
  <c r="BO33" i="1"/>
  <c r="BM31" i="1"/>
  <c r="BO31" i="1"/>
  <c r="BN24" i="1"/>
  <c r="BO24" i="1"/>
  <c r="BN23" i="1"/>
  <c r="BO23" i="1"/>
  <c r="BN499" i="1"/>
  <c r="BO499" i="1"/>
  <c r="BN498" i="1"/>
  <c r="BO498" i="1"/>
  <c r="BN495" i="1"/>
  <c r="BO495" i="1"/>
  <c r="BN494" i="1"/>
  <c r="BO494" i="1"/>
  <c r="BN491" i="1"/>
  <c r="BO491" i="1"/>
  <c r="BN490" i="1"/>
  <c r="BO490" i="1"/>
  <c r="BN487" i="1"/>
  <c r="BO487" i="1"/>
  <c r="BN484" i="1"/>
  <c r="BO484" i="1"/>
  <c r="BN483" i="1"/>
  <c r="BO483" i="1"/>
  <c r="BN480" i="1"/>
  <c r="BO480" i="1"/>
  <c r="BN479" i="1"/>
  <c r="BO479" i="1"/>
  <c r="BN478" i="1"/>
  <c r="BO478" i="1"/>
  <c r="BN476" i="1"/>
  <c r="BO476" i="1"/>
  <c r="BN475" i="1"/>
  <c r="BO475" i="1"/>
  <c r="BN474" i="1"/>
  <c r="BO474" i="1"/>
  <c r="BN472" i="1"/>
  <c r="BO472" i="1"/>
  <c r="BN468" i="1"/>
  <c r="BO468" i="1"/>
  <c r="BN467" i="1"/>
  <c r="BO467" i="1"/>
  <c r="BN466" i="1"/>
  <c r="BO466" i="1"/>
  <c r="BN464" i="1"/>
  <c r="BO464" i="1"/>
  <c r="BN463" i="1"/>
  <c r="BO463" i="1"/>
  <c r="BN460" i="1"/>
  <c r="BO460" i="1"/>
  <c r="BN459" i="1"/>
  <c r="BO459" i="1"/>
  <c r="BN458" i="1"/>
  <c r="BO458" i="1"/>
  <c r="BN456" i="1"/>
  <c r="BO456" i="1"/>
  <c r="BN455" i="1"/>
  <c r="BO455" i="1"/>
  <c r="BN454" i="1"/>
  <c r="BO454" i="1"/>
  <c r="BN452" i="1"/>
  <c r="BO452" i="1"/>
  <c r="BN451" i="1"/>
  <c r="BO451" i="1"/>
  <c r="BN448" i="1"/>
  <c r="BO448" i="1"/>
  <c r="BN447" i="1"/>
  <c r="BO447" i="1"/>
  <c r="BN446" i="1"/>
  <c r="BO446" i="1"/>
  <c r="BN445" i="1"/>
  <c r="BO445" i="1"/>
  <c r="BN444" i="1"/>
  <c r="BO444" i="1"/>
  <c r="BN441" i="1"/>
  <c r="BO441" i="1"/>
  <c r="BN440" i="1"/>
  <c r="BO440" i="1"/>
  <c r="BN439" i="1"/>
  <c r="BO439" i="1"/>
  <c r="BO500" i="1"/>
  <c r="BO376" i="1"/>
  <c r="BO18" i="1"/>
  <c r="BN13" i="1"/>
  <c r="BO13" i="1"/>
  <c r="BN12" i="1"/>
  <c r="BO12" i="1"/>
  <c r="BN8" i="1"/>
  <c r="BO8" i="1"/>
  <c r="BM435" i="1"/>
  <c r="BN435" i="1"/>
  <c r="BM434" i="1"/>
  <c r="BN434" i="1"/>
  <c r="BM433" i="1"/>
  <c r="BN433" i="1"/>
  <c r="BM430" i="1"/>
  <c r="BN430" i="1"/>
  <c r="BM429" i="1"/>
  <c r="BN429" i="1"/>
  <c r="BM426" i="1"/>
  <c r="BN426" i="1"/>
  <c r="BM417" i="1"/>
  <c r="BN417" i="1"/>
  <c r="BM414" i="1"/>
  <c r="BN414" i="1"/>
  <c r="BM413" i="1"/>
  <c r="BN413" i="1"/>
  <c r="BM411" i="1"/>
  <c r="BN411" i="1"/>
  <c r="BM407" i="1"/>
  <c r="BN407" i="1"/>
  <c r="BM397" i="1"/>
  <c r="BN397" i="1"/>
  <c r="BM394" i="1"/>
  <c r="BN394" i="1"/>
  <c r="BM390" i="1"/>
  <c r="BN390" i="1"/>
  <c r="BM385" i="1"/>
  <c r="BN385" i="1"/>
  <c r="BM382" i="1"/>
  <c r="BN382" i="1"/>
  <c r="BM378" i="1"/>
  <c r="BN378" i="1"/>
  <c r="BM377" i="1"/>
  <c r="BN377" i="1"/>
  <c r="BM370" i="1"/>
  <c r="BN370" i="1"/>
  <c r="BM366" i="1"/>
  <c r="BN366" i="1"/>
  <c r="BM365" i="1"/>
  <c r="BN365" i="1"/>
  <c r="BM362" i="1"/>
  <c r="BN362" i="1"/>
  <c r="BM359" i="1"/>
  <c r="BN359" i="1"/>
  <c r="BM355" i="1"/>
  <c r="BN355" i="1"/>
  <c r="BM350" i="1"/>
  <c r="BN350" i="1"/>
  <c r="BM347" i="1"/>
  <c r="BN347" i="1"/>
  <c r="BM342" i="1"/>
  <c r="BN342" i="1"/>
  <c r="BM337" i="1"/>
  <c r="BN337" i="1"/>
  <c r="BM334" i="1"/>
  <c r="BN334" i="1"/>
  <c r="BM333" i="1"/>
  <c r="BN333" i="1"/>
  <c r="BM331" i="1"/>
  <c r="BN331" i="1"/>
  <c r="BM325" i="1"/>
  <c r="BN325" i="1"/>
  <c r="BM319" i="1"/>
  <c r="BN319" i="1"/>
  <c r="BM315" i="1"/>
  <c r="BN315" i="1"/>
  <c r="BM308" i="1"/>
  <c r="BN308" i="1"/>
  <c r="BM307" i="1"/>
  <c r="BN307" i="1"/>
  <c r="BM304" i="1"/>
  <c r="BN304" i="1"/>
  <c r="BM301" i="1"/>
  <c r="BN301" i="1"/>
  <c r="BM298" i="1"/>
  <c r="BN298" i="1"/>
  <c r="BM297" i="1"/>
  <c r="BN297" i="1"/>
  <c r="BM292" i="1"/>
  <c r="BN292" i="1"/>
  <c r="BM289" i="1"/>
  <c r="BN289" i="1"/>
  <c r="BM284" i="1"/>
  <c r="BN284" i="1"/>
  <c r="BM281" i="1"/>
  <c r="BN281" i="1"/>
  <c r="BM276" i="1"/>
  <c r="BN276" i="1"/>
  <c r="BM273" i="1"/>
  <c r="BN273" i="1"/>
  <c r="BM272" i="1"/>
  <c r="BN272" i="1"/>
  <c r="BM266" i="1"/>
  <c r="BN266" i="1"/>
  <c r="BM214" i="1"/>
  <c r="BN214" i="1"/>
  <c r="BM211" i="1"/>
  <c r="BN211" i="1"/>
  <c r="BM206" i="1"/>
  <c r="BN206" i="1"/>
  <c r="BM203" i="1"/>
  <c r="BN203" i="1"/>
  <c r="BM198" i="1"/>
  <c r="BN198" i="1"/>
  <c r="BM190" i="1"/>
  <c r="BN190" i="1"/>
  <c r="BM189" i="1"/>
  <c r="BN189" i="1"/>
  <c r="BM188" i="1"/>
  <c r="BN188" i="1"/>
  <c r="BM187" i="1"/>
  <c r="BN187" i="1"/>
  <c r="BM186" i="1"/>
  <c r="BN186" i="1"/>
  <c r="BM185" i="1"/>
  <c r="BN185" i="1"/>
  <c r="BM182" i="1"/>
  <c r="BN182" i="1"/>
  <c r="BM181" i="1"/>
  <c r="BN181" i="1"/>
  <c r="BM179" i="1"/>
  <c r="BN179" i="1"/>
  <c r="BM178" i="1"/>
  <c r="BN178" i="1"/>
  <c r="BM174" i="1"/>
  <c r="BN174" i="1"/>
  <c r="BM162" i="1"/>
  <c r="BN162" i="1"/>
  <c r="BM155" i="1"/>
  <c r="BN155" i="1"/>
  <c r="BM150" i="1"/>
  <c r="BN150" i="1"/>
  <c r="BM147" i="1"/>
  <c r="BN147" i="1"/>
  <c r="BM142" i="1"/>
  <c r="BN142" i="1"/>
  <c r="BM139" i="1"/>
  <c r="BN139" i="1"/>
  <c r="BM138" i="1"/>
  <c r="BN138" i="1"/>
  <c r="BM131" i="1"/>
  <c r="BN131" i="1"/>
  <c r="BM130" i="1"/>
  <c r="BN130" i="1"/>
  <c r="BM126" i="1"/>
  <c r="BN126" i="1"/>
  <c r="BM122" i="1"/>
  <c r="BN122" i="1"/>
  <c r="BM118" i="1"/>
  <c r="BN118" i="1"/>
  <c r="BM115" i="1"/>
  <c r="BN115" i="1"/>
  <c r="BM114" i="1"/>
  <c r="BN114" i="1"/>
  <c r="BM110" i="1"/>
  <c r="BN110" i="1"/>
  <c r="BM102" i="1"/>
  <c r="BN102" i="1"/>
  <c r="BM98" i="1"/>
  <c r="BN98" i="1"/>
  <c r="BM93" i="1"/>
  <c r="BN93" i="1"/>
  <c r="BM78" i="1"/>
  <c r="BN78" i="1"/>
  <c r="BM65" i="1"/>
  <c r="BN65" i="1"/>
  <c r="BM62" i="1"/>
  <c r="BN62" i="1"/>
  <c r="BM61" i="1"/>
  <c r="BN61" i="1"/>
  <c r="BM58" i="1"/>
  <c r="BN58" i="1"/>
  <c r="BM57" i="1"/>
  <c r="BN57" i="1"/>
  <c r="BM54" i="1"/>
  <c r="BN54" i="1"/>
  <c r="BM53" i="1"/>
  <c r="BN53" i="1"/>
  <c r="BM50" i="1"/>
  <c r="BN50" i="1"/>
  <c r="BM49" i="1"/>
  <c r="BN49" i="1"/>
  <c r="BM28" i="1"/>
  <c r="BN28" i="1"/>
  <c r="BM27" i="1"/>
  <c r="BN27" i="1"/>
  <c r="BM21" i="1"/>
  <c r="BN21" i="1"/>
  <c r="BL464" i="1"/>
  <c r="BN497" i="1"/>
  <c r="BL452" i="1"/>
  <c r="BN485" i="1"/>
  <c r="BM471" i="1"/>
  <c r="BN471" i="1"/>
  <c r="BL436" i="1"/>
  <c r="BN469" i="1"/>
  <c r="BM462" i="1"/>
  <c r="BN462" i="1"/>
  <c r="BL424" i="1"/>
  <c r="BN457" i="1"/>
  <c r="BM449" i="1"/>
  <c r="BN449" i="1"/>
  <c r="BM442" i="1"/>
  <c r="BN442" i="1"/>
  <c r="BN420" i="1"/>
  <c r="BN388" i="1"/>
  <c r="BN338" i="1"/>
  <c r="BN199" i="1"/>
  <c r="BN103" i="1"/>
  <c r="BM10" i="1"/>
  <c r="BN10" i="1"/>
  <c r="BN432" i="1"/>
  <c r="BN416" i="1"/>
  <c r="BN400" i="1"/>
  <c r="BN384" i="1"/>
  <c r="BN368" i="1"/>
  <c r="BN352" i="1"/>
  <c r="BN332" i="1"/>
  <c r="BN311" i="1"/>
  <c r="BN287" i="1"/>
  <c r="BN255" i="1"/>
  <c r="BN223" i="1"/>
  <c r="BN191" i="1"/>
  <c r="BN159" i="1"/>
  <c r="BN127" i="1"/>
  <c r="BN31" i="1"/>
  <c r="BM11" i="1"/>
  <c r="BN11" i="1"/>
  <c r="BM437" i="1"/>
  <c r="BN437" i="1"/>
  <c r="BM431" i="1"/>
  <c r="BN431" i="1"/>
  <c r="BM427" i="1"/>
  <c r="BN427" i="1"/>
  <c r="BM423" i="1"/>
  <c r="BN423" i="1"/>
  <c r="BM418" i="1"/>
  <c r="BN418" i="1"/>
  <c r="BM415" i="1"/>
  <c r="BN415" i="1"/>
  <c r="BM410" i="1"/>
  <c r="BN410" i="1"/>
  <c r="BM409" i="1"/>
  <c r="BN409" i="1"/>
  <c r="BM406" i="1"/>
  <c r="BN406" i="1"/>
  <c r="BM402" i="1"/>
  <c r="BN402" i="1"/>
  <c r="BM401" i="1"/>
  <c r="BN401" i="1"/>
  <c r="BM389" i="1"/>
  <c r="BN389" i="1"/>
  <c r="BM381" i="1"/>
  <c r="BN381" i="1"/>
  <c r="BM374" i="1"/>
  <c r="BN374" i="1"/>
  <c r="BM369" i="1"/>
  <c r="BN369" i="1"/>
  <c r="BM361" i="1"/>
  <c r="BN361" i="1"/>
  <c r="BM357" i="1"/>
  <c r="BN357" i="1"/>
  <c r="BM354" i="1"/>
  <c r="BN354" i="1"/>
  <c r="BM349" i="1"/>
  <c r="BN349" i="1"/>
  <c r="BM346" i="1"/>
  <c r="BN346" i="1"/>
  <c r="BM341" i="1"/>
  <c r="BN341" i="1"/>
  <c r="BM336" i="1"/>
  <c r="BN336" i="1"/>
  <c r="BM330" i="1"/>
  <c r="BN330" i="1"/>
  <c r="BM329" i="1"/>
  <c r="BN329" i="1"/>
  <c r="BM324" i="1"/>
  <c r="BN324" i="1"/>
  <c r="BM321" i="1"/>
  <c r="BN321" i="1"/>
  <c r="BM318" i="1"/>
  <c r="BN318" i="1"/>
  <c r="BM317" i="1"/>
  <c r="BN317" i="1"/>
  <c r="BM314" i="1"/>
  <c r="BN314" i="1"/>
  <c r="BM309" i="1"/>
  <c r="BN309" i="1"/>
  <c r="BM305" i="1"/>
  <c r="BN305" i="1"/>
  <c r="BM299" i="1"/>
  <c r="BN299" i="1"/>
  <c r="BM294" i="1"/>
  <c r="BN294" i="1"/>
  <c r="BM291" i="1"/>
  <c r="BN291" i="1"/>
  <c r="BM288" i="1"/>
  <c r="BN288" i="1"/>
  <c r="BM285" i="1"/>
  <c r="BN285" i="1"/>
  <c r="BM282" i="1"/>
  <c r="BN282" i="1"/>
  <c r="BM278" i="1"/>
  <c r="BN278" i="1"/>
  <c r="BM274" i="1"/>
  <c r="BN274" i="1"/>
  <c r="BM269" i="1"/>
  <c r="BN269" i="1"/>
  <c r="BM268" i="1"/>
  <c r="BN268" i="1"/>
  <c r="BM267" i="1"/>
  <c r="BN267" i="1"/>
  <c r="BM262" i="1"/>
  <c r="BN262" i="1"/>
  <c r="BM261" i="1"/>
  <c r="BN261" i="1"/>
  <c r="BM260" i="1"/>
  <c r="BN260" i="1"/>
  <c r="BM259" i="1"/>
  <c r="BN259" i="1"/>
  <c r="BM254" i="1"/>
  <c r="BN254" i="1"/>
  <c r="BM253" i="1"/>
  <c r="BN253" i="1"/>
  <c r="BM252" i="1"/>
  <c r="BN252" i="1"/>
  <c r="BM251" i="1"/>
  <c r="BN251" i="1"/>
  <c r="BM246" i="1"/>
  <c r="BN246" i="1"/>
  <c r="BM245" i="1"/>
  <c r="BN245" i="1"/>
  <c r="BM237" i="1"/>
  <c r="BN237" i="1"/>
  <c r="BM236" i="1"/>
  <c r="BN236" i="1"/>
  <c r="BM235" i="1"/>
  <c r="BN235" i="1"/>
  <c r="BM230" i="1"/>
  <c r="BN230" i="1"/>
  <c r="BM227" i="1"/>
  <c r="BN227" i="1"/>
  <c r="BM226" i="1"/>
  <c r="BN226" i="1"/>
  <c r="BM219" i="1"/>
  <c r="BN219" i="1"/>
  <c r="BM218" i="1"/>
  <c r="BN218" i="1"/>
  <c r="BM217" i="1"/>
  <c r="BN217" i="1"/>
  <c r="BM213" i="1"/>
  <c r="BN213" i="1"/>
  <c r="BM212" i="1"/>
  <c r="BN212" i="1"/>
  <c r="BM209" i="1"/>
  <c r="BN209" i="1"/>
  <c r="BM208" i="1"/>
  <c r="BN208" i="1"/>
  <c r="BM205" i="1"/>
  <c r="BN205" i="1"/>
  <c r="BM202" i="1"/>
  <c r="BN202" i="1"/>
  <c r="BM201" i="1"/>
  <c r="BN201" i="1"/>
  <c r="BM197" i="1"/>
  <c r="BN197" i="1"/>
  <c r="BM196" i="1"/>
  <c r="BN196" i="1"/>
  <c r="BM195" i="1"/>
  <c r="BN195" i="1"/>
  <c r="BM194" i="1"/>
  <c r="BN194" i="1"/>
  <c r="BM193" i="1"/>
  <c r="BN193" i="1"/>
  <c r="BM172" i="1"/>
  <c r="BN172" i="1"/>
  <c r="BM171" i="1"/>
  <c r="BN171" i="1"/>
  <c r="BM170" i="1"/>
  <c r="BN170" i="1"/>
  <c r="BM169" i="1"/>
  <c r="BN169" i="1"/>
  <c r="BM166" i="1"/>
  <c r="BN166" i="1"/>
  <c r="BM165" i="1"/>
  <c r="BN165" i="1"/>
  <c r="BM164" i="1"/>
  <c r="BN164" i="1"/>
  <c r="BM163" i="1"/>
  <c r="BN163" i="1"/>
  <c r="BM160" i="1"/>
  <c r="BN160" i="1"/>
  <c r="BM158" i="1"/>
  <c r="BN158" i="1"/>
  <c r="BM157" i="1"/>
  <c r="BN157" i="1"/>
  <c r="BM154" i="1"/>
  <c r="BN154" i="1"/>
  <c r="BM152" i="1"/>
  <c r="BN152" i="1"/>
  <c r="BM149" i="1"/>
  <c r="BN149" i="1"/>
  <c r="BM146" i="1"/>
  <c r="BN146" i="1"/>
  <c r="BM134" i="1"/>
  <c r="BN134" i="1"/>
  <c r="BM129" i="1"/>
  <c r="BN129" i="1"/>
  <c r="BM121" i="1"/>
  <c r="BN121" i="1"/>
  <c r="BM113" i="1"/>
  <c r="BN113" i="1"/>
  <c r="BM112" i="1"/>
  <c r="BN112" i="1"/>
  <c r="BM109" i="1"/>
  <c r="BN109" i="1"/>
  <c r="BM106" i="1"/>
  <c r="BN106" i="1"/>
  <c r="BM101" i="1"/>
  <c r="BN101" i="1"/>
  <c r="BM94" i="1"/>
  <c r="BN94" i="1"/>
  <c r="BM90" i="1"/>
  <c r="BN90" i="1"/>
  <c r="BM89" i="1"/>
  <c r="BN89" i="1"/>
  <c r="BM86" i="1"/>
  <c r="BN86" i="1"/>
  <c r="BM81" i="1"/>
  <c r="BN81" i="1"/>
  <c r="BM76" i="1"/>
  <c r="BN76" i="1"/>
  <c r="BM74" i="1"/>
  <c r="BN74" i="1"/>
  <c r="BM72" i="1"/>
  <c r="BN72" i="1"/>
  <c r="BM56" i="1"/>
  <c r="BN56" i="1"/>
  <c r="BM51" i="1"/>
  <c r="BN51" i="1"/>
  <c r="BM46" i="1"/>
  <c r="BN46" i="1"/>
  <c r="BM45" i="1"/>
  <c r="BN45" i="1"/>
  <c r="BM40" i="1"/>
  <c r="BN40" i="1"/>
  <c r="BM36" i="1"/>
  <c r="BN36" i="1"/>
  <c r="BM35" i="1"/>
  <c r="BN35" i="1"/>
  <c r="BM22" i="1"/>
  <c r="BN22" i="1"/>
  <c r="BL460" i="1"/>
  <c r="BN493" i="1"/>
  <c r="BL456" i="1"/>
  <c r="BN489" i="1"/>
  <c r="BL448" i="1"/>
  <c r="BN481" i="1"/>
  <c r="BL440" i="1"/>
  <c r="BN473" i="1"/>
  <c r="BL432" i="1"/>
  <c r="BN465" i="1"/>
  <c r="BL428" i="1"/>
  <c r="BN461" i="1"/>
  <c r="BL420" i="1"/>
  <c r="BN453" i="1"/>
  <c r="BN404" i="1"/>
  <c r="BN356" i="1"/>
  <c r="BN295" i="1"/>
  <c r="BN231" i="1"/>
  <c r="BN167" i="1"/>
  <c r="BN39" i="1"/>
  <c r="BM18" i="1"/>
  <c r="BN18" i="1"/>
  <c r="BN428" i="1"/>
  <c r="BN412" i="1"/>
  <c r="BN396" i="1"/>
  <c r="BN380" i="1"/>
  <c r="BN364" i="1"/>
  <c r="BN348" i="1"/>
  <c r="BN327" i="1"/>
  <c r="BN306" i="1"/>
  <c r="BN279" i="1"/>
  <c r="BN247" i="1"/>
  <c r="BN215" i="1"/>
  <c r="BN183" i="1"/>
  <c r="BN151" i="1"/>
  <c r="BN119" i="1"/>
  <c r="BN87" i="1"/>
  <c r="BM19" i="1"/>
  <c r="BN19" i="1"/>
  <c r="BM438" i="1"/>
  <c r="BN438" i="1"/>
  <c r="BM425" i="1"/>
  <c r="BN425" i="1"/>
  <c r="BM422" i="1"/>
  <c r="BN422" i="1"/>
  <c r="BM421" i="1"/>
  <c r="BN421" i="1"/>
  <c r="BM419" i="1"/>
  <c r="BN419" i="1"/>
  <c r="BM405" i="1"/>
  <c r="BN405" i="1"/>
  <c r="BM398" i="1"/>
  <c r="BN398" i="1"/>
  <c r="BM393" i="1"/>
  <c r="BN393" i="1"/>
  <c r="BM386" i="1"/>
  <c r="BN386" i="1"/>
  <c r="BM373" i="1"/>
  <c r="BN373" i="1"/>
  <c r="BM363" i="1"/>
  <c r="BN363" i="1"/>
  <c r="BM358" i="1"/>
  <c r="BN358" i="1"/>
  <c r="BM353" i="1"/>
  <c r="BN353" i="1"/>
  <c r="BM351" i="1"/>
  <c r="BN351" i="1"/>
  <c r="BM345" i="1"/>
  <c r="BN345" i="1"/>
  <c r="BM340" i="1"/>
  <c r="BN340" i="1"/>
  <c r="BM339" i="1"/>
  <c r="BN339" i="1"/>
  <c r="BM335" i="1"/>
  <c r="BN335" i="1"/>
  <c r="BM326" i="1"/>
  <c r="BN326" i="1"/>
  <c r="BM323" i="1"/>
  <c r="BN323" i="1"/>
  <c r="BM320" i="1"/>
  <c r="BN320" i="1"/>
  <c r="BM313" i="1"/>
  <c r="BN313" i="1"/>
  <c r="BM310" i="1"/>
  <c r="BN310" i="1"/>
  <c r="BM303" i="1"/>
  <c r="BN303" i="1"/>
  <c r="BM302" i="1"/>
  <c r="BN302" i="1"/>
  <c r="BM293" i="1"/>
  <c r="BN293" i="1"/>
  <c r="BM290" i="1"/>
  <c r="BN290" i="1"/>
  <c r="BM286" i="1"/>
  <c r="BN286" i="1"/>
  <c r="BM283" i="1"/>
  <c r="BN283" i="1"/>
  <c r="BM280" i="1"/>
  <c r="BN280" i="1"/>
  <c r="BM277" i="1"/>
  <c r="BN277" i="1"/>
  <c r="BM275" i="1"/>
  <c r="BN275" i="1"/>
  <c r="BM270" i="1"/>
  <c r="BN270" i="1"/>
  <c r="BM265" i="1"/>
  <c r="BN265" i="1"/>
  <c r="BM258" i="1"/>
  <c r="BN258" i="1"/>
  <c r="BM257" i="1"/>
  <c r="BN257" i="1"/>
  <c r="BM256" i="1"/>
  <c r="BN256" i="1"/>
  <c r="BM250" i="1"/>
  <c r="BN250" i="1"/>
  <c r="BM249" i="1"/>
  <c r="BN249" i="1"/>
  <c r="BM244" i="1"/>
  <c r="BN244" i="1"/>
  <c r="BM243" i="1"/>
  <c r="BN243" i="1"/>
  <c r="BM242" i="1"/>
  <c r="BN242" i="1"/>
  <c r="BM241" i="1"/>
  <c r="BN241" i="1"/>
  <c r="BM240" i="1"/>
  <c r="BN240" i="1"/>
  <c r="BM238" i="1"/>
  <c r="BN238" i="1"/>
  <c r="BM234" i="1"/>
  <c r="BN234" i="1"/>
  <c r="BM233" i="1"/>
  <c r="BN233" i="1"/>
  <c r="BM229" i="1"/>
  <c r="BN229" i="1"/>
  <c r="BM228" i="1"/>
  <c r="BN228" i="1"/>
  <c r="BM225" i="1"/>
  <c r="BN225" i="1"/>
  <c r="BM224" i="1"/>
  <c r="BN224" i="1"/>
  <c r="BM222" i="1"/>
  <c r="BN222" i="1"/>
  <c r="BM221" i="1"/>
  <c r="BN221" i="1"/>
  <c r="BM220" i="1"/>
  <c r="BN220" i="1"/>
  <c r="BM210" i="1"/>
  <c r="BN210" i="1"/>
  <c r="BM204" i="1"/>
  <c r="BN204" i="1"/>
  <c r="BM192" i="1"/>
  <c r="BN192" i="1"/>
  <c r="BM180" i="1"/>
  <c r="BN180" i="1"/>
  <c r="BM177" i="1"/>
  <c r="BN177" i="1"/>
  <c r="BM176" i="1"/>
  <c r="BN176" i="1"/>
  <c r="BM173" i="1"/>
  <c r="BN173" i="1"/>
  <c r="BM161" i="1"/>
  <c r="BN161" i="1"/>
  <c r="BM156" i="1"/>
  <c r="BN156" i="1"/>
  <c r="BM153" i="1"/>
  <c r="BN153" i="1"/>
  <c r="BM145" i="1"/>
  <c r="BN145" i="1"/>
  <c r="BM141" i="1"/>
  <c r="BN141" i="1"/>
  <c r="BM133" i="1"/>
  <c r="BN133" i="1"/>
  <c r="BM125" i="1"/>
  <c r="BN125" i="1"/>
  <c r="BM123" i="1"/>
  <c r="BN123" i="1"/>
  <c r="BM117" i="1"/>
  <c r="BN117" i="1"/>
  <c r="BM97" i="1"/>
  <c r="BN97" i="1"/>
  <c r="BM85" i="1"/>
  <c r="BN85" i="1"/>
  <c r="BM82" i="1"/>
  <c r="BN82" i="1"/>
  <c r="BM77" i="1"/>
  <c r="BN77" i="1"/>
  <c r="BM66" i="1"/>
  <c r="BN66" i="1"/>
  <c r="BM32" i="1"/>
  <c r="BN32" i="1"/>
  <c r="BM25" i="1"/>
  <c r="BN25" i="1"/>
  <c r="BM486" i="1"/>
  <c r="BN486" i="1"/>
  <c r="BM482" i="1"/>
  <c r="BN482" i="1"/>
  <c r="BL444" i="1"/>
  <c r="BN477" i="1"/>
  <c r="BM470" i="1"/>
  <c r="BN470" i="1"/>
  <c r="BM450" i="1"/>
  <c r="BN450" i="1"/>
  <c r="BM443" i="1"/>
  <c r="BN443" i="1"/>
  <c r="BN436" i="1"/>
  <c r="BN372" i="1"/>
  <c r="BN316" i="1"/>
  <c r="BN263" i="1"/>
  <c r="BN135" i="1"/>
  <c r="BM14" i="1"/>
  <c r="BN14" i="1"/>
  <c r="BN424" i="1"/>
  <c r="BN408" i="1"/>
  <c r="BN392" i="1"/>
  <c r="BN376" i="1"/>
  <c r="BN343" i="1"/>
  <c r="BN322" i="1"/>
  <c r="BN300" i="1"/>
  <c r="BN271" i="1"/>
  <c r="BN239" i="1"/>
  <c r="BN207" i="1"/>
  <c r="BN175" i="1"/>
  <c r="BN143" i="1"/>
  <c r="BN111" i="1"/>
  <c r="BN15" i="1"/>
  <c r="BM17" i="1"/>
  <c r="BN17" i="1"/>
  <c r="BM9" i="1"/>
  <c r="BN9" i="1"/>
  <c r="BM20" i="1"/>
  <c r="BN20" i="1"/>
  <c r="BM16" i="1"/>
  <c r="BN16" i="1"/>
  <c r="BL350" i="1"/>
  <c r="BM383" i="1"/>
  <c r="BL346" i="1"/>
  <c r="BM379" i="1"/>
  <c r="BL338" i="1"/>
  <c r="BM371" i="1"/>
  <c r="BL327" i="1"/>
  <c r="BM360" i="1"/>
  <c r="BL311" i="1"/>
  <c r="BM344" i="1"/>
  <c r="BL295" i="1"/>
  <c r="BM328" i="1"/>
  <c r="BL279" i="1"/>
  <c r="BM312" i="1"/>
  <c r="BL215" i="1"/>
  <c r="BM248" i="1"/>
  <c r="BL183" i="1"/>
  <c r="BM216" i="1"/>
  <c r="BL151" i="1"/>
  <c r="BM184" i="1"/>
  <c r="BL135" i="1"/>
  <c r="BM168" i="1"/>
  <c r="BL104" i="1"/>
  <c r="BM137" i="1"/>
  <c r="BL95" i="1"/>
  <c r="BM128" i="1"/>
  <c r="BL91" i="1"/>
  <c r="BM124" i="1"/>
  <c r="BL83" i="1"/>
  <c r="BM116" i="1"/>
  <c r="BL74" i="1"/>
  <c r="BM107" i="1"/>
  <c r="BM104" i="1"/>
  <c r="BL71" i="1"/>
  <c r="BL67" i="1"/>
  <c r="BM100" i="1"/>
  <c r="BL59" i="1"/>
  <c r="BM92" i="1"/>
  <c r="BJ71" i="1"/>
  <c r="BM88" i="1"/>
  <c r="BL55" i="1"/>
  <c r="BL51" i="1"/>
  <c r="BM84" i="1"/>
  <c r="BL47" i="1"/>
  <c r="BM80" i="1"/>
  <c r="BL40" i="1"/>
  <c r="BM73" i="1"/>
  <c r="BL37" i="1"/>
  <c r="BM70" i="1"/>
  <c r="BL36" i="1"/>
  <c r="BM69" i="1"/>
  <c r="BL30" i="1"/>
  <c r="BM63" i="1"/>
  <c r="BL22" i="1"/>
  <c r="BM55" i="1"/>
  <c r="BL10" i="1"/>
  <c r="BM43" i="1"/>
  <c r="BK38" i="1"/>
  <c r="BM38" i="1"/>
  <c r="BK34" i="1"/>
  <c r="BM34" i="1"/>
  <c r="BK30" i="1"/>
  <c r="BM30" i="1"/>
  <c r="BK29" i="1"/>
  <c r="BM29" i="1"/>
  <c r="BK26" i="1"/>
  <c r="BM26" i="1"/>
  <c r="BK23" i="1"/>
  <c r="BM23" i="1"/>
  <c r="BL467" i="1"/>
  <c r="BM500" i="1"/>
  <c r="BM498" i="1"/>
  <c r="BL465" i="1"/>
  <c r="BL462" i="1"/>
  <c r="BM495" i="1"/>
  <c r="BK492" i="1"/>
  <c r="BM492" i="1"/>
  <c r="BG488" i="1"/>
  <c r="BM488" i="1"/>
  <c r="BK484" i="1"/>
  <c r="BM484" i="1"/>
  <c r="BM478" i="1"/>
  <c r="BL445" i="1"/>
  <c r="BL442" i="1"/>
  <c r="BM475" i="1"/>
  <c r="BL435" i="1"/>
  <c r="BM468" i="1"/>
  <c r="BG464" i="1"/>
  <c r="BM464" i="1"/>
  <c r="BL426" i="1"/>
  <c r="BM459" i="1"/>
  <c r="BM458" i="1"/>
  <c r="BL425" i="1"/>
  <c r="BL422" i="1"/>
  <c r="BM455" i="1"/>
  <c r="BL414" i="1"/>
  <c r="BM447" i="1"/>
  <c r="BM446" i="1"/>
  <c r="BL413" i="1"/>
  <c r="BG444" i="1"/>
  <c r="BK444" i="1"/>
  <c r="BM444" i="1"/>
  <c r="BK439" i="1"/>
  <c r="BM439" i="1"/>
  <c r="BM465" i="1"/>
  <c r="BL429" i="1"/>
  <c r="BM493" i="1"/>
  <c r="BM477" i="1"/>
  <c r="BM461" i="1"/>
  <c r="BL358" i="1"/>
  <c r="BM391" i="1"/>
  <c r="BL354" i="1"/>
  <c r="BM387" i="1"/>
  <c r="BL342" i="1"/>
  <c r="BM375" i="1"/>
  <c r="BL334" i="1"/>
  <c r="BM367" i="1"/>
  <c r="BL263" i="1"/>
  <c r="BM296" i="1"/>
  <c r="BL231" i="1"/>
  <c r="BM264" i="1"/>
  <c r="BL199" i="1"/>
  <c r="BM232" i="1"/>
  <c r="BL115" i="1"/>
  <c r="BM148" i="1"/>
  <c r="BL107" i="1"/>
  <c r="BM140" i="1"/>
  <c r="BL103" i="1"/>
  <c r="BM136" i="1"/>
  <c r="BL99" i="1"/>
  <c r="BM132" i="1"/>
  <c r="BL75" i="1"/>
  <c r="BM108" i="1"/>
  <c r="BL72" i="1"/>
  <c r="BM105" i="1"/>
  <c r="BL66" i="1"/>
  <c r="BM99" i="1"/>
  <c r="BL63" i="1"/>
  <c r="BM96" i="1"/>
  <c r="BL58" i="1"/>
  <c r="BM91" i="1"/>
  <c r="BL50" i="1"/>
  <c r="BM83" i="1"/>
  <c r="BL34" i="1"/>
  <c r="BM67" i="1"/>
  <c r="BL31" i="1"/>
  <c r="BM64" i="1"/>
  <c r="BL26" i="1"/>
  <c r="BM59" i="1"/>
  <c r="BL14" i="1"/>
  <c r="BM47" i="1"/>
  <c r="BL9" i="1"/>
  <c r="BM42" i="1"/>
  <c r="BK37" i="1"/>
  <c r="BM37" i="1"/>
  <c r="BK33" i="1"/>
  <c r="BM33" i="1"/>
  <c r="BK24" i="1"/>
  <c r="BM24" i="1"/>
  <c r="BM494" i="1"/>
  <c r="BL461" i="1"/>
  <c r="BL458" i="1"/>
  <c r="BM491" i="1"/>
  <c r="BL450" i="1"/>
  <c r="BM483" i="1"/>
  <c r="BG480" i="1"/>
  <c r="BM480" i="1"/>
  <c r="BM474" i="1"/>
  <c r="BL441" i="1"/>
  <c r="BM454" i="1"/>
  <c r="BL421" i="1"/>
  <c r="BL418" i="1"/>
  <c r="BM451" i="1"/>
  <c r="BM497" i="1"/>
  <c r="BL409" i="1"/>
  <c r="BM489" i="1"/>
  <c r="BM473" i="1"/>
  <c r="BM457" i="1"/>
  <c r="BL370" i="1"/>
  <c r="BM403" i="1"/>
  <c r="BL366" i="1"/>
  <c r="BM399" i="1"/>
  <c r="BL362" i="1"/>
  <c r="BM395" i="1"/>
  <c r="BL167" i="1"/>
  <c r="BM200" i="1"/>
  <c r="BL111" i="1"/>
  <c r="BM144" i="1"/>
  <c r="BM120" i="1"/>
  <c r="BL87" i="1"/>
  <c r="BL62" i="1"/>
  <c r="BM95" i="1"/>
  <c r="BL46" i="1"/>
  <c r="BM79" i="1"/>
  <c r="BL42" i="1"/>
  <c r="BM75" i="1"/>
  <c r="BL38" i="1"/>
  <c r="BM71" i="1"/>
  <c r="BL35" i="1"/>
  <c r="BM68" i="1"/>
  <c r="BL27" i="1"/>
  <c r="BM60" i="1"/>
  <c r="BL19" i="1"/>
  <c r="BM52" i="1"/>
  <c r="BL15" i="1"/>
  <c r="BM48" i="1"/>
  <c r="BL11" i="1"/>
  <c r="BM44" i="1"/>
  <c r="BL8" i="1"/>
  <c r="BM41" i="1"/>
  <c r="BL466" i="1"/>
  <c r="BM499" i="1"/>
  <c r="BL463" i="1"/>
  <c r="BM496" i="1"/>
  <c r="BM490" i="1"/>
  <c r="BL457" i="1"/>
  <c r="BK487" i="1"/>
  <c r="BM487" i="1"/>
  <c r="BL446" i="1"/>
  <c r="BM479" i="1"/>
  <c r="BG476" i="1"/>
  <c r="BM476" i="1"/>
  <c r="BG472" i="1"/>
  <c r="BM472" i="1"/>
  <c r="BL434" i="1"/>
  <c r="BM467" i="1"/>
  <c r="BM466" i="1"/>
  <c r="BL433" i="1"/>
  <c r="BL430" i="1"/>
  <c r="BM463" i="1"/>
  <c r="BG460" i="1"/>
  <c r="BM460" i="1"/>
  <c r="BG456" i="1"/>
  <c r="BM456" i="1"/>
  <c r="BG452" i="1"/>
  <c r="BM452" i="1"/>
  <c r="BJ431" i="1"/>
  <c r="BM448" i="1"/>
  <c r="BL412" i="1"/>
  <c r="BM445" i="1"/>
  <c r="BL408" i="1"/>
  <c r="BM441" i="1"/>
  <c r="BH440" i="1"/>
  <c r="BM440" i="1"/>
  <c r="BL453" i="1"/>
  <c r="BM481" i="1"/>
  <c r="BL39" i="1"/>
  <c r="BM485" i="1"/>
  <c r="BM469" i="1"/>
  <c r="BM453" i="1"/>
  <c r="BM13" i="1"/>
  <c r="BK12" i="1"/>
  <c r="BM12" i="1"/>
  <c r="BK8" i="1"/>
  <c r="BM8" i="1"/>
  <c r="BK437" i="1"/>
  <c r="BL404" i="1"/>
  <c r="BK434" i="1"/>
  <c r="BL401" i="1"/>
  <c r="BK431" i="1"/>
  <c r="BL398" i="1"/>
  <c r="BK428" i="1"/>
  <c r="BL395" i="1"/>
  <c r="BK425" i="1"/>
  <c r="BL392" i="1"/>
  <c r="BK423" i="1"/>
  <c r="BL390" i="1"/>
  <c r="BK422" i="1"/>
  <c r="BL389" i="1"/>
  <c r="BK419" i="1"/>
  <c r="BL386" i="1"/>
  <c r="BK416" i="1"/>
  <c r="BL383" i="1"/>
  <c r="BK413" i="1"/>
  <c r="BL380" i="1"/>
  <c r="BK409" i="1"/>
  <c r="BL376" i="1"/>
  <c r="BK405" i="1"/>
  <c r="BL372" i="1"/>
  <c r="BK436" i="1"/>
  <c r="BL403" i="1"/>
  <c r="BK433" i="1"/>
  <c r="BL400" i="1"/>
  <c r="BK430" i="1"/>
  <c r="BL397" i="1"/>
  <c r="BK420" i="1"/>
  <c r="BL387" i="1"/>
  <c r="BK418" i="1"/>
  <c r="BL385" i="1"/>
  <c r="BK415" i="1"/>
  <c r="BL382" i="1"/>
  <c r="BK412" i="1"/>
  <c r="BL379" i="1"/>
  <c r="BK410" i="1"/>
  <c r="BL377" i="1"/>
  <c r="BK438" i="1"/>
  <c r="BL405" i="1"/>
  <c r="BK435" i="1"/>
  <c r="BL402" i="1"/>
  <c r="BK432" i="1"/>
  <c r="BL399" i="1"/>
  <c r="BK429" i="1"/>
  <c r="BL396" i="1"/>
  <c r="BK427" i="1"/>
  <c r="BL394" i="1"/>
  <c r="BK426" i="1"/>
  <c r="BL393" i="1"/>
  <c r="BK424" i="1"/>
  <c r="BL391" i="1"/>
  <c r="BK421" i="1"/>
  <c r="BL388" i="1"/>
  <c r="BK417" i="1"/>
  <c r="BL384" i="1"/>
  <c r="BK414" i="1"/>
  <c r="BL381" i="1"/>
  <c r="BK411" i="1"/>
  <c r="BL378" i="1"/>
  <c r="BK408" i="1"/>
  <c r="BL375" i="1"/>
  <c r="BK407" i="1"/>
  <c r="BL374" i="1"/>
  <c r="BK406" i="1"/>
  <c r="BL373" i="1"/>
  <c r="BK404" i="1"/>
  <c r="BL371" i="1"/>
  <c r="BK402" i="1"/>
  <c r="BL369" i="1"/>
  <c r="BK401" i="1"/>
  <c r="BL368" i="1"/>
  <c r="BK397" i="1"/>
  <c r="BL364" i="1"/>
  <c r="BK392" i="1"/>
  <c r="BL359" i="1"/>
  <c r="BK389" i="1"/>
  <c r="BL356" i="1"/>
  <c r="BK386" i="1"/>
  <c r="BL353" i="1"/>
  <c r="BK400" i="1"/>
  <c r="BL367" i="1"/>
  <c r="BK396" i="1"/>
  <c r="BL363" i="1"/>
  <c r="BK393" i="1"/>
  <c r="BL360" i="1"/>
  <c r="BK390" i="1"/>
  <c r="BL357" i="1"/>
  <c r="BK385" i="1"/>
  <c r="BL352" i="1"/>
  <c r="BK382" i="1"/>
  <c r="BL349" i="1"/>
  <c r="BK381" i="1"/>
  <c r="BL348" i="1"/>
  <c r="BK380" i="1"/>
  <c r="BL347" i="1"/>
  <c r="BK378" i="1"/>
  <c r="BL345" i="1"/>
  <c r="BK377" i="1"/>
  <c r="BL344" i="1"/>
  <c r="BK376" i="1"/>
  <c r="BL343" i="1"/>
  <c r="BK374" i="1"/>
  <c r="BL341" i="1"/>
  <c r="BK373" i="1"/>
  <c r="BL340" i="1"/>
  <c r="BK372" i="1"/>
  <c r="BL339" i="1"/>
  <c r="BK370" i="1"/>
  <c r="BL337" i="1"/>
  <c r="BK369" i="1"/>
  <c r="BL336" i="1"/>
  <c r="BK368" i="1"/>
  <c r="BL335" i="1"/>
  <c r="BK366" i="1"/>
  <c r="BL333" i="1"/>
  <c r="BK365" i="1"/>
  <c r="BL332" i="1"/>
  <c r="BK364" i="1"/>
  <c r="BL331" i="1"/>
  <c r="BK363" i="1"/>
  <c r="BL330" i="1"/>
  <c r="BK362" i="1"/>
  <c r="BL329" i="1"/>
  <c r="BK361" i="1"/>
  <c r="BL328" i="1"/>
  <c r="BK359" i="1"/>
  <c r="BL326" i="1"/>
  <c r="BK358" i="1"/>
  <c r="BL325" i="1"/>
  <c r="BK357" i="1"/>
  <c r="BL324" i="1"/>
  <c r="BK356" i="1"/>
  <c r="BL323" i="1"/>
  <c r="BK355" i="1"/>
  <c r="BL322" i="1"/>
  <c r="BK354" i="1"/>
  <c r="BL321" i="1"/>
  <c r="BK353" i="1"/>
  <c r="BL320" i="1"/>
  <c r="BK352" i="1"/>
  <c r="BL319" i="1"/>
  <c r="BK351" i="1"/>
  <c r="BL318" i="1"/>
  <c r="BK350" i="1"/>
  <c r="BL317" i="1"/>
  <c r="BK349" i="1"/>
  <c r="BL316" i="1"/>
  <c r="BK348" i="1"/>
  <c r="BL315" i="1"/>
  <c r="BK347" i="1"/>
  <c r="BL314" i="1"/>
  <c r="BK346" i="1"/>
  <c r="BL313" i="1"/>
  <c r="BK345" i="1"/>
  <c r="BL312" i="1"/>
  <c r="BK343" i="1"/>
  <c r="BL310" i="1"/>
  <c r="BK342" i="1"/>
  <c r="BL309" i="1"/>
  <c r="BK341" i="1"/>
  <c r="BL308" i="1"/>
  <c r="BK340" i="1"/>
  <c r="BL307" i="1"/>
  <c r="BK339" i="1"/>
  <c r="BL306" i="1"/>
  <c r="BK338" i="1"/>
  <c r="BL305" i="1"/>
  <c r="BK337" i="1"/>
  <c r="BL304" i="1"/>
  <c r="BK336" i="1"/>
  <c r="BL303" i="1"/>
  <c r="BK335" i="1"/>
  <c r="BL302" i="1"/>
  <c r="BK334" i="1"/>
  <c r="BL301" i="1"/>
  <c r="BK333" i="1"/>
  <c r="BL300" i="1"/>
  <c r="BK332" i="1"/>
  <c r="BL299" i="1"/>
  <c r="BK331" i="1"/>
  <c r="BL298" i="1"/>
  <c r="BK330" i="1"/>
  <c r="BL297" i="1"/>
  <c r="BK329" i="1"/>
  <c r="BL296" i="1"/>
  <c r="BK327" i="1"/>
  <c r="BL294" i="1"/>
  <c r="BK326" i="1"/>
  <c r="BL293" i="1"/>
  <c r="BK325" i="1"/>
  <c r="BL292" i="1"/>
  <c r="BK324" i="1"/>
  <c r="BL291" i="1"/>
  <c r="BK323" i="1"/>
  <c r="BL290" i="1"/>
  <c r="BK322" i="1"/>
  <c r="BL289" i="1"/>
  <c r="BK321" i="1"/>
  <c r="BL288" i="1"/>
  <c r="BK320" i="1"/>
  <c r="BL287" i="1"/>
  <c r="BK319" i="1"/>
  <c r="BL286" i="1"/>
  <c r="BK318" i="1"/>
  <c r="BL285" i="1"/>
  <c r="BK317" i="1"/>
  <c r="BL284" i="1"/>
  <c r="BK316" i="1"/>
  <c r="BL283" i="1"/>
  <c r="BK315" i="1"/>
  <c r="BL282" i="1"/>
  <c r="BK314" i="1"/>
  <c r="BL281" i="1"/>
  <c r="BK313" i="1"/>
  <c r="BL280" i="1"/>
  <c r="BK311" i="1"/>
  <c r="BL278" i="1"/>
  <c r="BK310" i="1"/>
  <c r="BL277" i="1"/>
  <c r="BK309" i="1"/>
  <c r="BL276" i="1"/>
  <c r="BK308" i="1"/>
  <c r="BL275" i="1"/>
  <c r="BK307" i="1"/>
  <c r="BL274" i="1"/>
  <c r="BK306" i="1"/>
  <c r="BL273" i="1"/>
  <c r="BK305" i="1"/>
  <c r="BL272" i="1"/>
  <c r="BK304" i="1"/>
  <c r="BL271" i="1"/>
  <c r="BK303" i="1"/>
  <c r="BL270" i="1"/>
  <c r="BK302" i="1"/>
  <c r="BL269" i="1"/>
  <c r="BK301" i="1"/>
  <c r="BL268" i="1"/>
  <c r="BK300" i="1"/>
  <c r="BL267" i="1"/>
  <c r="BK299" i="1"/>
  <c r="BL266" i="1"/>
  <c r="BK298" i="1"/>
  <c r="BL265" i="1"/>
  <c r="BK297" i="1"/>
  <c r="BL264" i="1"/>
  <c r="BK295" i="1"/>
  <c r="BL262" i="1"/>
  <c r="BK294" i="1"/>
  <c r="BL261" i="1"/>
  <c r="BK293" i="1"/>
  <c r="BL260" i="1"/>
  <c r="BK292" i="1"/>
  <c r="BL259" i="1"/>
  <c r="BK291" i="1"/>
  <c r="BL258" i="1"/>
  <c r="BK290" i="1"/>
  <c r="BL257" i="1"/>
  <c r="BK289" i="1"/>
  <c r="BL256" i="1"/>
  <c r="BK288" i="1"/>
  <c r="BL255" i="1"/>
  <c r="BK287" i="1"/>
  <c r="BL254" i="1"/>
  <c r="BK286" i="1"/>
  <c r="BL253" i="1"/>
  <c r="BK285" i="1"/>
  <c r="BL252" i="1"/>
  <c r="BK284" i="1"/>
  <c r="BL251" i="1"/>
  <c r="BK283" i="1"/>
  <c r="BL250" i="1"/>
  <c r="BK282" i="1"/>
  <c r="BL249" i="1"/>
  <c r="BK281" i="1"/>
  <c r="BL248" i="1"/>
  <c r="BL247" i="1"/>
  <c r="BK279" i="1"/>
  <c r="BL246" i="1"/>
  <c r="BK278" i="1"/>
  <c r="BL245" i="1"/>
  <c r="BK277" i="1"/>
  <c r="BL244" i="1"/>
  <c r="BK276" i="1"/>
  <c r="BL243" i="1"/>
  <c r="BK275" i="1"/>
  <c r="BL242" i="1"/>
  <c r="BK274" i="1"/>
  <c r="BL241" i="1"/>
  <c r="BK273" i="1"/>
  <c r="BL240" i="1"/>
  <c r="BK272" i="1"/>
  <c r="BL239" i="1"/>
  <c r="BK271" i="1"/>
  <c r="BL238" i="1"/>
  <c r="BK270" i="1"/>
  <c r="BL237" i="1"/>
  <c r="BK269" i="1"/>
  <c r="BL236" i="1"/>
  <c r="BK268" i="1"/>
  <c r="BL235" i="1"/>
  <c r="BK267" i="1"/>
  <c r="BL234" i="1"/>
  <c r="BK266" i="1"/>
  <c r="BL233" i="1"/>
  <c r="BK265" i="1"/>
  <c r="BL232" i="1"/>
  <c r="BK263" i="1"/>
  <c r="BL230" i="1"/>
  <c r="BK262" i="1"/>
  <c r="BL229" i="1"/>
  <c r="BK261" i="1"/>
  <c r="BL228" i="1"/>
  <c r="BK260" i="1"/>
  <c r="BL227" i="1"/>
  <c r="BK259" i="1"/>
  <c r="BL226" i="1"/>
  <c r="BK258" i="1"/>
  <c r="BL225" i="1"/>
  <c r="BK257" i="1"/>
  <c r="BL224" i="1"/>
  <c r="BK256" i="1"/>
  <c r="BL223" i="1"/>
  <c r="BK255" i="1"/>
  <c r="BL222" i="1"/>
  <c r="BK254" i="1"/>
  <c r="BL221" i="1"/>
  <c r="BK253" i="1"/>
  <c r="BL220" i="1"/>
  <c r="BK252" i="1"/>
  <c r="BL219" i="1"/>
  <c r="BK251" i="1"/>
  <c r="BL218" i="1"/>
  <c r="BK250" i="1"/>
  <c r="BL217" i="1"/>
  <c r="BK249" i="1"/>
  <c r="BL216" i="1"/>
  <c r="BK247" i="1"/>
  <c r="BL214" i="1"/>
  <c r="BK246" i="1"/>
  <c r="BL213" i="1"/>
  <c r="BK245" i="1"/>
  <c r="BL212" i="1"/>
  <c r="BK244" i="1"/>
  <c r="BL211" i="1"/>
  <c r="BK243" i="1"/>
  <c r="BL210" i="1"/>
  <c r="BK242" i="1"/>
  <c r="BL209" i="1"/>
  <c r="BK241" i="1"/>
  <c r="BL208" i="1"/>
  <c r="BK240" i="1"/>
  <c r="BL207" i="1"/>
  <c r="BK239" i="1"/>
  <c r="BL206" i="1"/>
  <c r="BK238" i="1"/>
  <c r="BL205" i="1"/>
  <c r="BK237" i="1"/>
  <c r="BL204" i="1"/>
  <c r="BK236" i="1"/>
  <c r="BL203" i="1"/>
  <c r="BK235" i="1"/>
  <c r="BL202" i="1"/>
  <c r="BK234" i="1"/>
  <c r="BL201" i="1"/>
  <c r="BK233" i="1"/>
  <c r="BL200" i="1"/>
  <c r="BK231" i="1"/>
  <c r="BL198" i="1"/>
  <c r="BK230" i="1"/>
  <c r="BL197" i="1"/>
  <c r="BK229" i="1"/>
  <c r="BL196" i="1"/>
  <c r="BK228" i="1"/>
  <c r="BL195" i="1"/>
  <c r="BK227" i="1"/>
  <c r="BL194" i="1"/>
  <c r="BK226" i="1"/>
  <c r="BL193" i="1"/>
  <c r="BK225" i="1"/>
  <c r="BL192" i="1"/>
  <c r="BK224" i="1"/>
  <c r="BL191" i="1"/>
  <c r="BK223" i="1"/>
  <c r="BL190" i="1"/>
  <c r="BK222" i="1"/>
  <c r="BL189" i="1"/>
  <c r="BK221" i="1"/>
  <c r="BL188" i="1"/>
  <c r="BK220" i="1"/>
  <c r="BL187" i="1"/>
  <c r="BK219" i="1"/>
  <c r="BL186" i="1"/>
  <c r="BK218" i="1"/>
  <c r="BL185" i="1"/>
  <c r="BK217" i="1"/>
  <c r="BL184" i="1"/>
  <c r="BK215" i="1"/>
  <c r="BL182" i="1"/>
  <c r="BK214" i="1"/>
  <c r="BL181" i="1"/>
  <c r="BK213" i="1"/>
  <c r="BL180" i="1"/>
  <c r="BK212" i="1"/>
  <c r="BL179" i="1"/>
  <c r="BK211" i="1"/>
  <c r="BL178" i="1"/>
  <c r="BK210" i="1"/>
  <c r="BL177" i="1"/>
  <c r="BK209" i="1"/>
  <c r="BL176" i="1"/>
  <c r="BK208" i="1"/>
  <c r="BL175" i="1"/>
  <c r="BK207" i="1"/>
  <c r="BL174" i="1"/>
  <c r="BK206" i="1"/>
  <c r="BL173" i="1"/>
  <c r="BK205" i="1"/>
  <c r="BL172" i="1"/>
  <c r="BK204" i="1"/>
  <c r="BL171" i="1"/>
  <c r="BK203" i="1"/>
  <c r="BL170" i="1"/>
  <c r="BK202" i="1"/>
  <c r="BL169" i="1"/>
  <c r="BL168" i="1"/>
  <c r="BK199" i="1"/>
  <c r="BL166" i="1"/>
  <c r="BK198" i="1"/>
  <c r="BL165" i="1"/>
  <c r="BK197" i="1"/>
  <c r="BL164" i="1"/>
  <c r="BK196" i="1"/>
  <c r="BL163" i="1"/>
  <c r="BK195" i="1"/>
  <c r="BL162" i="1"/>
  <c r="BK194" i="1"/>
  <c r="BL161" i="1"/>
  <c r="BK193" i="1"/>
  <c r="BL160" i="1"/>
  <c r="BK192" i="1"/>
  <c r="BL159" i="1"/>
  <c r="BK191" i="1"/>
  <c r="BL158" i="1"/>
  <c r="BK190" i="1"/>
  <c r="BL157" i="1"/>
  <c r="BK189" i="1"/>
  <c r="BL156" i="1"/>
  <c r="BK188" i="1"/>
  <c r="BL155" i="1"/>
  <c r="BK187" i="1"/>
  <c r="BL154" i="1"/>
  <c r="BK186" i="1"/>
  <c r="BL153" i="1"/>
  <c r="BK185" i="1"/>
  <c r="BL152" i="1"/>
  <c r="BK183" i="1"/>
  <c r="BL150" i="1"/>
  <c r="BK182" i="1"/>
  <c r="BL149" i="1"/>
  <c r="BK181" i="1"/>
  <c r="BL148" i="1"/>
  <c r="BK180" i="1"/>
  <c r="BL147" i="1"/>
  <c r="BK179" i="1"/>
  <c r="BL146" i="1"/>
  <c r="BK178" i="1"/>
  <c r="BL145" i="1"/>
  <c r="BK177" i="1"/>
  <c r="BL144" i="1"/>
  <c r="BK176" i="1"/>
  <c r="BL143" i="1"/>
  <c r="BK175" i="1"/>
  <c r="BL142" i="1"/>
  <c r="BK174" i="1"/>
  <c r="BL141" i="1"/>
  <c r="BK173" i="1"/>
  <c r="BL140" i="1"/>
  <c r="BK172" i="1"/>
  <c r="BL139" i="1"/>
  <c r="BK171" i="1"/>
  <c r="BL138" i="1"/>
  <c r="BK170" i="1"/>
  <c r="BL137" i="1"/>
  <c r="BK169" i="1"/>
  <c r="BL136" i="1"/>
  <c r="BK167" i="1"/>
  <c r="BL134" i="1"/>
  <c r="BK166" i="1"/>
  <c r="BL133" i="1"/>
  <c r="BK165" i="1"/>
  <c r="BL132" i="1"/>
  <c r="BK164" i="1"/>
  <c r="BL131" i="1"/>
  <c r="BK163" i="1"/>
  <c r="BL130" i="1"/>
  <c r="BK162" i="1"/>
  <c r="BL129" i="1"/>
  <c r="BK161" i="1"/>
  <c r="BL128" i="1"/>
  <c r="BK160" i="1"/>
  <c r="BL127" i="1"/>
  <c r="BK159" i="1"/>
  <c r="BL126" i="1"/>
  <c r="BK158" i="1"/>
  <c r="BL125" i="1"/>
  <c r="BK157" i="1"/>
  <c r="BL124" i="1"/>
  <c r="BK156" i="1"/>
  <c r="BL123" i="1"/>
  <c r="BK155" i="1"/>
  <c r="BL122" i="1"/>
  <c r="BK154" i="1"/>
  <c r="BL121" i="1"/>
  <c r="BK153" i="1"/>
  <c r="BL120" i="1"/>
  <c r="BL119" i="1"/>
  <c r="BK151" i="1"/>
  <c r="BL118" i="1"/>
  <c r="BK150" i="1"/>
  <c r="BL117" i="1"/>
  <c r="BK149" i="1"/>
  <c r="BL116" i="1"/>
  <c r="BK147" i="1"/>
  <c r="BL114" i="1"/>
  <c r="BK146" i="1"/>
  <c r="BL113" i="1"/>
  <c r="BK145" i="1"/>
  <c r="BL112" i="1"/>
  <c r="BK143" i="1"/>
  <c r="BL110" i="1"/>
  <c r="BK142" i="1"/>
  <c r="BL109" i="1"/>
  <c r="BK141" i="1"/>
  <c r="BL108" i="1"/>
  <c r="BK139" i="1"/>
  <c r="BL106" i="1"/>
  <c r="BK138" i="1"/>
  <c r="BL105" i="1"/>
  <c r="BK135" i="1"/>
  <c r="BL102" i="1"/>
  <c r="BK134" i="1"/>
  <c r="BL101" i="1"/>
  <c r="BK133" i="1"/>
  <c r="BL100" i="1"/>
  <c r="BK131" i="1"/>
  <c r="BL98" i="1"/>
  <c r="BK130" i="1"/>
  <c r="BL97" i="1"/>
  <c r="BL79" i="1"/>
  <c r="BL43" i="1"/>
  <c r="BL416" i="1"/>
  <c r="BL410" i="1"/>
  <c r="BK398" i="1"/>
  <c r="BL365" i="1"/>
  <c r="BK394" i="1"/>
  <c r="BL361" i="1"/>
  <c r="BK388" i="1"/>
  <c r="BL355" i="1"/>
  <c r="BK384" i="1"/>
  <c r="BL351" i="1"/>
  <c r="R56" i="1"/>
  <c r="BL23" i="1"/>
  <c r="S470" i="1"/>
  <c r="BL437" i="1"/>
  <c r="S450" i="1"/>
  <c r="BL417" i="1"/>
  <c r="BL449" i="1"/>
  <c r="BJ422" i="1"/>
  <c r="BL459" i="1"/>
  <c r="BL455" i="1"/>
  <c r="BL451" i="1"/>
  <c r="BL447" i="1"/>
  <c r="BL443" i="1"/>
  <c r="BL439" i="1"/>
  <c r="BL431" i="1"/>
  <c r="BL427" i="1"/>
  <c r="BL423" i="1"/>
  <c r="BL419" i="1"/>
  <c r="BL415" i="1"/>
  <c r="BL411" i="1"/>
  <c r="BL407" i="1"/>
  <c r="BK129" i="1"/>
  <c r="BL96" i="1"/>
  <c r="BK127" i="1"/>
  <c r="BL94" i="1"/>
  <c r="BK126" i="1"/>
  <c r="BL93" i="1"/>
  <c r="BK125" i="1"/>
  <c r="BL92" i="1"/>
  <c r="BK123" i="1"/>
  <c r="BL90" i="1"/>
  <c r="BK122" i="1"/>
  <c r="BL89" i="1"/>
  <c r="BK121" i="1"/>
  <c r="BL88" i="1"/>
  <c r="BK119" i="1"/>
  <c r="BL86" i="1"/>
  <c r="BK118" i="1"/>
  <c r="BL85" i="1"/>
  <c r="BK117" i="1"/>
  <c r="BL84" i="1"/>
  <c r="BK115" i="1"/>
  <c r="BL82" i="1"/>
  <c r="BK114" i="1"/>
  <c r="BL81" i="1"/>
  <c r="BK113" i="1"/>
  <c r="BL80" i="1"/>
  <c r="BL78" i="1"/>
  <c r="BK110" i="1"/>
  <c r="BL77" i="1"/>
  <c r="BK109" i="1"/>
  <c r="BL76" i="1"/>
  <c r="BK106" i="1"/>
  <c r="BL73" i="1"/>
  <c r="BL70" i="1"/>
  <c r="BK102" i="1"/>
  <c r="BL69" i="1"/>
  <c r="BK101" i="1"/>
  <c r="BL68" i="1"/>
  <c r="BK98" i="1"/>
  <c r="BL65" i="1"/>
  <c r="BK97" i="1"/>
  <c r="BL64" i="1"/>
  <c r="BK94" i="1"/>
  <c r="BL61" i="1"/>
  <c r="BK93" i="1"/>
  <c r="BL60" i="1"/>
  <c r="BK90" i="1"/>
  <c r="BL57" i="1"/>
  <c r="BK89" i="1"/>
  <c r="BL56" i="1"/>
  <c r="BK87" i="1"/>
  <c r="BL54" i="1"/>
  <c r="BK86" i="1"/>
  <c r="BL53" i="1"/>
  <c r="BK85" i="1"/>
  <c r="BL52" i="1"/>
  <c r="BK82" i="1"/>
  <c r="BL49" i="1"/>
  <c r="BK81" i="1"/>
  <c r="BL48" i="1"/>
  <c r="BK78" i="1"/>
  <c r="BL45" i="1"/>
  <c r="BK77" i="1"/>
  <c r="BL44" i="1"/>
  <c r="BK74" i="1"/>
  <c r="BL41" i="1"/>
  <c r="BK66" i="1"/>
  <c r="BL33" i="1"/>
  <c r="BK65" i="1"/>
  <c r="BL32" i="1"/>
  <c r="BK62" i="1"/>
  <c r="BL29" i="1"/>
  <c r="BK61" i="1"/>
  <c r="BL28" i="1"/>
  <c r="BK58" i="1"/>
  <c r="BL25" i="1"/>
  <c r="BK57" i="1"/>
  <c r="BL24" i="1"/>
  <c r="BK54" i="1"/>
  <c r="BL21" i="1"/>
  <c r="BK53" i="1"/>
  <c r="BL20" i="1"/>
  <c r="BK51" i="1"/>
  <c r="BL18" i="1"/>
  <c r="BK50" i="1"/>
  <c r="BL17" i="1"/>
  <c r="BK49" i="1"/>
  <c r="BL16" i="1"/>
  <c r="BK46" i="1"/>
  <c r="BL13" i="1"/>
  <c r="BK45" i="1"/>
  <c r="BL12" i="1"/>
  <c r="BK25" i="1"/>
  <c r="BK500" i="1"/>
  <c r="BG496" i="1"/>
  <c r="BK471" i="1"/>
  <c r="BG468" i="1"/>
  <c r="BK460" i="1"/>
  <c r="BL454" i="1"/>
  <c r="BL438" i="1"/>
  <c r="BL406" i="1"/>
  <c r="BI13" i="1"/>
  <c r="BK15" i="1"/>
  <c r="BI393" i="1"/>
  <c r="BK395" i="1"/>
  <c r="BI389" i="1"/>
  <c r="BK391" i="1"/>
  <c r="BI385" i="1"/>
  <c r="BK387" i="1"/>
  <c r="BI365" i="1"/>
  <c r="BK367" i="1"/>
  <c r="BI358" i="1"/>
  <c r="BK360" i="1"/>
  <c r="BI310" i="1"/>
  <c r="BK312" i="1"/>
  <c r="BI246" i="1"/>
  <c r="BK248" i="1"/>
  <c r="BI214" i="1"/>
  <c r="BK216" i="1"/>
  <c r="BJ184" i="1"/>
  <c r="BK201" i="1"/>
  <c r="BI166" i="1"/>
  <c r="BK168" i="1"/>
  <c r="BJ120" i="1"/>
  <c r="BK137" i="1"/>
  <c r="BJ94" i="1"/>
  <c r="BK111" i="1"/>
  <c r="BJ88" i="1"/>
  <c r="BK105" i="1"/>
  <c r="BI94" i="1"/>
  <c r="BK96" i="1"/>
  <c r="BJ66" i="1"/>
  <c r="BK83" i="1"/>
  <c r="BI78" i="1"/>
  <c r="BK80" i="1"/>
  <c r="BJ56" i="1"/>
  <c r="BK73" i="1"/>
  <c r="BI71" i="1"/>
  <c r="BJ53" i="1"/>
  <c r="BK70" i="1"/>
  <c r="BI62" i="1"/>
  <c r="BK64" i="1"/>
  <c r="BI58" i="1"/>
  <c r="BK60" i="1"/>
  <c r="BJ42" i="1"/>
  <c r="BK59" i="1"/>
  <c r="BI54" i="1"/>
  <c r="BK56" i="1"/>
  <c r="BJ39" i="1"/>
  <c r="BJ38" i="1"/>
  <c r="BK55" i="1"/>
  <c r="BI46" i="1"/>
  <c r="BK48" i="1"/>
  <c r="BJ25" i="1"/>
  <c r="BK42" i="1"/>
  <c r="BJ22" i="1"/>
  <c r="BK39" i="1"/>
  <c r="BI34" i="1"/>
  <c r="BK36" i="1"/>
  <c r="BJ18" i="1"/>
  <c r="BK35" i="1"/>
  <c r="BJ14" i="1"/>
  <c r="BK31" i="1"/>
  <c r="BK483" i="1"/>
  <c r="BJ466" i="1"/>
  <c r="BK476" i="1"/>
  <c r="BJ470" i="1"/>
  <c r="BK488" i="1"/>
  <c r="BK472" i="1"/>
  <c r="BK456" i="1"/>
  <c r="BK440" i="1"/>
  <c r="BI17" i="1"/>
  <c r="BK19" i="1"/>
  <c r="BI401" i="1"/>
  <c r="BK403" i="1"/>
  <c r="BI381" i="1"/>
  <c r="BK383" i="1"/>
  <c r="BI377" i="1"/>
  <c r="BK379" i="1"/>
  <c r="BI369" i="1"/>
  <c r="BK371" i="1"/>
  <c r="BI294" i="1"/>
  <c r="BK296" i="1"/>
  <c r="BI150" i="1"/>
  <c r="BK152" i="1"/>
  <c r="BJ135" i="1"/>
  <c r="BI146" i="1"/>
  <c r="BK148" i="1"/>
  <c r="BI134" i="1"/>
  <c r="BK136" i="1"/>
  <c r="BJ119" i="1"/>
  <c r="BI130" i="1"/>
  <c r="BK132" i="1"/>
  <c r="BI126" i="1"/>
  <c r="BK128" i="1"/>
  <c r="BJ86" i="1"/>
  <c r="BK103" i="1"/>
  <c r="BI98" i="1"/>
  <c r="BK100" i="1"/>
  <c r="BJ78" i="1"/>
  <c r="BK95" i="1"/>
  <c r="BI90" i="1"/>
  <c r="BK92" i="1"/>
  <c r="BI86" i="1"/>
  <c r="BK88" i="1"/>
  <c r="BJ62" i="1"/>
  <c r="BK79" i="1"/>
  <c r="BJ58" i="1"/>
  <c r="BK75" i="1"/>
  <c r="BJ54" i="1"/>
  <c r="BK71" i="1"/>
  <c r="BI66" i="1"/>
  <c r="BK68" i="1"/>
  <c r="BJ46" i="1"/>
  <c r="BK63" i="1"/>
  <c r="BI50" i="1"/>
  <c r="BK52" i="1"/>
  <c r="BJ26" i="1"/>
  <c r="BK43" i="1"/>
  <c r="BK40" i="1"/>
  <c r="BJ23" i="1"/>
  <c r="BI26" i="1"/>
  <c r="BK28" i="1"/>
  <c r="BI20" i="1"/>
  <c r="BK22" i="1"/>
  <c r="BK499" i="1"/>
  <c r="BJ482" i="1"/>
  <c r="BG498" i="1"/>
  <c r="BK498" i="1"/>
  <c r="BJ480" i="1"/>
  <c r="BK497" i="1"/>
  <c r="BJ469" i="1"/>
  <c r="BK486" i="1"/>
  <c r="BJ468" i="1"/>
  <c r="BK485" i="1"/>
  <c r="BJ462" i="1"/>
  <c r="BK479" i="1"/>
  <c r="BJ461" i="1"/>
  <c r="BK478" i="1"/>
  <c r="BJ460" i="1"/>
  <c r="BK477" i="1"/>
  <c r="BJ452" i="1"/>
  <c r="BK469" i="1"/>
  <c r="BK467" i="1"/>
  <c r="BJ450" i="1"/>
  <c r="BI464" i="1"/>
  <c r="BK466" i="1"/>
  <c r="BJ448" i="1"/>
  <c r="BK465" i="1"/>
  <c r="BJ446" i="1"/>
  <c r="BK463" i="1"/>
  <c r="BJ445" i="1"/>
  <c r="BK462" i="1"/>
  <c r="BJ444" i="1"/>
  <c r="BK461" i="1"/>
  <c r="BJ442" i="1"/>
  <c r="BK459" i="1"/>
  <c r="BJ441" i="1"/>
  <c r="BK458" i="1"/>
  <c r="BJ440" i="1"/>
  <c r="BK457" i="1"/>
  <c r="BI453" i="1"/>
  <c r="BK455" i="1"/>
  <c r="BJ437" i="1"/>
  <c r="BK454" i="1"/>
  <c r="BJ436" i="1"/>
  <c r="BK453" i="1"/>
  <c r="BK451" i="1"/>
  <c r="BJ434" i="1"/>
  <c r="BI448" i="1"/>
  <c r="BK450" i="1"/>
  <c r="BI447" i="1"/>
  <c r="BK449" i="1"/>
  <c r="BJ430" i="1"/>
  <c r="BK447" i="1"/>
  <c r="BJ429" i="1"/>
  <c r="BK446" i="1"/>
  <c r="BI443" i="1"/>
  <c r="BK445" i="1"/>
  <c r="BI441" i="1"/>
  <c r="BJ426" i="1"/>
  <c r="BK443" i="1"/>
  <c r="BJ425" i="1"/>
  <c r="BK442" i="1"/>
  <c r="BI439" i="1"/>
  <c r="BK441" i="1"/>
  <c r="BJ454" i="1"/>
  <c r="BK468" i="1"/>
  <c r="BK452" i="1"/>
  <c r="BI9" i="1"/>
  <c r="BK11" i="1"/>
  <c r="BI397" i="1"/>
  <c r="BK399" i="1"/>
  <c r="BI373" i="1"/>
  <c r="BK375" i="1"/>
  <c r="BI342" i="1"/>
  <c r="BK344" i="1"/>
  <c r="BI326" i="1"/>
  <c r="BK328" i="1"/>
  <c r="BI278" i="1"/>
  <c r="BK280" i="1"/>
  <c r="BI262" i="1"/>
  <c r="BK264" i="1"/>
  <c r="BI230" i="1"/>
  <c r="BK232" i="1"/>
  <c r="BI198" i="1"/>
  <c r="BK200" i="1"/>
  <c r="BI182" i="1"/>
  <c r="BK184" i="1"/>
  <c r="BI142" i="1"/>
  <c r="BK144" i="1"/>
  <c r="BI138" i="1"/>
  <c r="BK140" i="1"/>
  <c r="BI122" i="1"/>
  <c r="BK124" i="1"/>
  <c r="BI118" i="1"/>
  <c r="BK120" i="1"/>
  <c r="BJ103" i="1"/>
  <c r="BI114" i="1"/>
  <c r="BK116" i="1"/>
  <c r="BI110" i="1"/>
  <c r="BK112" i="1"/>
  <c r="BI106" i="1"/>
  <c r="BK108" i="1"/>
  <c r="BJ90" i="1"/>
  <c r="BK107" i="1"/>
  <c r="BI102" i="1"/>
  <c r="BK104" i="1"/>
  <c r="BJ82" i="1"/>
  <c r="BK99" i="1"/>
  <c r="BJ74" i="1"/>
  <c r="BK91" i="1"/>
  <c r="BI82" i="1"/>
  <c r="BK84" i="1"/>
  <c r="BI74" i="1"/>
  <c r="BK76" i="1"/>
  <c r="BI70" i="1"/>
  <c r="BK72" i="1"/>
  <c r="BJ55" i="1"/>
  <c r="BJ52" i="1"/>
  <c r="BK69" i="1"/>
  <c r="BJ50" i="1"/>
  <c r="BK67" i="1"/>
  <c r="BJ30" i="1"/>
  <c r="BK47" i="1"/>
  <c r="BI42" i="1"/>
  <c r="BK44" i="1"/>
  <c r="BJ24" i="1"/>
  <c r="BK41" i="1"/>
  <c r="BI30" i="1"/>
  <c r="BK32" i="1"/>
  <c r="BJ10" i="1"/>
  <c r="BK27" i="1"/>
  <c r="BI19" i="1"/>
  <c r="BK21" i="1"/>
  <c r="BJ478" i="1"/>
  <c r="BK495" i="1"/>
  <c r="BI492" i="1"/>
  <c r="BK494" i="1"/>
  <c r="BJ476" i="1"/>
  <c r="BK493" i="1"/>
  <c r="BG492" i="1"/>
  <c r="BI490" i="1"/>
  <c r="BJ474" i="1"/>
  <c r="BK491" i="1"/>
  <c r="BG490" i="1"/>
  <c r="BK490" i="1"/>
  <c r="BJ472" i="1"/>
  <c r="BK489" i="1"/>
  <c r="BJ465" i="1"/>
  <c r="BK482" i="1"/>
  <c r="BJ464" i="1"/>
  <c r="BK481" i="1"/>
  <c r="BJ458" i="1"/>
  <c r="BK475" i="1"/>
  <c r="BJ457" i="1"/>
  <c r="BK474" i="1"/>
  <c r="BJ456" i="1"/>
  <c r="BK473" i="1"/>
  <c r="BJ453" i="1"/>
  <c r="BK470" i="1"/>
  <c r="BJ438" i="1"/>
  <c r="BK496" i="1"/>
  <c r="BK480" i="1"/>
  <c r="BK464" i="1"/>
  <c r="BK448" i="1"/>
  <c r="BI16" i="1"/>
  <c r="BK18" i="1"/>
  <c r="BJ87" i="1"/>
  <c r="BI12" i="1"/>
  <c r="BK14" i="1"/>
  <c r="BI15" i="1"/>
  <c r="BK17" i="1"/>
  <c r="BI11" i="1"/>
  <c r="BK13" i="1"/>
  <c r="BS7" i="1"/>
  <c r="BK9" i="1"/>
  <c r="BI8" i="1"/>
  <c r="BK10" i="1"/>
  <c r="BI18" i="1"/>
  <c r="BK20" i="1"/>
  <c r="BI14" i="1"/>
  <c r="BK16" i="1"/>
  <c r="BI434" i="1"/>
  <c r="BJ419" i="1"/>
  <c r="BI431" i="1"/>
  <c r="BJ416" i="1"/>
  <c r="BI430" i="1"/>
  <c r="BJ415" i="1"/>
  <c r="BI427" i="1"/>
  <c r="BJ412" i="1"/>
  <c r="BI423" i="1"/>
  <c r="BJ408" i="1"/>
  <c r="BI421" i="1"/>
  <c r="BJ406" i="1"/>
  <c r="BI420" i="1"/>
  <c r="BJ405" i="1"/>
  <c r="BI419" i="1"/>
  <c r="BJ404" i="1"/>
  <c r="BI418" i="1"/>
  <c r="BJ403" i="1"/>
  <c r="BI417" i="1"/>
  <c r="BJ402" i="1"/>
  <c r="BI416" i="1"/>
  <c r="BJ401" i="1"/>
  <c r="BI415" i="1"/>
  <c r="BJ400" i="1"/>
  <c r="BI414" i="1"/>
  <c r="BJ399" i="1"/>
  <c r="BI413" i="1"/>
  <c r="BJ398" i="1"/>
  <c r="BI412" i="1"/>
  <c r="BJ397" i="1"/>
  <c r="BI411" i="1"/>
  <c r="BJ396" i="1"/>
  <c r="BI410" i="1"/>
  <c r="BJ395" i="1"/>
  <c r="BI409" i="1"/>
  <c r="BJ394" i="1"/>
  <c r="BI408" i="1"/>
  <c r="BJ393" i="1"/>
  <c r="BI407" i="1"/>
  <c r="BJ392" i="1"/>
  <c r="BI406" i="1"/>
  <c r="BJ391" i="1"/>
  <c r="BI405" i="1"/>
  <c r="BJ390" i="1"/>
  <c r="BI436" i="1"/>
  <c r="BJ421" i="1"/>
  <c r="BI433" i="1"/>
  <c r="BJ418" i="1"/>
  <c r="BI429" i="1"/>
  <c r="BJ414" i="1"/>
  <c r="BI428" i="1"/>
  <c r="BJ413" i="1"/>
  <c r="BI425" i="1"/>
  <c r="BJ410" i="1"/>
  <c r="BI424" i="1"/>
  <c r="BJ409" i="1"/>
  <c r="BI422" i="1"/>
  <c r="BJ407" i="1"/>
  <c r="BI435" i="1"/>
  <c r="BJ420" i="1"/>
  <c r="BI432" i="1"/>
  <c r="BJ417" i="1"/>
  <c r="BI426" i="1"/>
  <c r="BJ411" i="1"/>
  <c r="BJ374" i="1"/>
  <c r="BJ358" i="1"/>
  <c r="BJ327" i="1"/>
  <c r="BJ263" i="1"/>
  <c r="BJ199" i="1"/>
  <c r="BJ386" i="1"/>
  <c r="BJ370" i="1"/>
  <c r="BJ354" i="1"/>
  <c r="BJ311" i="1"/>
  <c r="BJ247" i="1"/>
  <c r="BJ183" i="1"/>
  <c r="BI199" i="1"/>
  <c r="BJ382" i="1"/>
  <c r="BJ366" i="1"/>
  <c r="BJ350" i="1"/>
  <c r="BJ295" i="1"/>
  <c r="BJ231" i="1"/>
  <c r="BJ167" i="1"/>
  <c r="BI404" i="1"/>
  <c r="BJ389" i="1"/>
  <c r="BI403" i="1"/>
  <c r="BJ388" i="1"/>
  <c r="BI402" i="1"/>
  <c r="BJ387" i="1"/>
  <c r="BI400" i="1"/>
  <c r="BJ385" i="1"/>
  <c r="BI399" i="1"/>
  <c r="BJ384" i="1"/>
  <c r="BI398" i="1"/>
  <c r="BJ383" i="1"/>
  <c r="BI396" i="1"/>
  <c r="BJ381" i="1"/>
  <c r="BI395" i="1"/>
  <c r="BJ380" i="1"/>
  <c r="BI394" i="1"/>
  <c r="BJ379" i="1"/>
  <c r="BI392" i="1"/>
  <c r="BJ377" i="1"/>
  <c r="BI391" i="1"/>
  <c r="BJ376" i="1"/>
  <c r="BI390" i="1"/>
  <c r="BJ375" i="1"/>
  <c r="BI388" i="1"/>
  <c r="BJ373" i="1"/>
  <c r="BI387" i="1"/>
  <c r="BJ372" i="1"/>
  <c r="BI386" i="1"/>
  <c r="BJ371" i="1"/>
  <c r="BI384" i="1"/>
  <c r="BJ369" i="1"/>
  <c r="BI383" i="1"/>
  <c r="BJ368" i="1"/>
  <c r="BI382" i="1"/>
  <c r="BJ367" i="1"/>
  <c r="BI380" i="1"/>
  <c r="BJ365" i="1"/>
  <c r="BI379" i="1"/>
  <c r="BJ364" i="1"/>
  <c r="BI378" i="1"/>
  <c r="BJ363" i="1"/>
  <c r="BI376" i="1"/>
  <c r="BJ361" i="1"/>
  <c r="BI375" i="1"/>
  <c r="BJ360" i="1"/>
  <c r="BI374" i="1"/>
  <c r="BJ359" i="1"/>
  <c r="BI372" i="1"/>
  <c r="BJ357" i="1"/>
  <c r="BI371" i="1"/>
  <c r="BJ356" i="1"/>
  <c r="BI370" i="1"/>
  <c r="BJ355" i="1"/>
  <c r="BI368" i="1"/>
  <c r="BJ353" i="1"/>
  <c r="BI367" i="1"/>
  <c r="BJ352" i="1"/>
  <c r="BI366" i="1"/>
  <c r="BJ351" i="1"/>
  <c r="BI364" i="1"/>
  <c r="BJ349" i="1"/>
  <c r="BI363" i="1"/>
  <c r="BJ348" i="1"/>
  <c r="BI362" i="1"/>
  <c r="BJ347" i="1"/>
  <c r="BI361" i="1"/>
  <c r="BJ346" i="1"/>
  <c r="BI360" i="1"/>
  <c r="BJ345" i="1"/>
  <c r="BI359" i="1"/>
  <c r="BJ344" i="1"/>
  <c r="BI357" i="1"/>
  <c r="BJ342" i="1"/>
  <c r="BI356" i="1"/>
  <c r="BJ341" i="1"/>
  <c r="BI355" i="1"/>
  <c r="BJ340" i="1"/>
  <c r="BI354" i="1"/>
  <c r="BJ339" i="1"/>
  <c r="BI353" i="1"/>
  <c r="BJ338" i="1"/>
  <c r="BI352" i="1"/>
  <c r="BJ337" i="1"/>
  <c r="BI351" i="1"/>
  <c r="BJ336" i="1"/>
  <c r="BI350" i="1"/>
  <c r="BJ335" i="1"/>
  <c r="BI349" i="1"/>
  <c r="BJ334" i="1"/>
  <c r="BI348" i="1"/>
  <c r="BJ333" i="1"/>
  <c r="BI347" i="1"/>
  <c r="BJ332" i="1"/>
  <c r="BI346" i="1"/>
  <c r="BJ331" i="1"/>
  <c r="BI345" i="1"/>
  <c r="BJ330" i="1"/>
  <c r="BI344" i="1"/>
  <c r="BJ329" i="1"/>
  <c r="BI343" i="1"/>
  <c r="BJ328" i="1"/>
  <c r="BI341" i="1"/>
  <c r="BJ326" i="1"/>
  <c r="BI340" i="1"/>
  <c r="BJ325" i="1"/>
  <c r="BI339" i="1"/>
  <c r="BJ324" i="1"/>
  <c r="BI338" i="1"/>
  <c r="BJ323" i="1"/>
  <c r="BI337" i="1"/>
  <c r="BJ322" i="1"/>
  <c r="BI336" i="1"/>
  <c r="BJ321" i="1"/>
  <c r="BI335" i="1"/>
  <c r="BJ320" i="1"/>
  <c r="BI334" i="1"/>
  <c r="BJ319" i="1"/>
  <c r="BI333" i="1"/>
  <c r="BJ318" i="1"/>
  <c r="BI332" i="1"/>
  <c r="BJ317" i="1"/>
  <c r="BI331" i="1"/>
  <c r="BJ316" i="1"/>
  <c r="BI330" i="1"/>
  <c r="BJ315" i="1"/>
  <c r="BI329" i="1"/>
  <c r="BJ314" i="1"/>
  <c r="BI328" i="1"/>
  <c r="BJ313" i="1"/>
  <c r="BI327" i="1"/>
  <c r="BJ312" i="1"/>
  <c r="BI325" i="1"/>
  <c r="BJ310" i="1"/>
  <c r="BI324" i="1"/>
  <c r="BJ309" i="1"/>
  <c r="BI323" i="1"/>
  <c r="BJ308" i="1"/>
  <c r="BI322" i="1"/>
  <c r="BJ307" i="1"/>
  <c r="BI321" i="1"/>
  <c r="BJ306" i="1"/>
  <c r="BI320" i="1"/>
  <c r="BJ305" i="1"/>
  <c r="BI319" i="1"/>
  <c r="BJ304" i="1"/>
  <c r="BI318" i="1"/>
  <c r="BJ303" i="1"/>
  <c r="BI317" i="1"/>
  <c r="BJ302" i="1"/>
  <c r="BI316" i="1"/>
  <c r="BJ301" i="1"/>
  <c r="BI315" i="1"/>
  <c r="BJ300" i="1"/>
  <c r="BI314" i="1"/>
  <c r="BJ299" i="1"/>
  <c r="BI313" i="1"/>
  <c r="BJ298" i="1"/>
  <c r="BI312" i="1"/>
  <c r="BJ297" i="1"/>
  <c r="BI311" i="1"/>
  <c r="BJ296" i="1"/>
  <c r="BI309" i="1"/>
  <c r="BJ294" i="1"/>
  <c r="BI308" i="1"/>
  <c r="BJ293" i="1"/>
  <c r="BI307" i="1"/>
  <c r="BJ292" i="1"/>
  <c r="BI306" i="1"/>
  <c r="BJ291" i="1"/>
  <c r="BI305" i="1"/>
  <c r="BJ290" i="1"/>
  <c r="BI304" i="1"/>
  <c r="BJ289" i="1"/>
  <c r="BI303" i="1"/>
  <c r="BJ288" i="1"/>
  <c r="BI302" i="1"/>
  <c r="BJ287" i="1"/>
  <c r="BI301" i="1"/>
  <c r="BJ286" i="1"/>
  <c r="BI300" i="1"/>
  <c r="BJ285" i="1"/>
  <c r="BI299" i="1"/>
  <c r="BJ284" i="1"/>
  <c r="BI298" i="1"/>
  <c r="BJ283" i="1"/>
  <c r="BI297" i="1"/>
  <c r="BJ282" i="1"/>
  <c r="BI296" i="1"/>
  <c r="BJ281" i="1"/>
  <c r="BI295" i="1"/>
  <c r="BJ280" i="1"/>
  <c r="BI293" i="1"/>
  <c r="BJ278" i="1"/>
  <c r="BI292" i="1"/>
  <c r="BJ277" i="1"/>
  <c r="BI291" i="1"/>
  <c r="BJ276" i="1"/>
  <c r="BI290" i="1"/>
  <c r="BJ275" i="1"/>
  <c r="BI289" i="1"/>
  <c r="BJ274" i="1"/>
  <c r="BI288" i="1"/>
  <c r="BJ273" i="1"/>
  <c r="BI287" i="1"/>
  <c r="BJ272" i="1"/>
  <c r="BI286" i="1"/>
  <c r="BJ271" i="1"/>
  <c r="BI285" i="1"/>
  <c r="BJ270" i="1"/>
  <c r="BI284" i="1"/>
  <c r="BJ269" i="1"/>
  <c r="BI283" i="1"/>
  <c r="BJ268" i="1"/>
  <c r="BI282" i="1"/>
  <c r="BJ267" i="1"/>
  <c r="BI281" i="1"/>
  <c r="BJ266" i="1"/>
  <c r="BI280" i="1"/>
  <c r="BJ265" i="1"/>
  <c r="BI279" i="1"/>
  <c r="BJ264" i="1"/>
  <c r="BI277" i="1"/>
  <c r="BJ262" i="1"/>
  <c r="BI276" i="1"/>
  <c r="BJ261" i="1"/>
  <c r="BI275" i="1"/>
  <c r="BJ260" i="1"/>
  <c r="BI274" i="1"/>
  <c r="BJ259" i="1"/>
  <c r="BI273" i="1"/>
  <c r="BJ258" i="1"/>
  <c r="BI272" i="1"/>
  <c r="BJ257" i="1"/>
  <c r="BI271" i="1"/>
  <c r="BJ256" i="1"/>
  <c r="BI270" i="1"/>
  <c r="BJ255" i="1"/>
  <c r="BI269" i="1"/>
  <c r="BJ254" i="1"/>
  <c r="BI268" i="1"/>
  <c r="BJ253" i="1"/>
  <c r="BI267" i="1"/>
  <c r="BJ252" i="1"/>
  <c r="BI266" i="1"/>
  <c r="BJ251" i="1"/>
  <c r="BI265" i="1"/>
  <c r="BJ250" i="1"/>
  <c r="BI264" i="1"/>
  <c r="BJ249" i="1"/>
  <c r="BI263" i="1"/>
  <c r="BJ248" i="1"/>
  <c r="BI261" i="1"/>
  <c r="BJ246" i="1"/>
  <c r="BI260" i="1"/>
  <c r="BJ245" i="1"/>
  <c r="BI259" i="1"/>
  <c r="BJ244" i="1"/>
  <c r="BI258" i="1"/>
  <c r="BJ243" i="1"/>
  <c r="BI257" i="1"/>
  <c r="BJ242" i="1"/>
  <c r="BI256" i="1"/>
  <c r="BJ241" i="1"/>
  <c r="BI255" i="1"/>
  <c r="BJ240" i="1"/>
  <c r="BI254" i="1"/>
  <c r="BJ239" i="1"/>
  <c r="BI253" i="1"/>
  <c r="BJ238" i="1"/>
  <c r="BI252" i="1"/>
  <c r="BJ237" i="1"/>
  <c r="BI251" i="1"/>
  <c r="BJ236" i="1"/>
  <c r="BI250" i="1"/>
  <c r="BJ235" i="1"/>
  <c r="BI249" i="1"/>
  <c r="BJ234" i="1"/>
  <c r="BI248" i="1"/>
  <c r="BJ233" i="1"/>
  <c r="BI247" i="1"/>
  <c r="BJ232" i="1"/>
  <c r="BI245" i="1"/>
  <c r="BJ230" i="1"/>
  <c r="BI244" i="1"/>
  <c r="BJ229" i="1"/>
  <c r="BI243" i="1"/>
  <c r="BJ228" i="1"/>
  <c r="BI242" i="1"/>
  <c r="BJ227" i="1"/>
  <c r="BI241" i="1"/>
  <c r="BJ226" i="1"/>
  <c r="BI240" i="1"/>
  <c r="BJ225" i="1"/>
  <c r="BI239" i="1"/>
  <c r="BJ224" i="1"/>
  <c r="BI238" i="1"/>
  <c r="BJ223" i="1"/>
  <c r="BI237" i="1"/>
  <c r="BJ222" i="1"/>
  <c r="BI236" i="1"/>
  <c r="BJ221" i="1"/>
  <c r="BI235" i="1"/>
  <c r="BJ220" i="1"/>
  <c r="BI234" i="1"/>
  <c r="BJ219" i="1"/>
  <c r="BI233" i="1"/>
  <c r="BJ218" i="1"/>
  <c r="BI232" i="1"/>
  <c r="BJ217" i="1"/>
  <c r="BI231" i="1"/>
  <c r="BJ216" i="1"/>
  <c r="BI229" i="1"/>
  <c r="BJ214" i="1"/>
  <c r="BI228" i="1"/>
  <c r="BJ213" i="1"/>
  <c r="BI227" i="1"/>
  <c r="BJ212" i="1"/>
  <c r="BI226" i="1"/>
  <c r="BJ211" i="1"/>
  <c r="BI225" i="1"/>
  <c r="BJ210" i="1"/>
  <c r="BI224" i="1"/>
  <c r="BJ209" i="1"/>
  <c r="BI223" i="1"/>
  <c r="BJ208" i="1"/>
  <c r="BI222" i="1"/>
  <c r="BJ207" i="1"/>
  <c r="BI221" i="1"/>
  <c r="BJ206" i="1"/>
  <c r="BI220" i="1"/>
  <c r="BJ205" i="1"/>
  <c r="BI219" i="1"/>
  <c r="BJ204" i="1"/>
  <c r="BI218" i="1"/>
  <c r="BJ203" i="1"/>
  <c r="BI217" i="1"/>
  <c r="BJ202" i="1"/>
  <c r="BI216" i="1"/>
  <c r="BJ201" i="1"/>
  <c r="BI215" i="1"/>
  <c r="BJ200" i="1"/>
  <c r="BI213" i="1"/>
  <c r="BJ198" i="1"/>
  <c r="BI212" i="1"/>
  <c r="BJ197" i="1"/>
  <c r="BI211" i="1"/>
  <c r="BJ196" i="1"/>
  <c r="BI210" i="1"/>
  <c r="BJ195" i="1"/>
  <c r="BI209" i="1"/>
  <c r="BJ194" i="1"/>
  <c r="BI208" i="1"/>
  <c r="BJ193" i="1"/>
  <c r="BI207" i="1"/>
  <c r="BJ192" i="1"/>
  <c r="BI206" i="1"/>
  <c r="BJ191" i="1"/>
  <c r="BI205" i="1"/>
  <c r="BJ190" i="1"/>
  <c r="BI204" i="1"/>
  <c r="BJ189" i="1"/>
  <c r="BI203" i="1"/>
  <c r="BJ188" i="1"/>
  <c r="BI202" i="1"/>
  <c r="BJ187" i="1"/>
  <c r="BI201" i="1"/>
  <c r="BJ186" i="1"/>
  <c r="BI200" i="1"/>
  <c r="BJ185" i="1"/>
  <c r="BI197" i="1"/>
  <c r="BJ182" i="1"/>
  <c r="BI196" i="1"/>
  <c r="BJ181" i="1"/>
  <c r="BI195" i="1"/>
  <c r="BJ180" i="1"/>
  <c r="BI194" i="1"/>
  <c r="BJ179" i="1"/>
  <c r="BI193" i="1"/>
  <c r="BJ178" i="1"/>
  <c r="BI192" i="1"/>
  <c r="BJ177" i="1"/>
  <c r="BI191" i="1"/>
  <c r="BJ176" i="1"/>
  <c r="BI190" i="1"/>
  <c r="BJ175" i="1"/>
  <c r="BI189" i="1"/>
  <c r="BJ174" i="1"/>
  <c r="BI188" i="1"/>
  <c r="BJ173" i="1"/>
  <c r="BI187" i="1"/>
  <c r="BJ172" i="1"/>
  <c r="BI186" i="1"/>
  <c r="BJ171" i="1"/>
  <c r="BI185" i="1"/>
  <c r="BJ170" i="1"/>
  <c r="BI184" i="1"/>
  <c r="BJ169" i="1"/>
  <c r="BI183" i="1"/>
  <c r="BJ168" i="1"/>
  <c r="BI181" i="1"/>
  <c r="BJ166" i="1"/>
  <c r="BI180" i="1"/>
  <c r="BJ165" i="1"/>
  <c r="BI179" i="1"/>
  <c r="BJ164" i="1"/>
  <c r="BI178" i="1"/>
  <c r="BJ163" i="1"/>
  <c r="BI177" i="1"/>
  <c r="BJ162" i="1"/>
  <c r="BI176" i="1"/>
  <c r="BJ161" i="1"/>
  <c r="BI175" i="1"/>
  <c r="BJ160" i="1"/>
  <c r="BI174" i="1"/>
  <c r="BJ159" i="1"/>
  <c r="BI173" i="1"/>
  <c r="BJ158" i="1"/>
  <c r="BI172" i="1"/>
  <c r="BJ157" i="1"/>
  <c r="BI171" i="1"/>
  <c r="BJ156" i="1"/>
  <c r="BI170" i="1"/>
  <c r="BJ155" i="1"/>
  <c r="BI169" i="1"/>
  <c r="BJ154" i="1"/>
  <c r="BI168" i="1"/>
  <c r="BJ153" i="1"/>
  <c r="BJ152" i="1"/>
  <c r="BI167" i="1"/>
  <c r="BI165" i="1"/>
  <c r="BJ150" i="1"/>
  <c r="BI164" i="1"/>
  <c r="BJ149" i="1"/>
  <c r="BI163" i="1"/>
  <c r="BJ148" i="1"/>
  <c r="BI162" i="1"/>
  <c r="BJ147" i="1"/>
  <c r="BI161" i="1"/>
  <c r="BJ146" i="1"/>
  <c r="BI160" i="1"/>
  <c r="BJ145" i="1"/>
  <c r="BI159" i="1"/>
  <c r="BJ144" i="1"/>
  <c r="BI158" i="1"/>
  <c r="BJ143" i="1"/>
  <c r="BI157" i="1"/>
  <c r="BJ142" i="1"/>
  <c r="BI156" i="1"/>
  <c r="BJ141" i="1"/>
  <c r="BI155" i="1"/>
  <c r="BJ140" i="1"/>
  <c r="BI154" i="1"/>
  <c r="BJ139" i="1"/>
  <c r="BJ378" i="1"/>
  <c r="BJ362" i="1"/>
  <c r="BJ343" i="1"/>
  <c r="BJ279" i="1"/>
  <c r="BJ215" i="1"/>
  <c r="BJ151" i="1"/>
  <c r="BI153" i="1"/>
  <c r="BJ138" i="1"/>
  <c r="BI152" i="1"/>
  <c r="BJ137" i="1"/>
  <c r="BI151" i="1"/>
  <c r="BJ136" i="1"/>
  <c r="BI149" i="1"/>
  <c r="BJ134" i="1"/>
  <c r="BI148" i="1"/>
  <c r="BJ133" i="1"/>
  <c r="BI147" i="1"/>
  <c r="BJ132" i="1"/>
  <c r="BI145" i="1"/>
  <c r="BJ130" i="1"/>
  <c r="BI144" i="1"/>
  <c r="BJ129" i="1"/>
  <c r="BI143" i="1"/>
  <c r="BJ128" i="1"/>
  <c r="BI141" i="1"/>
  <c r="BJ126" i="1"/>
  <c r="BI140" i="1"/>
  <c r="BJ125" i="1"/>
  <c r="BI139" i="1"/>
  <c r="BJ124" i="1"/>
  <c r="BI137" i="1"/>
  <c r="BJ122" i="1"/>
  <c r="BI136" i="1"/>
  <c r="BJ121" i="1"/>
  <c r="BI133" i="1"/>
  <c r="BJ118" i="1"/>
  <c r="BI132" i="1"/>
  <c r="BJ117" i="1"/>
  <c r="BI131" i="1"/>
  <c r="BJ116" i="1"/>
  <c r="BI129" i="1"/>
  <c r="BJ114" i="1"/>
  <c r="BI128" i="1"/>
  <c r="BJ113" i="1"/>
  <c r="BI127" i="1"/>
  <c r="BJ112" i="1"/>
  <c r="BI125" i="1"/>
  <c r="BJ110" i="1"/>
  <c r="BI124" i="1"/>
  <c r="BJ109" i="1"/>
  <c r="BI123" i="1"/>
  <c r="BJ108" i="1"/>
  <c r="BI121" i="1"/>
  <c r="BJ106" i="1"/>
  <c r="BI120" i="1"/>
  <c r="BJ105" i="1"/>
  <c r="BI119" i="1"/>
  <c r="BJ104" i="1"/>
  <c r="BI117" i="1"/>
  <c r="BJ102" i="1"/>
  <c r="BI116" i="1"/>
  <c r="BJ101" i="1"/>
  <c r="BI115" i="1"/>
  <c r="BJ100" i="1"/>
  <c r="BJ98" i="1"/>
  <c r="BI112" i="1"/>
  <c r="BJ97" i="1"/>
  <c r="BI111" i="1"/>
  <c r="BJ96" i="1"/>
  <c r="BI108" i="1"/>
  <c r="BJ93" i="1"/>
  <c r="BI107" i="1"/>
  <c r="BJ92" i="1"/>
  <c r="BI104" i="1"/>
  <c r="BJ89" i="1"/>
  <c r="BI100" i="1"/>
  <c r="BJ85" i="1"/>
  <c r="BI99" i="1"/>
  <c r="BJ84" i="1"/>
  <c r="BI96" i="1"/>
  <c r="BJ81" i="1"/>
  <c r="BI95" i="1"/>
  <c r="BJ80" i="1"/>
  <c r="BI92" i="1"/>
  <c r="BJ77" i="1"/>
  <c r="BI91" i="1"/>
  <c r="BJ76" i="1"/>
  <c r="BI88" i="1"/>
  <c r="BJ73" i="1"/>
  <c r="BI87" i="1"/>
  <c r="BJ72" i="1"/>
  <c r="BI85" i="1"/>
  <c r="BJ70" i="1"/>
  <c r="BI84" i="1"/>
  <c r="BJ69" i="1"/>
  <c r="BI83" i="1"/>
  <c r="BJ68" i="1"/>
  <c r="BI80" i="1"/>
  <c r="BJ65" i="1"/>
  <c r="BI79" i="1"/>
  <c r="BJ64" i="1"/>
  <c r="BI76" i="1"/>
  <c r="BJ61" i="1"/>
  <c r="BI75" i="1"/>
  <c r="BJ60" i="1"/>
  <c r="BI72" i="1"/>
  <c r="BJ57" i="1"/>
  <c r="BI64" i="1"/>
  <c r="BJ49" i="1"/>
  <c r="BI63" i="1"/>
  <c r="BJ48" i="1"/>
  <c r="BI60" i="1"/>
  <c r="BJ45" i="1"/>
  <c r="BI59" i="1"/>
  <c r="BJ44" i="1"/>
  <c r="BI56" i="1"/>
  <c r="BJ41" i="1"/>
  <c r="BI55" i="1"/>
  <c r="BJ40" i="1"/>
  <c r="BI52" i="1"/>
  <c r="BJ37" i="1"/>
  <c r="BI51" i="1"/>
  <c r="BJ36" i="1"/>
  <c r="BI49" i="1"/>
  <c r="BJ34" i="1"/>
  <c r="BI48" i="1"/>
  <c r="BJ33" i="1"/>
  <c r="BI47" i="1"/>
  <c r="BJ32" i="1"/>
  <c r="BI44" i="1"/>
  <c r="BJ29" i="1"/>
  <c r="BI43" i="1"/>
  <c r="BJ28" i="1"/>
  <c r="BI36" i="1"/>
  <c r="BJ21" i="1"/>
  <c r="BI35" i="1"/>
  <c r="BJ20" i="1"/>
  <c r="BI32" i="1"/>
  <c r="BJ17" i="1"/>
  <c r="BI31" i="1"/>
  <c r="BJ16" i="1"/>
  <c r="BI28" i="1"/>
  <c r="BJ13" i="1"/>
  <c r="BI27" i="1"/>
  <c r="BJ12" i="1"/>
  <c r="BI24" i="1"/>
  <c r="BJ9" i="1"/>
  <c r="BI23" i="1"/>
  <c r="BJ8" i="1"/>
  <c r="BH500" i="1"/>
  <c r="BG484" i="1"/>
  <c r="BI478" i="1"/>
  <c r="BI39" i="1"/>
  <c r="BJ481" i="1"/>
  <c r="BJ477" i="1"/>
  <c r="BJ473" i="1"/>
  <c r="BJ449" i="1"/>
  <c r="BJ433" i="1"/>
  <c r="BJ131" i="1"/>
  <c r="BJ115" i="1"/>
  <c r="BJ99" i="1"/>
  <c r="BJ83" i="1"/>
  <c r="BJ67" i="1"/>
  <c r="BJ51" i="1"/>
  <c r="BJ35" i="1"/>
  <c r="BJ19" i="1"/>
  <c r="BI462" i="1"/>
  <c r="BI135" i="1"/>
  <c r="BJ432" i="1"/>
  <c r="BJ428" i="1"/>
  <c r="BJ424" i="1"/>
  <c r="BJ127" i="1"/>
  <c r="BJ111" i="1"/>
  <c r="BJ95" i="1"/>
  <c r="BJ79" i="1"/>
  <c r="BJ63" i="1"/>
  <c r="BJ47" i="1"/>
  <c r="BJ31" i="1"/>
  <c r="BJ15" i="1"/>
  <c r="BI498" i="1"/>
  <c r="BI446" i="1"/>
  <c r="BI103" i="1"/>
  <c r="BJ483" i="1"/>
  <c r="BJ479" i="1"/>
  <c r="BJ475" i="1"/>
  <c r="BJ471" i="1"/>
  <c r="BJ467" i="1"/>
  <c r="BJ463" i="1"/>
  <c r="BJ459" i="1"/>
  <c r="BJ455" i="1"/>
  <c r="BJ451" i="1"/>
  <c r="BJ447" i="1"/>
  <c r="BJ443" i="1"/>
  <c r="BJ439" i="1"/>
  <c r="BJ435" i="1"/>
  <c r="BJ427" i="1"/>
  <c r="BJ423" i="1"/>
  <c r="BJ123" i="1"/>
  <c r="BJ107" i="1"/>
  <c r="BJ91" i="1"/>
  <c r="BJ75" i="1"/>
  <c r="BJ59" i="1"/>
  <c r="BJ43" i="1"/>
  <c r="BJ27" i="1"/>
  <c r="BJ11" i="1"/>
  <c r="BH12" i="1"/>
  <c r="BI10" i="1"/>
  <c r="BI496" i="1"/>
  <c r="BI488" i="1"/>
  <c r="BI474" i="1"/>
  <c r="BI458" i="1"/>
  <c r="BI442" i="1"/>
  <c r="BH115" i="1"/>
  <c r="BI113" i="1"/>
  <c r="BG111" i="1"/>
  <c r="BI109" i="1"/>
  <c r="BG107" i="1"/>
  <c r="BI105" i="1"/>
  <c r="BH103" i="1"/>
  <c r="BI101" i="1"/>
  <c r="BG99" i="1"/>
  <c r="BI97" i="1"/>
  <c r="BG95" i="1"/>
  <c r="BI93" i="1"/>
  <c r="BG91" i="1"/>
  <c r="BI89" i="1"/>
  <c r="BG83" i="1"/>
  <c r="BI81" i="1"/>
  <c r="BG79" i="1"/>
  <c r="BI77" i="1"/>
  <c r="BG75" i="1"/>
  <c r="BI73" i="1"/>
  <c r="BG71" i="1"/>
  <c r="BI69" i="1"/>
  <c r="BH70" i="1"/>
  <c r="BI68" i="1"/>
  <c r="BH69" i="1"/>
  <c r="BI67" i="1"/>
  <c r="BG67" i="1"/>
  <c r="BI65" i="1"/>
  <c r="BG63" i="1"/>
  <c r="BI61" i="1"/>
  <c r="BG59" i="1"/>
  <c r="BI57" i="1"/>
  <c r="BH55" i="1"/>
  <c r="BI53" i="1"/>
  <c r="BG47" i="1"/>
  <c r="BI45" i="1"/>
  <c r="BG43" i="1"/>
  <c r="BI41" i="1"/>
  <c r="BH42" i="1"/>
  <c r="BI40" i="1"/>
  <c r="BL7" i="1"/>
  <c r="BI38" i="1"/>
  <c r="BG39" i="1"/>
  <c r="BI37" i="1"/>
  <c r="BG35" i="1"/>
  <c r="BI33" i="1"/>
  <c r="BG31" i="1"/>
  <c r="BI29" i="1"/>
  <c r="BG27" i="1"/>
  <c r="BI25" i="1"/>
  <c r="BJ7" i="1"/>
  <c r="BI22" i="1"/>
  <c r="BG23" i="1"/>
  <c r="BI21" i="1"/>
  <c r="BG499" i="1"/>
  <c r="BI497" i="1"/>
  <c r="BG497" i="1"/>
  <c r="BI495" i="1"/>
  <c r="BG495" i="1"/>
  <c r="BI493" i="1"/>
  <c r="BG493" i="1"/>
  <c r="BI491" i="1"/>
  <c r="BG491" i="1"/>
  <c r="BI489" i="1"/>
  <c r="BG489" i="1"/>
  <c r="BI487" i="1"/>
  <c r="BG487" i="1"/>
  <c r="BI485" i="1"/>
  <c r="BG486" i="1"/>
  <c r="BI484" i="1"/>
  <c r="BG485" i="1"/>
  <c r="BI483" i="1"/>
  <c r="BG483" i="1"/>
  <c r="BI481" i="1"/>
  <c r="BG482" i="1"/>
  <c r="BI480" i="1"/>
  <c r="BG481" i="1"/>
  <c r="BI479" i="1"/>
  <c r="BG479" i="1"/>
  <c r="BI477" i="1"/>
  <c r="BG478" i="1"/>
  <c r="BI476" i="1"/>
  <c r="BG477" i="1"/>
  <c r="BI475" i="1"/>
  <c r="BG475" i="1"/>
  <c r="BI473" i="1"/>
  <c r="BG474" i="1"/>
  <c r="BI472" i="1"/>
  <c r="BG473" i="1"/>
  <c r="BI471" i="1"/>
  <c r="BH471" i="1"/>
  <c r="BI469" i="1"/>
  <c r="BG470" i="1"/>
  <c r="BI468" i="1"/>
  <c r="BG469" i="1"/>
  <c r="BI467" i="1"/>
  <c r="BG467" i="1"/>
  <c r="BI465" i="1"/>
  <c r="BG465" i="1"/>
  <c r="BI463" i="1"/>
  <c r="BG463" i="1"/>
  <c r="BI461" i="1"/>
  <c r="BG462" i="1"/>
  <c r="BI460" i="1"/>
  <c r="BG461" i="1"/>
  <c r="BI459" i="1"/>
  <c r="BG459" i="1"/>
  <c r="BI457" i="1"/>
  <c r="BG458" i="1"/>
  <c r="BI456" i="1"/>
  <c r="BG457" i="1"/>
  <c r="BI455" i="1"/>
  <c r="BG454" i="1"/>
  <c r="BI452" i="1"/>
  <c r="BG453" i="1"/>
  <c r="BI451" i="1"/>
  <c r="BG451" i="1"/>
  <c r="BI449" i="1"/>
  <c r="BG447" i="1"/>
  <c r="BI445" i="1"/>
  <c r="BG446" i="1"/>
  <c r="BI444" i="1"/>
  <c r="BG442" i="1"/>
  <c r="BI440" i="1"/>
  <c r="BG439" i="1"/>
  <c r="BI437" i="1"/>
  <c r="BI494" i="1"/>
  <c r="BI486" i="1"/>
  <c r="BI470" i="1"/>
  <c r="BI454" i="1"/>
  <c r="BI438" i="1"/>
  <c r="BI482" i="1"/>
  <c r="BI466" i="1"/>
  <c r="BI450" i="1"/>
  <c r="BG445" i="1"/>
  <c r="BH14" i="1"/>
  <c r="BR7" i="1"/>
  <c r="BQ7" i="1"/>
  <c r="BH7" i="1"/>
  <c r="BG455" i="1"/>
  <c r="BH443" i="1"/>
  <c r="BO7" i="1"/>
  <c r="BN7" i="1"/>
  <c r="BM7" i="1"/>
  <c r="BH10" i="1"/>
  <c r="BK7" i="1"/>
  <c r="BH9" i="1"/>
  <c r="BH18" i="1"/>
  <c r="BG87" i="1"/>
  <c r="BG51" i="1"/>
  <c r="BG494" i="1"/>
  <c r="BG466" i="1"/>
  <c r="BH450" i="1"/>
  <c r="BG449" i="1"/>
  <c r="BH441" i="1"/>
  <c r="BI7" i="1"/>
  <c r="BH17" i="1"/>
  <c r="BG438" i="1"/>
  <c r="BH438" i="1"/>
  <c r="BG427" i="1"/>
  <c r="BH427" i="1"/>
  <c r="BG425" i="1"/>
  <c r="BH425" i="1"/>
  <c r="BG423" i="1"/>
  <c r="BH423" i="1"/>
  <c r="BG417" i="1"/>
  <c r="BH417" i="1"/>
  <c r="BG413" i="1"/>
  <c r="BH413" i="1"/>
  <c r="BG409" i="1"/>
  <c r="BH409" i="1"/>
  <c r="BG407" i="1"/>
  <c r="BH407" i="1"/>
  <c r="BG401" i="1"/>
  <c r="BH401" i="1"/>
  <c r="BG377" i="1"/>
  <c r="BH377" i="1"/>
  <c r="BG374" i="1"/>
  <c r="BH374" i="1"/>
  <c r="BG372" i="1"/>
  <c r="BH372" i="1"/>
  <c r="BG347" i="1"/>
  <c r="BH347" i="1"/>
  <c r="BG345" i="1"/>
  <c r="BH345" i="1"/>
  <c r="BG327" i="1"/>
  <c r="BH327" i="1"/>
  <c r="BG323" i="1"/>
  <c r="BH323" i="1"/>
  <c r="BG312" i="1"/>
  <c r="BH312" i="1"/>
  <c r="BG310" i="1"/>
  <c r="BH310" i="1"/>
  <c r="BG308" i="1"/>
  <c r="BH308" i="1"/>
  <c r="BG305" i="1"/>
  <c r="BH305" i="1"/>
  <c r="BG304" i="1"/>
  <c r="BH304" i="1"/>
  <c r="BG297" i="1"/>
  <c r="BH297" i="1"/>
  <c r="BG293" i="1"/>
  <c r="BH293" i="1"/>
  <c r="BG291" i="1"/>
  <c r="BH291" i="1"/>
  <c r="BG289" i="1"/>
  <c r="BH289" i="1"/>
  <c r="BG285" i="1"/>
  <c r="BH285" i="1"/>
  <c r="BG284" i="1"/>
  <c r="BH284" i="1"/>
  <c r="BG261" i="1"/>
  <c r="BH261" i="1"/>
  <c r="BG259" i="1"/>
  <c r="BH259" i="1"/>
  <c r="BG257" i="1"/>
  <c r="BH257" i="1"/>
  <c r="BG255" i="1"/>
  <c r="BH255" i="1"/>
  <c r="BG253" i="1"/>
  <c r="BH253" i="1"/>
  <c r="BG251" i="1"/>
  <c r="BH251" i="1"/>
  <c r="BG250" i="1"/>
  <c r="BH250" i="1"/>
  <c r="BG249" i="1"/>
  <c r="BH249" i="1"/>
  <c r="BG245" i="1"/>
  <c r="BH245" i="1"/>
  <c r="BG244" i="1"/>
  <c r="BH244" i="1"/>
  <c r="BG243" i="1"/>
  <c r="BH243" i="1"/>
  <c r="BG242" i="1"/>
  <c r="BH242" i="1"/>
  <c r="BG241" i="1"/>
  <c r="BH241" i="1"/>
  <c r="BG240" i="1"/>
  <c r="BH240" i="1"/>
  <c r="BG239" i="1"/>
  <c r="BH239" i="1"/>
  <c r="BG238" i="1"/>
  <c r="BH238" i="1"/>
  <c r="BG237" i="1"/>
  <c r="BH237" i="1"/>
  <c r="BG236" i="1"/>
  <c r="BH236" i="1"/>
  <c r="BG235" i="1"/>
  <c r="BH235" i="1"/>
  <c r="BG234" i="1"/>
  <c r="BH234" i="1"/>
  <c r="BG233" i="1"/>
  <c r="BH233" i="1"/>
  <c r="BG232" i="1"/>
  <c r="BH232" i="1"/>
  <c r="BG231" i="1"/>
  <c r="BH231" i="1"/>
  <c r="BG230" i="1"/>
  <c r="BH230" i="1"/>
  <c r="BG229" i="1"/>
  <c r="BH229" i="1"/>
  <c r="BG228" i="1"/>
  <c r="BH228" i="1"/>
  <c r="BG227" i="1"/>
  <c r="BH227" i="1"/>
  <c r="BG226" i="1"/>
  <c r="BH226" i="1"/>
  <c r="BG225" i="1"/>
  <c r="BH225" i="1"/>
  <c r="BG224" i="1"/>
  <c r="BH224" i="1"/>
  <c r="BG223" i="1"/>
  <c r="BH223" i="1"/>
  <c r="BG222" i="1"/>
  <c r="BH222" i="1"/>
  <c r="BG221" i="1"/>
  <c r="BH221" i="1"/>
  <c r="BG220" i="1"/>
  <c r="BH220" i="1"/>
  <c r="BG219" i="1"/>
  <c r="BH219" i="1"/>
  <c r="BG218" i="1"/>
  <c r="BH218" i="1"/>
  <c r="BG217" i="1"/>
  <c r="BH217" i="1"/>
  <c r="BG216" i="1"/>
  <c r="BH216" i="1"/>
  <c r="BG215" i="1"/>
  <c r="BH215" i="1"/>
  <c r="BG214" i="1"/>
  <c r="BH214" i="1"/>
  <c r="BG213" i="1"/>
  <c r="BH213" i="1"/>
  <c r="BG212" i="1"/>
  <c r="BH212" i="1"/>
  <c r="BG211" i="1"/>
  <c r="BH211" i="1"/>
  <c r="BG210" i="1"/>
  <c r="BH210" i="1"/>
  <c r="BG209" i="1"/>
  <c r="BH209" i="1"/>
  <c r="BG208" i="1"/>
  <c r="BH208" i="1"/>
  <c r="BG207" i="1"/>
  <c r="BH207" i="1"/>
  <c r="BG206" i="1"/>
  <c r="BH206" i="1"/>
  <c r="BG205" i="1"/>
  <c r="BH205" i="1"/>
  <c r="BG204" i="1"/>
  <c r="BH204" i="1"/>
  <c r="BG203" i="1"/>
  <c r="BH203" i="1"/>
  <c r="BG202" i="1"/>
  <c r="BH202" i="1"/>
  <c r="BG201" i="1"/>
  <c r="BH201" i="1"/>
  <c r="BG200" i="1"/>
  <c r="BH200" i="1"/>
  <c r="BG199" i="1"/>
  <c r="BH199" i="1"/>
  <c r="BG198" i="1"/>
  <c r="BH198" i="1"/>
  <c r="BG197" i="1"/>
  <c r="BH197" i="1"/>
  <c r="BG196" i="1"/>
  <c r="BH196" i="1"/>
  <c r="BG195" i="1"/>
  <c r="BH195" i="1"/>
  <c r="BG194" i="1"/>
  <c r="BH194" i="1"/>
  <c r="BG193" i="1"/>
  <c r="BH193" i="1"/>
  <c r="BG192" i="1"/>
  <c r="BH192" i="1"/>
  <c r="BG191" i="1"/>
  <c r="BH191" i="1"/>
  <c r="BG190" i="1"/>
  <c r="BH190" i="1"/>
  <c r="BG189" i="1"/>
  <c r="BH189" i="1"/>
  <c r="BG188" i="1"/>
  <c r="BH188" i="1"/>
  <c r="BG187" i="1"/>
  <c r="BH187" i="1"/>
  <c r="BG186" i="1"/>
  <c r="BH186" i="1"/>
  <c r="BG185" i="1"/>
  <c r="BH185" i="1"/>
  <c r="BG184" i="1"/>
  <c r="BH184" i="1"/>
  <c r="BG183" i="1"/>
  <c r="BH183" i="1"/>
  <c r="BG182" i="1"/>
  <c r="BH182" i="1"/>
  <c r="BG181" i="1"/>
  <c r="BH181" i="1"/>
  <c r="BG180" i="1"/>
  <c r="BH180" i="1"/>
  <c r="BG179" i="1"/>
  <c r="BH179" i="1"/>
  <c r="BG178" i="1"/>
  <c r="BH178" i="1"/>
  <c r="BG177" i="1"/>
  <c r="BH177" i="1"/>
  <c r="BG176" i="1"/>
  <c r="BH176" i="1"/>
  <c r="BG175" i="1"/>
  <c r="BH175" i="1"/>
  <c r="BG174" i="1"/>
  <c r="BH174" i="1"/>
  <c r="BG173" i="1"/>
  <c r="BH173" i="1"/>
  <c r="BG172" i="1"/>
  <c r="BH172" i="1"/>
  <c r="BG171" i="1"/>
  <c r="BH171" i="1"/>
  <c r="BG170" i="1"/>
  <c r="BH170" i="1"/>
  <c r="BG169" i="1"/>
  <c r="BH169" i="1"/>
  <c r="BG168" i="1"/>
  <c r="BH168" i="1"/>
  <c r="BG167" i="1"/>
  <c r="BH167" i="1"/>
  <c r="BG166" i="1"/>
  <c r="BH166" i="1"/>
  <c r="BG165" i="1"/>
  <c r="BH165" i="1"/>
  <c r="BG164" i="1"/>
  <c r="BH164" i="1"/>
  <c r="BG163" i="1"/>
  <c r="BH163" i="1"/>
  <c r="BG162" i="1"/>
  <c r="BH162" i="1"/>
  <c r="BG161" i="1"/>
  <c r="BH161" i="1"/>
  <c r="BG160" i="1"/>
  <c r="BH160" i="1"/>
  <c r="BG159" i="1"/>
  <c r="BH159" i="1"/>
  <c r="BG158" i="1"/>
  <c r="BH158" i="1"/>
  <c r="BG157" i="1"/>
  <c r="BH157" i="1"/>
  <c r="BG156" i="1"/>
  <c r="BH156" i="1"/>
  <c r="BG155" i="1"/>
  <c r="BH155" i="1"/>
  <c r="BG154" i="1"/>
  <c r="BH154" i="1"/>
  <c r="BG153" i="1"/>
  <c r="BH153" i="1"/>
  <c r="BG152" i="1"/>
  <c r="BH152" i="1"/>
  <c r="BG151" i="1"/>
  <c r="BH151" i="1"/>
  <c r="BG150" i="1"/>
  <c r="BH150" i="1"/>
  <c r="BG149" i="1"/>
  <c r="BH149" i="1"/>
  <c r="BG148" i="1"/>
  <c r="BH148" i="1"/>
  <c r="BG147" i="1"/>
  <c r="BH147" i="1"/>
  <c r="BG146" i="1"/>
  <c r="BH146" i="1"/>
  <c r="BG145" i="1"/>
  <c r="BH145" i="1"/>
  <c r="BG144" i="1"/>
  <c r="BH144" i="1"/>
  <c r="BG143" i="1"/>
  <c r="BH143" i="1"/>
  <c r="BG142" i="1"/>
  <c r="BH142" i="1"/>
  <c r="BG141" i="1"/>
  <c r="BH141" i="1"/>
  <c r="BG140" i="1"/>
  <c r="BH140" i="1"/>
  <c r="BG139" i="1"/>
  <c r="BH139" i="1"/>
  <c r="BG138" i="1"/>
  <c r="BH138" i="1"/>
  <c r="BG137" i="1"/>
  <c r="BH137" i="1"/>
  <c r="BG136" i="1"/>
  <c r="BH136" i="1"/>
  <c r="BG135" i="1"/>
  <c r="BH135" i="1"/>
  <c r="BG134" i="1"/>
  <c r="BH134" i="1"/>
  <c r="BG133" i="1"/>
  <c r="BH133" i="1"/>
  <c r="BG132" i="1"/>
  <c r="BH132" i="1"/>
  <c r="BG131" i="1"/>
  <c r="BH131" i="1"/>
  <c r="BG130" i="1"/>
  <c r="BH130" i="1"/>
  <c r="BG129" i="1"/>
  <c r="BH129" i="1"/>
  <c r="BG128" i="1"/>
  <c r="BH128" i="1"/>
  <c r="BG127" i="1"/>
  <c r="BH127" i="1"/>
  <c r="BG126" i="1"/>
  <c r="BH126" i="1"/>
  <c r="BG125" i="1"/>
  <c r="BH125" i="1"/>
  <c r="BG124" i="1"/>
  <c r="BH124" i="1"/>
  <c r="BG123" i="1"/>
  <c r="BH123" i="1"/>
  <c r="BG122" i="1"/>
  <c r="BH122" i="1"/>
  <c r="BG121" i="1"/>
  <c r="BH121" i="1"/>
  <c r="BG120" i="1"/>
  <c r="BH120" i="1"/>
  <c r="BG119" i="1"/>
  <c r="BH119" i="1"/>
  <c r="BG118" i="1"/>
  <c r="BH118" i="1"/>
  <c r="BG117" i="1"/>
  <c r="BH117" i="1"/>
  <c r="BG116" i="1"/>
  <c r="BH116" i="1"/>
  <c r="BG11" i="1"/>
  <c r="BH11" i="1"/>
  <c r="BG434" i="1"/>
  <c r="BH434" i="1"/>
  <c r="BG421" i="1"/>
  <c r="BH421" i="1"/>
  <c r="BG419" i="1"/>
  <c r="BH419" i="1"/>
  <c r="BG415" i="1"/>
  <c r="BH415" i="1"/>
  <c r="BG411" i="1"/>
  <c r="BH411" i="1"/>
  <c r="BG405" i="1"/>
  <c r="BH405" i="1"/>
  <c r="BG403" i="1"/>
  <c r="BH403" i="1"/>
  <c r="BG399" i="1"/>
  <c r="BH399" i="1"/>
  <c r="BG397" i="1"/>
  <c r="BH397" i="1"/>
  <c r="BG395" i="1"/>
  <c r="BH395" i="1"/>
  <c r="BG393" i="1"/>
  <c r="BH393" i="1"/>
  <c r="BG391" i="1"/>
  <c r="BH391" i="1"/>
  <c r="BG389" i="1"/>
  <c r="BH389" i="1"/>
  <c r="BG387" i="1"/>
  <c r="BH387" i="1"/>
  <c r="BG385" i="1"/>
  <c r="BH385" i="1"/>
  <c r="BG383" i="1"/>
  <c r="BH383" i="1"/>
  <c r="BG378" i="1"/>
  <c r="BH378" i="1"/>
  <c r="BG370" i="1"/>
  <c r="BH370" i="1"/>
  <c r="BG368" i="1"/>
  <c r="BH368" i="1"/>
  <c r="BG366" i="1"/>
  <c r="BH366" i="1"/>
  <c r="BG364" i="1"/>
  <c r="BH364" i="1"/>
  <c r="BG362" i="1"/>
  <c r="BH362" i="1"/>
  <c r="BG360" i="1"/>
  <c r="BH360" i="1"/>
  <c r="BG358" i="1"/>
  <c r="BH358" i="1"/>
  <c r="BG357" i="1"/>
  <c r="BH357" i="1"/>
  <c r="BG355" i="1"/>
  <c r="BH355" i="1"/>
  <c r="BG353" i="1"/>
  <c r="BH353" i="1"/>
  <c r="BG351" i="1"/>
  <c r="BH351" i="1"/>
  <c r="BG349" i="1"/>
  <c r="BH349" i="1"/>
  <c r="BG343" i="1"/>
  <c r="BH343" i="1"/>
  <c r="BG341" i="1"/>
  <c r="BH341" i="1"/>
  <c r="BG339" i="1"/>
  <c r="BH339" i="1"/>
  <c r="BG337" i="1"/>
  <c r="BH337" i="1"/>
  <c r="BG335" i="1"/>
  <c r="BH335" i="1"/>
  <c r="BG333" i="1"/>
  <c r="BH333" i="1"/>
  <c r="BG331" i="1"/>
  <c r="BH331" i="1"/>
  <c r="BG329" i="1"/>
  <c r="BH329" i="1"/>
  <c r="BG325" i="1"/>
  <c r="BH325" i="1"/>
  <c r="BG309" i="1"/>
  <c r="BH309" i="1"/>
  <c r="BG307" i="1"/>
  <c r="BH307" i="1"/>
  <c r="BG306" i="1"/>
  <c r="BH306" i="1"/>
  <c r="BG299" i="1"/>
  <c r="BH299" i="1"/>
  <c r="BG295" i="1"/>
  <c r="BH295" i="1"/>
  <c r="BG290" i="1"/>
  <c r="BH290" i="1"/>
  <c r="BG287" i="1"/>
  <c r="BH287" i="1"/>
  <c r="BG283" i="1"/>
  <c r="BH283" i="1"/>
  <c r="BG279" i="1"/>
  <c r="BH279" i="1"/>
  <c r="BG277" i="1"/>
  <c r="BH277" i="1"/>
  <c r="BG275" i="1"/>
  <c r="BH275" i="1"/>
  <c r="BG273" i="1"/>
  <c r="BH273" i="1"/>
  <c r="BG271" i="1"/>
  <c r="BH271" i="1"/>
  <c r="BG269" i="1"/>
  <c r="BH269" i="1"/>
  <c r="BG267" i="1"/>
  <c r="BH267" i="1"/>
  <c r="BG265" i="1"/>
  <c r="BH265" i="1"/>
  <c r="BG263" i="1"/>
  <c r="BH263" i="1"/>
  <c r="BG254" i="1"/>
  <c r="BH254" i="1"/>
  <c r="BG247" i="1"/>
  <c r="BH247" i="1"/>
  <c r="BG19" i="1"/>
  <c r="BH19" i="1"/>
  <c r="BG436" i="1"/>
  <c r="BH436" i="1"/>
  <c r="BG432" i="1"/>
  <c r="BH432" i="1"/>
  <c r="BG430" i="1"/>
  <c r="BH430" i="1"/>
  <c r="BG428" i="1"/>
  <c r="BH428" i="1"/>
  <c r="BG426" i="1"/>
  <c r="BH426" i="1"/>
  <c r="BG420" i="1"/>
  <c r="BH420" i="1"/>
  <c r="BG418" i="1"/>
  <c r="BH418" i="1"/>
  <c r="BG408" i="1"/>
  <c r="BH408" i="1"/>
  <c r="BG404" i="1"/>
  <c r="BH404" i="1"/>
  <c r="BG398" i="1"/>
  <c r="BH398" i="1"/>
  <c r="BG396" i="1"/>
  <c r="BH396" i="1"/>
  <c r="BG392" i="1"/>
  <c r="BH392" i="1"/>
  <c r="BG380" i="1"/>
  <c r="BH380" i="1"/>
  <c r="BG373" i="1"/>
  <c r="BH373" i="1"/>
  <c r="BG371" i="1"/>
  <c r="BH371" i="1"/>
  <c r="BG369" i="1"/>
  <c r="BH369" i="1"/>
  <c r="BG367" i="1"/>
  <c r="BH367" i="1"/>
  <c r="BG365" i="1"/>
  <c r="BH365" i="1"/>
  <c r="BG359" i="1"/>
  <c r="BH359" i="1"/>
  <c r="BG350" i="1"/>
  <c r="BH350" i="1"/>
  <c r="BG344" i="1"/>
  <c r="BH344" i="1"/>
  <c r="BG328" i="1"/>
  <c r="BH328" i="1"/>
  <c r="BG326" i="1"/>
  <c r="BH326" i="1"/>
  <c r="BG324" i="1"/>
  <c r="BH324" i="1"/>
  <c r="BG322" i="1"/>
  <c r="BH322" i="1"/>
  <c r="BG320" i="1"/>
  <c r="BH320" i="1"/>
  <c r="BG318" i="1"/>
  <c r="BH318" i="1"/>
  <c r="BG316" i="1"/>
  <c r="BH316" i="1"/>
  <c r="BG314" i="1"/>
  <c r="BH314" i="1"/>
  <c r="BG302" i="1"/>
  <c r="BH302" i="1"/>
  <c r="BG300" i="1"/>
  <c r="BH300" i="1"/>
  <c r="BG296" i="1"/>
  <c r="BH296" i="1"/>
  <c r="BG288" i="1"/>
  <c r="BH288" i="1"/>
  <c r="BG286" i="1"/>
  <c r="BH286" i="1"/>
  <c r="BG282" i="1"/>
  <c r="BH282" i="1"/>
  <c r="BG280" i="1"/>
  <c r="BH280" i="1"/>
  <c r="BG278" i="1"/>
  <c r="BH278" i="1"/>
  <c r="BG276" i="1"/>
  <c r="BH276" i="1"/>
  <c r="BG268" i="1"/>
  <c r="BH268" i="1"/>
  <c r="BG266" i="1"/>
  <c r="BH266" i="1"/>
  <c r="BG264" i="1"/>
  <c r="BH264" i="1"/>
  <c r="BG262" i="1"/>
  <c r="BH262" i="1"/>
  <c r="BG246" i="1"/>
  <c r="BH246" i="1"/>
  <c r="BG15" i="1"/>
  <c r="BH15" i="1"/>
  <c r="BG437" i="1"/>
  <c r="BH437" i="1"/>
  <c r="BG435" i="1"/>
  <c r="BH435" i="1"/>
  <c r="BG433" i="1"/>
  <c r="BH433" i="1"/>
  <c r="BG431" i="1"/>
  <c r="BH431" i="1"/>
  <c r="BG429" i="1"/>
  <c r="BH429" i="1"/>
  <c r="BG424" i="1"/>
  <c r="BH424" i="1"/>
  <c r="BG422" i="1"/>
  <c r="BH422" i="1"/>
  <c r="BG416" i="1"/>
  <c r="BH416" i="1"/>
  <c r="BG414" i="1"/>
  <c r="BH414" i="1"/>
  <c r="BG412" i="1"/>
  <c r="BH412" i="1"/>
  <c r="BG410" i="1"/>
  <c r="BH410" i="1"/>
  <c r="BG406" i="1"/>
  <c r="BH406" i="1"/>
  <c r="BG402" i="1"/>
  <c r="BH402" i="1"/>
  <c r="BG400" i="1"/>
  <c r="BH400" i="1"/>
  <c r="BG394" i="1"/>
  <c r="BH394" i="1"/>
  <c r="BG390" i="1"/>
  <c r="BH390" i="1"/>
  <c r="BG388" i="1"/>
  <c r="BH388" i="1"/>
  <c r="BG386" i="1"/>
  <c r="BH386" i="1"/>
  <c r="BG384" i="1"/>
  <c r="BH384" i="1"/>
  <c r="BG382" i="1"/>
  <c r="BH382" i="1"/>
  <c r="BG381" i="1"/>
  <c r="BH381" i="1"/>
  <c r="BG379" i="1"/>
  <c r="BH379" i="1"/>
  <c r="BG376" i="1"/>
  <c r="BH376" i="1"/>
  <c r="BG375" i="1"/>
  <c r="BH375" i="1"/>
  <c r="BG363" i="1"/>
  <c r="BH363" i="1"/>
  <c r="BG361" i="1"/>
  <c r="BH361" i="1"/>
  <c r="BG356" i="1"/>
  <c r="BH356" i="1"/>
  <c r="BG354" i="1"/>
  <c r="BH354" i="1"/>
  <c r="BG352" i="1"/>
  <c r="BH352" i="1"/>
  <c r="BG348" i="1"/>
  <c r="BH348" i="1"/>
  <c r="BG346" i="1"/>
  <c r="BH346" i="1"/>
  <c r="BG342" i="1"/>
  <c r="BH342" i="1"/>
  <c r="BG340" i="1"/>
  <c r="BH340" i="1"/>
  <c r="BG338" i="1"/>
  <c r="BH338" i="1"/>
  <c r="BG336" i="1"/>
  <c r="BH336" i="1"/>
  <c r="BG334" i="1"/>
  <c r="BH334" i="1"/>
  <c r="BG332" i="1"/>
  <c r="BH332" i="1"/>
  <c r="BG330" i="1"/>
  <c r="BH330" i="1"/>
  <c r="BG321" i="1"/>
  <c r="BH321" i="1"/>
  <c r="BG319" i="1"/>
  <c r="BH319" i="1"/>
  <c r="BG317" i="1"/>
  <c r="BH317" i="1"/>
  <c r="BG315" i="1"/>
  <c r="BH315" i="1"/>
  <c r="BG313" i="1"/>
  <c r="BH313" i="1"/>
  <c r="BG311" i="1"/>
  <c r="BH311" i="1"/>
  <c r="BG303" i="1"/>
  <c r="BH303" i="1"/>
  <c r="BG301" i="1"/>
  <c r="BH301" i="1"/>
  <c r="BG298" i="1"/>
  <c r="BH298" i="1"/>
  <c r="BG294" i="1"/>
  <c r="BH294" i="1"/>
  <c r="BG292" i="1"/>
  <c r="BH292" i="1"/>
  <c r="BG281" i="1"/>
  <c r="BH281" i="1"/>
  <c r="BG274" i="1"/>
  <c r="BH274" i="1"/>
  <c r="BG272" i="1"/>
  <c r="BH272" i="1"/>
  <c r="BG270" i="1"/>
  <c r="BH270" i="1"/>
  <c r="BG260" i="1"/>
  <c r="BH260" i="1"/>
  <c r="BG258" i="1"/>
  <c r="BH258" i="1"/>
  <c r="BG256" i="1"/>
  <c r="BH256" i="1"/>
  <c r="BG252" i="1"/>
  <c r="BH252" i="1"/>
  <c r="BG248" i="1"/>
  <c r="BH248" i="1"/>
  <c r="BG20" i="1"/>
  <c r="BH20" i="1"/>
  <c r="BG16" i="1"/>
  <c r="BH16" i="1"/>
  <c r="BG8" i="1"/>
  <c r="BH8" i="1"/>
  <c r="BH497" i="1"/>
  <c r="BH493" i="1"/>
  <c r="BH489" i="1"/>
  <c r="BH485" i="1"/>
  <c r="BH481" i="1"/>
  <c r="BH477" i="1"/>
  <c r="BH473" i="1"/>
  <c r="BH469" i="1"/>
  <c r="BH465" i="1"/>
  <c r="BH461" i="1"/>
  <c r="BH457" i="1"/>
  <c r="BH453" i="1"/>
  <c r="BH449" i="1"/>
  <c r="BH445" i="1"/>
  <c r="BH87" i="1"/>
  <c r="BH71" i="1"/>
  <c r="BH39" i="1"/>
  <c r="BH23" i="1"/>
  <c r="BG114" i="1"/>
  <c r="BH114" i="1"/>
  <c r="BG113" i="1"/>
  <c r="BH113" i="1"/>
  <c r="BG112" i="1"/>
  <c r="BH112" i="1"/>
  <c r="BG110" i="1"/>
  <c r="BH110" i="1"/>
  <c r="BG109" i="1"/>
  <c r="BH109" i="1"/>
  <c r="BG108" i="1"/>
  <c r="BH108" i="1"/>
  <c r="BG106" i="1"/>
  <c r="BH106" i="1"/>
  <c r="BG105" i="1"/>
  <c r="BH105" i="1"/>
  <c r="BG104" i="1"/>
  <c r="BH104" i="1"/>
  <c r="BG102" i="1"/>
  <c r="BH102" i="1"/>
  <c r="BG101" i="1"/>
  <c r="BH101" i="1"/>
  <c r="BG100" i="1"/>
  <c r="BH100" i="1"/>
  <c r="BG98" i="1"/>
  <c r="BH98" i="1"/>
  <c r="BG97" i="1"/>
  <c r="BH97" i="1"/>
  <c r="BG96" i="1"/>
  <c r="BH96" i="1"/>
  <c r="BG94" i="1"/>
  <c r="BH94" i="1"/>
  <c r="BG93" i="1"/>
  <c r="BH93" i="1"/>
  <c r="BG92" i="1"/>
  <c r="BH92" i="1"/>
  <c r="BG90" i="1"/>
  <c r="BH90" i="1"/>
  <c r="BG89" i="1"/>
  <c r="BH89" i="1"/>
  <c r="BG88" i="1"/>
  <c r="BH88" i="1"/>
  <c r="BG86" i="1"/>
  <c r="BH86" i="1"/>
  <c r="BG85" i="1"/>
  <c r="BH85" i="1"/>
  <c r="BG84" i="1"/>
  <c r="BH84" i="1"/>
  <c r="BG82" i="1"/>
  <c r="BH82" i="1"/>
  <c r="BG81" i="1"/>
  <c r="BH81" i="1"/>
  <c r="BG80" i="1"/>
  <c r="BH80" i="1"/>
  <c r="BG78" i="1"/>
  <c r="BH78" i="1"/>
  <c r="BG77" i="1"/>
  <c r="BH77" i="1"/>
  <c r="BG76" i="1"/>
  <c r="BH76" i="1"/>
  <c r="BG74" i="1"/>
  <c r="BH74" i="1"/>
  <c r="BG73" i="1"/>
  <c r="BH73" i="1"/>
  <c r="BG72" i="1"/>
  <c r="BH72" i="1"/>
  <c r="BG68" i="1"/>
  <c r="BH68" i="1"/>
  <c r="BG66" i="1"/>
  <c r="BH66" i="1"/>
  <c r="BG65" i="1"/>
  <c r="BH65" i="1"/>
  <c r="BG64" i="1"/>
  <c r="BH64" i="1"/>
  <c r="BG62" i="1"/>
  <c r="BH62" i="1"/>
  <c r="BG61" i="1"/>
  <c r="BH61" i="1"/>
  <c r="BG60" i="1"/>
  <c r="BH60" i="1"/>
  <c r="BG58" i="1"/>
  <c r="BH58" i="1"/>
  <c r="BG57" i="1"/>
  <c r="BH57" i="1"/>
  <c r="BG56" i="1"/>
  <c r="BH56" i="1"/>
  <c r="BG54" i="1"/>
  <c r="BH54" i="1"/>
  <c r="BG53" i="1"/>
  <c r="BH53" i="1"/>
  <c r="BG52" i="1"/>
  <c r="BH52" i="1"/>
  <c r="BG50" i="1"/>
  <c r="BH50" i="1"/>
  <c r="BG49" i="1"/>
  <c r="BH49" i="1"/>
  <c r="BG48" i="1"/>
  <c r="BH48" i="1"/>
  <c r="BG46" i="1"/>
  <c r="BH46" i="1"/>
  <c r="BG45" i="1"/>
  <c r="BH45" i="1"/>
  <c r="BG44" i="1"/>
  <c r="BH44" i="1"/>
  <c r="BG41" i="1"/>
  <c r="BH41" i="1"/>
  <c r="BG40" i="1"/>
  <c r="BH40" i="1"/>
  <c r="BG38" i="1"/>
  <c r="BH38" i="1"/>
  <c r="BG37" i="1"/>
  <c r="BH37" i="1"/>
  <c r="BG36" i="1"/>
  <c r="BH36" i="1"/>
  <c r="BG34" i="1"/>
  <c r="BH34" i="1"/>
  <c r="BG33" i="1"/>
  <c r="BH33" i="1"/>
  <c r="BG32" i="1"/>
  <c r="BH32" i="1"/>
  <c r="BG30" i="1"/>
  <c r="BH30" i="1"/>
  <c r="BG29" i="1"/>
  <c r="BH29" i="1"/>
  <c r="BG28" i="1"/>
  <c r="BH28" i="1"/>
  <c r="BG26" i="1"/>
  <c r="BH26" i="1"/>
  <c r="BG25" i="1"/>
  <c r="BH25" i="1"/>
  <c r="BG24" i="1"/>
  <c r="BH24" i="1"/>
  <c r="BG22" i="1"/>
  <c r="BH22" i="1"/>
  <c r="BG21" i="1"/>
  <c r="BH21" i="1"/>
  <c r="BG448" i="1"/>
  <c r="BG441" i="1"/>
  <c r="BH496" i="1"/>
  <c r="BH492" i="1"/>
  <c r="BH488" i="1"/>
  <c r="BH484" i="1"/>
  <c r="BH480" i="1"/>
  <c r="BH476" i="1"/>
  <c r="BH472" i="1"/>
  <c r="BH468" i="1"/>
  <c r="BH464" i="1"/>
  <c r="BH460" i="1"/>
  <c r="BH456" i="1"/>
  <c r="BH452" i="1"/>
  <c r="BH448" i="1"/>
  <c r="BH444" i="1"/>
  <c r="BH99" i="1"/>
  <c r="BH83" i="1"/>
  <c r="BH67" i="1"/>
  <c r="BH51" i="1"/>
  <c r="BH35" i="1"/>
  <c r="BH499" i="1"/>
  <c r="BH495" i="1"/>
  <c r="BH491" i="1"/>
  <c r="BH487" i="1"/>
  <c r="BH483" i="1"/>
  <c r="BH479" i="1"/>
  <c r="BH475" i="1"/>
  <c r="BH467" i="1"/>
  <c r="BH463" i="1"/>
  <c r="BH459" i="1"/>
  <c r="BH455" i="1"/>
  <c r="BH451" i="1"/>
  <c r="BH447" i="1"/>
  <c r="BH439" i="1"/>
  <c r="BH111" i="1"/>
  <c r="BH95" i="1"/>
  <c r="BH79" i="1"/>
  <c r="BH63" i="1"/>
  <c r="BH47" i="1"/>
  <c r="BH31" i="1"/>
  <c r="BG13" i="1"/>
  <c r="BH13" i="1"/>
  <c r="BH498" i="1"/>
  <c r="BH494" i="1"/>
  <c r="BH490" i="1"/>
  <c r="BH486" i="1"/>
  <c r="BH482" i="1"/>
  <c r="BH478" i="1"/>
  <c r="BH474" i="1"/>
  <c r="BH470" i="1"/>
  <c r="BH466" i="1"/>
  <c r="BH462" i="1"/>
  <c r="BH458" i="1"/>
  <c r="BH454" i="1"/>
  <c r="BH446" i="1"/>
  <c r="BH442" i="1"/>
  <c r="BH107" i="1"/>
  <c r="BH91" i="1"/>
  <c r="BH75" i="1"/>
  <c r="BH59" i="1"/>
  <c r="BH43" i="1"/>
  <c r="BH27" i="1"/>
  <c r="BG440" i="1"/>
  <c r="BG14" i="1"/>
  <c r="BG17" i="1"/>
  <c r="BG10" i="1"/>
  <c r="BG115" i="1"/>
  <c r="BG103" i="1"/>
  <c r="BG70" i="1"/>
  <c r="BG69" i="1"/>
  <c r="BG55" i="1"/>
  <c r="BG42" i="1"/>
  <c r="BG500" i="1"/>
  <c r="BG471" i="1"/>
  <c r="BG450" i="1"/>
  <c r="BG7" i="1"/>
  <c r="BG12" i="1"/>
  <c r="BG443" i="1"/>
  <c r="BG18" i="1"/>
  <c r="BG9" i="1"/>
  <c r="AV7" i="1"/>
  <c r="H15" i="2" s="1"/>
  <c r="AO499" i="1"/>
  <c r="AK497" i="1"/>
  <c r="AM494" i="1"/>
  <c r="AO491" i="1"/>
  <c r="AK489" i="1"/>
  <c r="AM486" i="1"/>
  <c r="AO483" i="1"/>
  <c r="AK481" i="1"/>
  <c r="AM478" i="1"/>
  <c r="AO475" i="1"/>
  <c r="AK473" i="1"/>
  <c r="AM470" i="1"/>
  <c r="AO467" i="1"/>
  <c r="AK465" i="1"/>
  <c r="AM462" i="1"/>
  <c r="AO459" i="1"/>
  <c r="AK457" i="1"/>
  <c r="AM454" i="1"/>
  <c r="AO451" i="1"/>
  <c r="AK449" i="1"/>
  <c r="AM446" i="1"/>
  <c r="AO443" i="1"/>
  <c r="AK441" i="1"/>
  <c r="AO376" i="1"/>
  <c r="AO344" i="1"/>
  <c r="AK499" i="1"/>
  <c r="AM496" i="1"/>
  <c r="AO493" i="1"/>
  <c r="AK491" i="1"/>
  <c r="AM488" i="1"/>
  <c r="AO485" i="1"/>
  <c r="AK483" i="1"/>
  <c r="AM480" i="1"/>
  <c r="AO477" i="1"/>
  <c r="AK475" i="1"/>
  <c r="AM472" i="1"/>
  <c r="AO469" i="1"/>
  <c r="AK467" i="1"/>
  <c r="AM464" i="1"/>
  <c r="AO461" i="1"/>
  <c r="AK459" i="1"/>
  <c r="AM456" i="1"/>
  <c r="AO453" i="1"/>
  <c r="AK451" i="1"/>
  <c r="AM448" i="1"/>
  <c r="AO445" i="1"/>
  <c r="AK443" i="1"/>
  <c r="AM440" i="1"/>
  <c r="AO384" i="1"/>
  <c r="AO352" i="1"/>
  <c r="AM498" i="1"/>
  <c r="AO495" i="1"/>
  <c r="AK493" i="1"/>
  <c r="AM490" i="1"/>
  <c r="AO487" i="1"/>
  <c r="AK485" i="1"/>
  <c r="AM482" i="1"/>
  <c r="AO479" i="1"/>
  <c r="AK477" i="1"/>
  <c r="AM474" i="1"/>
  <c r="AO471" i="1"/>
  <c r="AK469" i="1"/>
  <c r="AM466" i="1"/>
  <c r="AO463" i="1"/>
  <c r="AK461" i="1"/>
  <c r="AM458" i="1"/>
  <c r="AO455" i="1"/>
  <c r="AK453" i="1"/>
  <c r="AM450" i="1"/>
  <c r="AO447" i="1"/>
  <c r="AK445" i="1"/>
  <c r="AM442" i="1"/>
  <c r="AO439" i="1"/>
  <c r="AO360" i="1"/>
  <c r="AO328" i="1"/>
  <c r="AM500" i="1"/>
  <c r="AO497" i="1"/>
  <c r="AK495" i="1"/>
  <c r="AM492" i="1"/>
  <c r="AO489" i="1"/>
  <c r="AK487" i="1"/>
  <c r="AM484" i="1"/>
  <c r="AO481" i="1"/>
  <c r="AK479" i="1"/>
  <c r="AM476" i="1"/>
  <c r="AO473" i="1"/>
  <c r="AK471" i="1"/>
  <c r="AM468" i="1"/>
  <c r="AO465" i="1"/>
  <c r="AK463" i="1"/>
  <c r="AM460" i="1"/>
  <c r="AO457" i="1"/>
  <c r="AK455" i="1"/>
  <c r="AM452" i="1"/>
  <c r="AO449" i="1"/>
  <c r="AK447" i="1"/>
  <c r="AM444" i="1"/>
  <c r="AO441" i="1"/>
  <c r="AK439" i="1"/>
  <c r="AO368" i="1"/>
  <c r="AO336" i="1"/>
  <c r="AJ12" i="1"/>
  <c r="AN12" i="1"/>
  <c r="AK12" i="1"/>
  <c r="AO12" i="1"/>
  <c r="AL12" i="1"/>
  <c r="AM12" i="1"/>
  <c r="AM438" i="1"/>
  <c r="AO437" i="1"/>
  <c r="AK437" i="1"/>
  <c r="AM436" i="1"/>
  <c r="AO435" i="1"/>
  <c r="AK435" i="1"/>
  <c r="AM434" i="1"/>
  <c r="AO433" i="1"/>
  <c r="AK433" i="1"/>
  <c r="AM432" i="1"/>
  <c r="AO431" i="1"/>
  <c r="AK431" i="1"/>
  <c r="AM430" i="1"/>
  <c r="AO429" i="1"/>
  <c r="AK429" i="1"/>
  <c r="AM428" i="1"/>
  <c r="AO427" i="1"/>
  <c r="AK427" i="1"/>
  <c r="AM426" i="1"/>
  <c r="AO425" i="1"/>
  <c r="AK425" i="1"/>
  <c r="AM424" i="1"/>
  <c r="AO423" i="1"/>
  <c r="AK423" i="1"/>
  <c r="AM422" i="1"/>
  <c r="AO421" i="1"/>
  <c r="AK421" i="1"/>
  <c r="AM420" i="1"/>
  <c r="AO419" i="1"/>
  <c r="AK419" i="1"/>
  <c r="AM418" i="1"/>
  <c r="AO417" i="1"/>
  <c r="AK417" i="1"/>
  <c r="AM416" i="1"/>
  <c r="AO415" i="1"/>
  <c r="AK415" i="1"/>
  <c r="AM414" i="1"/>
  <c r="AO413" i="1"/>
  <c r="AK413" i="1"/>
  <c r="AM412" i="1"/>
  <c r="AO411" i="1"/>
  <c r="AK411" i="1"/>
  <c r="AM410" i="1"/>
  <c r="AO409" i="1"/>
  <c r="AK409" i="1"/>
  <c r="AM408" i="1"/>
  <c r="AO407" i="1"/>
  <c r="AK407" i="1"/>
  <c r="AM406" i="1"/>
  <c r="AO405" i="1"/>
  <c r="AK405" i="1"/>
  <c r="AK404" i="1"/>
  <c r="AO402" i="1"/>
  <c r="AM401" i="1"/>
  <c r="AK400" i="1"/>
  <c r="AO398" i="1"/>
  <c r="AM397" i="1"/>
  <c r="AO392" i="1"/>
  <c r="AL19" i="1"/>
  <c r="AM19" i="1"/>
  <c r="AJ19" i="1"/>
  <c r="AN19" i="1"/>
  <c r="AK19" i="1"/>
  <c r="AO19" i="1"/>
  <c r="AL15" i="1"/>
  <c r="AM15" i="1"/>
  <c r="AJ15" i="1"/>
  <c r="AN15" i="1"/>
  <c r="AK15" i="1"/>
  <c r="AO15" i="1"/>
  <c r="AL11" i="1"/>
  <c r="AM11" i="1"/>
  <c r="AJ11" i="1"/>
  <c r="AN11" i="1"/>
  <c r="AK11" i="1"/>
  <c r="AO11" i="1"/>
  <c r="AL500" i="1"/>
  <c r="AN499" i="1"/>
  <c r="AJ499" i="1"/>
  <c r="AL498" i="1"/>
  <c r="AN497" i="1"/>
  <c r="AJ497" i="1"/>
  <c r="AL496" i="1"/>
  <c r="AN495" i="1"/>
  <c r="AJ495" i="1"/>
  <c r="AL494" i="1"/>
  <c r="AN493" i="1"/>
  <c r="AJ493" i="1"/>
  <c r="AL492" i="1"/>
  <c r="AN491" i="1"/>
  <c r="AJ491" i="1"/>
  <c r="AL490" i="1"/>
  <c r="AN489" i="1"/>
  <c r="AJ489" i="1"/>
  <c r="AL488" i="1"/>
  <c r="AN487" i="1"/>
  <c r="AJ487" i="1"/>
  <c r="AL486" i="1"/>
  <c r="AN485" i="1"/>
  <c r="AJ485" i="1"/>
  <c r="AL484" i="1"/>
  <c r="AN483" i="1"/>
  <c r="AJ483" i="1"/>
  <c r="AL482" i="1"/>
  <c r="AN481" i="1"/>
  <c r="AJ481" i="1"/>
  <c r="AL480" i="1"/>
  <c r="AN479" i="1"/>
  <c r="AJ479" i="1"/>
  <c r="AL478" i="1"/>
  <c r="AN477" i="1"/>
  <c r="AJ477" i="1"/>
  <c r="AL476" i="1"/>
  <c r="AN475" i="1"/>
  <c r="AJ475" i="1"/>
  <c r="AL474" i="1"/>
  <c r="AN473" i="1"/>
  <c r="AJ473" i="1"/>
  <c r="AL472" i="1"/>
  <c r="AN471" i="1"/>
  <c r="AJ471" i="1"/>
  <c r="AL470" i="1"/>
  <c r="AN469" i="1"/>
  <c r="AJ469" i="1"/>
  <c r="AL468" i="1"/>
  <c r="AN467" i="1"/>
  <c r="AJ467" i="1"/>
  <c r="AL466" i="1"/>
  <c r="AN465" i="1"/>
  <c r="AJ465" i="1"/>
  <c r="AL464" i="1"/>
  <c r="AN463" i="1"/>
  <c r="AJ463" i="1"/>
  <c r="AL462" i="1"/>
  <c r="AN461" i="1"/>
  <c r="AJ461" i="1"/>
  <c r="AL460" i="1"/>
  <c r="AN459" i="1"/>
  <c r="AJ459" i="1"/>
  <c r="AL458" i="1"/>
  <c r="AN457" i="1"/>
  <c r="AJ457" i="1"/>
  <c r="AL456" i="1"/>
  <c r="AN455" i="1"/>
  <c r="AJ455" i="1"/>
  <c r="AL454" i="1"/>
  <c r="AN453" i="1"/>
  <c r="AJ453" i="1"/>
  <c r="AL452" i="1"/>
  <c r="AN451" i="1"/>
  <c r="AJ451" i="1"/>
  <c r="AL450" i="1"/>
  <c r="AN449" i="1"/>
  <c r="AJ449" i="1"/>
  <c r="AL448" i="1"/>
  <c r="AN447" i="1"/>
  <c r="AJ447" i="1"/>
  <c r="AL446" i="1"/>
  <c r="AN445" i="1"/>
  <c r="AJ445" i="1"/>
  <c r="AL444" i="1"/>
  <c r="AN443" i="1"/>
  <c r="AJ443" i="1"/>
  <c r="AL442" i="1"/>
  <c r="AN441" i="1"/>
  <c r="AJ441" i="1"/>
  <c r="AL440" i="1"/>
  <c r="AN439" i="1"/>
  <c r="AJ439" i="1"/>
  <c r="AL438" i="1"/>
  <c r="AN437" i="1"/>
  <c r="AJ437" i="1"/>
  <c r="AL436" i="1"/>
  <c r="AN435" i="1"/>
  <c r="AJ435" i="1"/>
  <c r="AL434" i="1"/>
  <c r="AN433" i="1"/>
  <c r="AJ433" i="1"/>
  <c r="AL432" i="1"/>
  <c r="AN431" i="1"/>
  <c r="AJ431" i="1"/>
  <c r="AL430" i="1"/>
  <c r="AN429" i="1"/>
  <c r="AJ429" i="1"/>
  <c r="AL428" i="1"/>
  <c r="AN427" i="1"/>
  <c r="AJ427" i="1"/>
  <c r="AL426" i="1"/>
  <c r="AN425" i="1"/>
  <c r="AJ425" i="1"/>
  <c r="AL424" i="1"/>
  <c r="AN423" i="1"/>
  <c r="AJ423" i="1"/>
  <c r="AL422" i="1"/>
  <c r="AN421" i="1"/>
  <c r="AJ421" i="1"/>
  <c r="AL420" i="1"/>
  <c r="AN419" i="1"/>
  <c r="AJ419" i="1"/>
  <c r="AL418" i="1"/>
  <c r="AN417" i="1"/>
  <c r="AJ417" i="1"/>
  <c r="AL416" i="1"/>
  <c r="AN415" i="1"/>
  <c r="AJ415" i="1"/>
  <c r="AL414" i="1"/>
  <c r="AN413" i="1"/>
  <c r="AJ413" i="1"/>
  <c r="AL412" i="1"/>
  <c r="AN411" i="1"/>
  <c r="AJ411" i="1"/>
  <c r="AL410" i="1"/>
  <c r="AN409" i="1"/>
  <c r="AJ409" i="1"/>
  <c r="AL408" i="1"/>
  <c r="AN407" i="1"/>
  <c r="AJ407" i="1"/>
  <c r="AL406" i="1"/>
  <c r="AN405" i="1"/>
  <c r="AJ405" i="1"/>
  <c r="AJ404" i="1"/>
  <c r="AN402" i="1"/>
  <c r="AJ400" i="1"/>
  <c r="AN398" i="1"/>
  <c r="AO394" i="1"/>
  <c r="AO386" i="1"/>
  <c r="AO378" i="1"/>
  <c r="AO370" i="1"/>
  <c r="AO362" i="1"/>
  <c r="AO354" i="1"/>
  <c r="AO346" i="1"/>
  <c r="AO338" i="1"/>
  <c r="AO330" i="1"/>
  <c r="AJ16" i="1"/>
  <c r="AN16" i="1"/>
  <c r="AK16" i="1"/>
  <c r="AO16" i="1"/>
  <c r="AL16" i="1"/>
  <c r="AM16" i="1"/>
  <c r="AJ18" i="1"/>
  <c r="AN18" i="1"/>
  <c r="AK18" i="1"/>
  <c r="AO18" i="1"/>
  <c r="AL18" i="1"/>
  <c r="AM18" i="1"/>
  <c r="AJ10" i="1"/>
  <c r="AN10" i="1"/>
  <c r="AK10" i="1"/>
  <c r="AO10" i="1"/>
  <c r="AL10" i="1"/>
  <c r="AM10" i="1"/>
  <c r="AO500" i="1"/>
  <c r="AK500" i="1"/>
  <c r="AM499" i="1"/>
  <c r="AO498" i="1"/>
  <c r="AK498" i="1"/>
  <c r="AM497" i="1"/>
  <c r="AO496" i="1"/>
  <c r="AK496" i="1"/>
  <c r="AM495" i="1"/>
  <c r="AO494" i="1"/>
  <c r="AK494" i="1"/>
  <c r="AM493" i="1"/>
  <c r="AO492" i="1"/>
  <c r="AK492" i="1"/>
  <c r="AM491" i="1"/>
  <c r="AO490" i="1"/>
  <c r="AK490" i="1"/>
  <c r="AM489" i="1"/>
  <c r="AO488" i="1"/>
  <c r="AK488" i="1"/>
  <c r="AM487" i="1"/>
  <c r="AO486" i="1"/>
  <c r="AK486" i="1"/>
  <c r="AM485" i="1"/>
  <c r="AO484" i="1"/>
  <c r="AK484" i="1"/>
  <c r="AM483" i="1"/>
  <c r="AO482" i="1"/>
  <c r="AK482" i="1"/>
  <c r="AM481" i="1"/>
  <c r="AO480" i="1"/>
  <c r="AK480" i="1"/>
  <c r="AM479" i="1"/>
  <c r="AO478" i="1"/>
  <c r="AK478" i="1"/>
  <c r="AM477" i="1"/>
  <c r="AO476" i="1"/>
  <c r="AK476" i="1"/>
  <c r="AM475" i="1"/>
  <c r="AO474" i="1"/>
  <c r="AK474" i="1"/>
  <c r="AM473" i="1"/>
  <c r="AO472" i="1"/>
  <c r="AK472" i="1"/>
  <c r="AM471" i="1"/>
  <c r="AO470" i="1"/>
  <c r="AK470" i="1"/>
  <c r="AM469" i="1"/>
  <c r="AO468" i="1"/>
  <c r="AK468" i="1"/>
  <c r="AM467" i="1"/>
  <c r="AO466" i="1"/>
  <c r="AK466" i="1"/>
  <c r="AM465" i="1"/>
  <c r="AO464" i="1"/>
  <c r="AK464" i="1"/>
  <c r="AM463" i="1"/>
  <c r="AO462" i="1"/>
  <c r="AK462" i="1"/>
  <c r="AM461" i="1"/>
  <c r="AO460" i="1"/>
  <c r="AK460" i="1"/>
  <c r="AM459" i="1"/>
  <c r="AO458" i="1"/>
  <c r="AK458" i="1"/>
  <c r="AM457" i="1"/>
  <c r="AO456" i="1"/>
  <c r="AK456" i="1"/>
  <c r="AM455" i="1"/>
  <c r="AO454" i="1"/>
  <c r="AK454" i="1"/>
  <c r="AM453" i="1"/>
  <c r="AO452" i="1"/>
  <c r="AK452" i="1"/>
  <c r="AM451" i="1"/>
  <c r="AO450" i="1"/>
  <c r="AK450" i="1"/>
  <c r="AM449" i="1"/>
  <c r="AO448" i="1"/>
  <c r="AK448" i="1"/>
  <c r="AM447" i="1"/>
  <c r="AO446" i="1"/>
  <c r="AK446" i="1"/>
  <c r="AM445" i="1"/>
  <c r="AO444" i="1"/>
  <c r="AK444" i="1"/>
  <c r="AM443" i="1"/>
  <c r="AO442" i="1"/>
  <c r="AK442" i="1"/>
  <c r="AM441" i="1"/>
  <c r="AO440" i="1"/>
  <c r="AK440" i="1"/>
  <c r="AM439" i="1"/>
  <c r="AO438" i="1"/>
  <c r="AK438" i="1"/>
  <c r="AM437" i="1"/>
  <c r="AO436" i="1"/>
  <c r="AK436" i="1"/>
  <c r="AM435" i="1"/>
  <c r="AO434" i="1"/>
  <c r="AK434" i="1"/>
  <c r="AM433" i="1"/>
  <c r="AO432" i="1"/>
  <c r="AK432" i="1"/>
  <c r="AM431" i="1"/>
  <c r="AO430" i="1"/>
  <c r="AK430" i="1"/>
  <c r="AM429" i="1"/>
  <c r="AO428" i="1"/>
  <c r="AK428" i="1"/>
  <c r="AM427" i="1"/>
  <c r="AO426" i="1"/>
  <c r="AK426" i="1"/>
  <c r="AM425" i="1"/>
  <c r="AO424" i="1"/>
  <c r="AK424" i="1"/>
  <c r="AM423" i="1"/>
  <c r="AO422" i="1"/>
  <c r="AK422" i="1"/>
  <c r="AM421" i="1"/>
  <c r="AO420" i="1"/>
  <c r="AK420" i="1"/>
  <c r="AM419" i="1"/>
  <c r="AO418" i="1"/>
  <c r="AK418" i="1"/>
  <c r="AM417" i="1"/>
  <c r="AO416" i="1"/>
  <c r="AK416" i="1"/>
  <c r="AM415" i="1"/>
  <c r="AO414" i="1"/>
  <c r="AK414" i="1"/>
  <c r="AM413" i="1"/>
  <c r="AO412" i="1"/>
  <c r="AK412" i="1"/>
  <c r="AM411" i="1"/>
  <c r="AO410" i="1"/>
  <c r="AK410" i="1"/>
  <c r="AM409" i="1"/>
  <c r="AO408" i="1"/>
  <c r="AK408" i="1"/>
  <c r="AM407" i="1"/>
  <c r="AO406" i="1"/>
  <c r="AK406" i="1"/>
  <c r="AM405" i="1"/>
  <c r="AJ20" i="1"/>
  <c r="AN20" i="1"/>
  <c r="AK20" i="1"/>
  <c r="AO20" i="1"/>
  <c r="AL20" i="1"/>
  <c r="AM20" i="1"/>
  <c r="AJ8" i="1"/>
  <c r="AN8" i="1"/>
  <c r="AK8" i="1"/>
  <c r="AO8" i="1"/>
  <c r="AL8" i="1"/>
  <c r="AM8" i="1"/>
  <c r="AJ14" i="1"/>
  <c r="AN14" i="1"/>
  <c r="AK14" i="1"/>
  <c r="AO14" i="1"/>
  <c r="AL14" i="1"/>
  <c r="AM14" i="1"/>
  <c r="AL17" i="1"/>
  <c r="AM17" i="1"/>
  <c r="AJ17" i="1"/>
  <c r="AN17" i="1"/>
  <c r="AK17" i="1"/>
  <c r="AO17" i="1"/>
  <c r="AL13" i="1"/>
  <c r="AM13" i="1"/>
  <c r="AJ13" i="1"/>
  <c r="AN13" i="1"/>
  <c r="AO13" i="1"/>
  <c r="AK13" i="1"/>
  <c r="AL9" i="1"/>
  <c r="AM9" i="1"/>
  <c r="AJ9" i="1"/>
  <c r="AN9" i="1"/>
  <c r="AK9" i="1"/>
  <c r="AO9" i="1"/>
  <c r="AL404" i="1"/>
  <c r="AM404" i="1"/>
  <c r="AJ403" i="1"/>
  <c r="AN403" i="1"/>
  <c r="AK403" i="1"/>
  <c r="AO403" i="1"/>
  <c r="AL402" i="1"/>
  <c r="AM402" i="1"/>
  <c r="AJ401" i="1"/>
  <c r="AN401" i="1"/>
  <c r="AK401" i="1"/>
  <c r="AO401" i="1"/>
  <c r="AL400" i="1"/>
  <c r="AM400" i="1"/>
  <c r="AJ399" i="1"/>
  <c r="AN399" i="1"/>
  <c r="AK399" i="1"/>
  <c r="AO399" i="1"/>
  <c r="AL398" i="1"/>
  <c r="AM398" i="1"/>
  <c r="AJ397" i="1"/>
  <c r="AN397" i="1"/>
  <c r="AK397" i="1"/>
  <c r="AO397" i="1"/>
  <c r="AL396" i="1"/>
  <c r="AM396" i="1"/>
  <c r="AJ396" i="1"/>
  <c r="AN396" i="1"/>
  <c r="AJ395" i="1"/>
  <c r="AN395" i="1"/>
  <c r="AK395" i="1"/>
  <c r="AO395" i="1"/>
  <c r="AL395" i="1"/>
  <c r="AL394" i="1"/>
  <c r="AM394" i="1"/>
  <c r="AJ394" i="1"/>
  <c r="AN394" i="1"/>
  <c r="AJ393" i="1"/>
  <c r="AN393" i="1"/>
  <c r="AK393" i="1"/>
  <c r="AO393" i="1"/>
  <c r="AL393" i="1"/>
  <c r="AL392" i="1"/>
  <c r="AM392" i="1"/>
  <c r="AJ392" i="1"/>
  <c r="AN392" i="1"/>
  <c r="AJ391" i="1"/>
  <c r="AN391" i="1"/>
  <c r="AK391" i="1"/>
  <c r="AO391" i="1"/>
  <c r="AL391" i="1"/>
  <c r="AL390" i="1"/>
  <c r="AM390" i="1"/>
  <c r="AJ390" i="1"/>
  <c r="AN390" i="1"/>
  <c r="AJ389" i="1"/>
  <c r="AN389" i="1"/>
  <c r="AK389" i="1"/>
  <c r="AO389" i="1"/>
  <c r="AL389" i="1"/>
  <c r="AL388" i="1"/>
  <c r="AM388" i="1"/>
  <c r="AJ388" i="1"/>
  <c r="AN388" i="1"/>
  <c r="AJ387" i="1"/>
  <c r="AN387" i="1"/>
  <c r="AK387" i="1"/>
  <c r="AO387" i="1"/>
  <c r="AL387" i="1"/>
  <c r="AL386" i="1"/>
  <c r="AM386" i="1"/>
  <c r="AJ386" i="1"/>
  <c r="AN386" i="1"/>
  <c r="AJ385" i="1"/>
  <c r="AN385" i="1"/>
  <c r="AK385" i="1"/>
  <c r="AO385" i="1"/>
  <c r="AL385" i="1"/>
  <c r="AL384" i="1"/>
  <c r="AM384" i="1"/>
  <c r="AJ384" i="1"/>
  <c r="AN384" i="1"/>
  <c r="AJ383" i="1"/>
  <c r="AN383" i="1"/>
  <c r="AK383" i="1"/>
  <c r="AO383" i="1"/>
  <c r="AL383" i="1"/>
  <c r="AL382" i="1"/>
  <c r="AM382" i="1"/>
  <c r="AJ382" i="1"/>
  <c r="AN382" i="1"/>
  <c r="AJ381" i="1"/>
  <c r="AN381" i="1"/>
  <c r="AK381" i="1"/>
  <c r="AO381" i="1"/>
  <c r="AL381" i="1"/>
  <c r="AL380" i="1"/>
  <c r="AM380" i="1"/>
  <c r="AJ380" i="1"/>
  <c r="AN380" i="1"/>
  <c r="AJ379" i="1"/>
  <c r="AN379" i="1"/>
  <c r="AK379" i="1"/>
  <c r="AO379" i="1"/>
  <c r="AL379" i="1"/>
  <c r="AL378" i="1"/>
  <c r="AM378" i="1"/>
  <c r="AJ378" i="1"/>
  <c r="AN378" i="1"/>
  <c r="AJ377" i="1"/>
  <c r="AN377" i="1"/>
  <c r="AK377" i="1"/>
  <c r="AO377" i="1"/>
  <c r="AL377" i="1"/>
  <c r="AL376" i="1"/>
  <c r="AM376" i="1"/>
  <c r="AJ376" i="1"/>
  <c r="AN376" i="1"/>
  <c r="AJ375" i="1"/>
  <c r="AN375" i="1"/>
  <c r="AK375" i="1"/>
  <c r="AO375" i="1"/>
  <c r="AL375" i="1"/>
  <c r="AL374" i="1"/>
  <c r="AM374" i="1"/>
  <c r="AJ374" i="1"/>
  <c r="AN374" i="1"/>
  <c r="AJ373" i="1"/>
  <c r="AN373" i="1"/>
  <c r="AK373" i="1"/>
  <c r="AO373" i="1"/>
  <c r="AL373" i="1"/>
  <c r="AL372" i="1"/>
  <c r="AM372" i="1"/>
  <c r="AJ372" i="1"/>
  <c r="AN372" i="1"/>
  <c r="AJ371" i="1"/>
  <c r="AN371" i="1"/>
  <c r="AK371" i="1"/>
  <c r="AO371" i="1"/>
  <c r="AL371" i="1"/>
  <c r="AL370" i="1"/>
  <c r="AM370" i="1"/>
  <c r="AJ370" i="1"/>
  <c r="AN370" i="1"/>
  <c r="AJ369" i="1"/>
  <c r="AN369" i="1"/>
  <c r="AK369" i="1"/>
  <c r="AO369" i="1"/>
  <c r="AL369" i="1"/>
  <c r="AL368" i="1"/>
  <c r="AM368" i="1"/>
  <c r="AJ368" i="1"/>
  <c r="AN368" i="1"/>
  <c r="AJ367" i="1"/>
  <c r="AN367" i="1"/>
  <c r="AK367" i="1"/>
  <c r="AO367" i="1"/>
  <c r="AL367" i="1"/>
  <c r="AL366" i="1"/>
  <c r="AM366" i="1"/>
  <c r="AJ366" i="1"/>
  <c r="AN366" i="1"/>
  <c r="AJ365" i="1"/>
  <c r="AN365" i="1"/>
  <c r="AK365" i="1"/>
  <c r="AO365" i="1"/>
  <c r="AL365" i="1"/>
  <c r="AL364" i="1"/>
  <c r="AM364" i="1"/>
  <c r="AJ364" i="1"/>
  <c r="AN364" i="1"/>
  <c r="AJ363" i="1"/>
  <c r="AN363" i="1"/>
  <c r="AK363" i="1"/>
  <c r="AO363" i="1"/>
  <c r="AL363" i="1"/>
  <c r="AL362" i="1"/>
  <c r="AM362" i="1"/>
  <c r="AJ362" i="1"/>
  <c r="AN362" i="1"/>
  <c r="AJ361" i="1"/>
  <c r="AN361" i="1"/>
  <c r="AK361" i="1"/>
  <c r="AO361" i="1"/>
  <c r="AL361" i="1"/>
  <c r="AL360" i="1"/>
  <c r="AM360" i="1"/>
  <c r="AJ360" i="1"/>
  <c r="AN360" i="1"/>
  <c r="AJ359" i="1"/>
  <c r="AN359" i="1"/>
  <c r="AK359" i="1"/>
  <c r="AO359" i="1"/>
  <c r="AL359" i="1"/>
  <c r="AL358" i="1"/>
  <c r="AM358" i="1"/>
  <c r="AJ358" i="1"/>
  <c r="AN358" i="1"/>
  <c r="AJ357" i="1"/>
  <c r="AN357" i="1"/>
  <c r="AK357" i="1"/>
  <c r="AO357" i="1"/>
  <c r="AL357" i="1"/>
  <c r="AL356" i="1"/>
  <c r="AM356" i="1"/>
  <c r="AJ356" i="1"/>
  <c r="AN356" i="1"/>
  <c r="AJ355" i="1"/>
  <c r="AN355" i="1"/>
  <c r="AK355" i="1"/>
  <c r="AO355" i="1"/>
  <c r="AL355" i="1"/>
  <c r="AL354" i="1"/>
  <c r="AM354" i="1"/>
  <c r="AJ354" i="1"/>
  <c r="AN354" i="1"/>
  <c r="AJ353" i="1"/>
  <c r="AN353" i="1"/>
  <c r="AK353" i="1"/>
  <c r="AO353" i="1"/>
  <c r="AL353" i="1"/>
  <c r="AL352" i="1"/>
  <c r="AM352" i="1"/>
  <c r="AJ352" i="1"/>
  <c r="AN352" i="1"/>
  <c r="AJ351" i="1"/>
  <c r="AN351" i="1"/>
  <c r="AK351" i="1"/>
  <c r="AO351" i="1"/>
  <c r="AL351" i="1"/>
  <c r="AL350" i="1"/>
  <c r="AM350" i="1"/>
  <c r="AJ350" i="1"/>
  <c r="AN350" i="1"/>
  <c r="AJ349" i="1"/>
  <c r="AN349" i="1"/>
  <c r="AK349" i="1"/>
  <c r="AO349" i="1"/>
  <c r="AL349" i="1"/>
  <c r="AL348" i="1"/>
  <c r="AM348" i="1"/>
  <c r="AJ348" i="1"/>
  <c r="AN348" i="1"/>
  <c r="AJ347" i="1"/>
  <c r="AN347" i="1"/>
  <c r="AK347" i="1"/>
  <c r="AO347" i="1"/>
  <c r="AL347" i="1"/>
  <c r="AL346" i="1"/>
  <c r="AM346" i="1"/>
  <c r="AJ346" i="1"/>
  <c r="AN346" i="1"/>
  <c r="AJ345" i="1"/>
  <c r="AN345" i="1"/>
  <c r="AK345" i="1"/>
  <c r="AO345" i="1"/>
  <c r="AL345" i="1"/>
  <c r="AL344" i="1"/>
  <c r="AM344" i="1"/>
  <c r="AJ344" i="1"/>
  <c r="AN344" i="1"/>
  <c r="AJ343" i="1"/>
  <c r="AN343" i="1"/>
  <c r="AK343" i="1"/>
  <c r="AO343" i="1"/>
  <c r="AL343" i="1"/>
  <c r="AL342" i="1"/>
  <c r="AM342" i="1"/>
  <c r="AJ342" i="1"/>
  <c r="AN342" i="1"/>
  <c r="AJ341" i="1"/>
  <c r="AN341" i="1"/>
  <c r="AK341" i="1"/>
  <c r="AO341" i="1"/>
  <c r="AL341" i="1"/>
  <c r="AL340" i="1"/>
  <c r="AM340" i="1"/>
  <c r="AJ340" i="1"/>
  <c r="AN340" i="1"/>
  <c r="AJ339" i="1"/>
  <c r="AN339" i="1"/>
  <c r="AK339" i="1"/>
  <c r="AO339" i="1"/>
  <c r="AL339" i="1"/>
  <c r="AL338" i="1"/>
  <c r="AM338" i="1"/>
  <c r="AJ338" i="1"/>
  <c r="AN338" i="1"/>
  <c r="AJ337" i="1"/>
  <c r="AN337" i="1"/>
  <c r="AK337" i="1"/>
  <c r="AO337" i="1"/>
  <c r="AL337" i="1"/>
  <c r="AL336" i="1"/>
  <c r="AM336" i="1"/>
  <c r="AJ336" i="1"/>
  <c r="AN336" i="1"/>
  <c r="AJ335" i="1"/>
  <c r="AN335" i="1"/>
  <c r="AK335" i="1"/>
  <c r="AO335" i="1"/>
  <c r="AL335" i="1"/>
  <c r="AL334" i="1"/>
  <c r="AM334" i="1"/>
  <c r="AJ334" i="1"/>
  <c r="AN334" i="1"/>
  <c r="AJ333" i="1"/>
  <c r="AN333" i="1"/>
  <c r="AK333" i="1"/>
  <c r="AO333" i="1"/>
  <c r="AL333" i="1"/>
  <c r="AL332" i="1"/>
  <c r="AM332" i="1"/>
  <c r="AJ332" i="1"/>
  <c r="AN332" i="1"/>
  <c r="AJ331" i="1"/>
  <c r="AN331" i="1"/>
  <c r="AK331" i="1"/>
  <c r="AO331" i="1"/>
  <c r="AL331" i="1"/>
  <c r="AL330" i="1"/>
  <c r="AM330" i="1"/>
  <c r="AJ330" i="1"/>
  <c r="AN330" i="1"/>
  <c r="AJ329" i="1"/>
  <c r="AN329" i="1"/>
  <c r="AK329" i="1"/>
  <c r="AO329" i="1"/>
  <c r="AL329" i="1"/>
  <c r="AL328" i="1"/>
  <c r="AM328" i="1"/>
  <c r="AJ328" i="1"/>
  <c r="AN328" i="1"/>
  <c r="AJ327" i="1"/>
  <c r="AN327" i="1"/>
  <c r="AK327" i="1"/>
  <c r="AO327" i="1"/>
  <c r="AL327" i="1"/>
  <c r="AL326" i="1"/>
  <c r="AM326" i="1"/>
  <c r="AJ326" i="1"/>
  <c r="AN326" i="1"/>
  <c r="AJ325" i="1"/>
  <c r="AN325" i="1"/>
  <c r="AK325" i="1"/>
  <c r="AO325" i="1"/>
  <c r="AL325" i="1"/>
  <c r="AM324" i="1"/>
  <c r="AK324" i="1"/>
  <c r="AJ324" i="1"/>
  <c r="AL324" i="1"/>
  <c r="AN324" i="1"/>
  <c r="AK323" i="1"/>
  <c r="AO323" i="1"/>
  <c r="AM323" i="1"/>
  <c r="AJ323" i="1"/>
  <c r="AL323" i="1"/>
  <c r="AM322" i="1"/>
  <c r="AK322" i="1"/>
  <c r="AO322" i="1"/>
  <c r="AN322" i="1"/>
  <c r="AJ322" i="1"/>
  <c r="AK321" i="1"/>
  <c r="AO321" i="1"/>
  <c r="AM321" i="1"/>
  <c r="AL321" i="1"/>
  <c r="AN321" i="1"/>
  <c r="AM320" i="1"/>
  <c r="AK320" i="1"/>
  <c r="AO320" i="1"/>
  <c r="AJ320" i="1"/>
  <c r="AL320" i="1"/>
  <c r="AN320" i="1"/>
  <c r="AK319" i="1"/>
  <c r="AO319" i="1"/>
  <c r="AM319" i="1"/>
  <c r="AJ319" i="1"/>
  <c r="AL319" i="1"/>
  <c r="AM318" i="1"/>
  <c r="AK318" i="1"/>
  <c r="AO318" i="1"/>
  <c r="AN318" i="1"/>
  <c r="AJ318" i="1"/>
  <c r="AK317" i="1"/>
  <c r="AO317" i="1"/>
  <c r="AM317" i="1"/>
  <c r="AL317" i="1"/>
  <c r="AN317" i="1"/>
  <c r="AM316" i="1"/>
  <c r="AK316" i="1"/>
  <c r="AO316" i="1"/>
  <c r="AJ316" i="1"/>
  <c r="AL316" i="1"/>
  <c r="AN316" i="1"/>
  <c r="AK315" i="1"/>
  <c r="AO315" i="1"/>
  <c r="AM315" i="1"/>
  <c r="AJ315" i="1"/>
  <c r="AL315" i="1"/>
  <c r="AM314" i="1"/>
  <c r="AK314" i="1"/>
  <c r="AO314" i="1"/>
  <c r="AN314" i="1"/>
  <c r="AJ314" i="1"/>
  <c r="AK313" i="1"/>
  <c r="AO313" i="1"/>
  <c r="AM313" i="1"/>
  <c r="AL313" i="1"/>
  <c r="AN313" i="1"/>
  <c r="AM312" i="1"/>
  <c r="AK312" i="1"/>
  <c r="AO312" i="1"/>
  <c r="AJ312" i="1"/>
  <c r="AL312" i="1"/>
  <c r="AN312" i="1"/>
  <c r="AK311" i="1"/>
  <c r="AO311" i="1"/>
  <c r="AM311" i="1"/>
  <c r="AJ311" i="1"/>
  <c r="AL311" i="1"/>
  <c r="AM310" i="1"/>
  <c r="AK310" i="1"/>
  <c r="AO310" i="1"/>
  <c r="AN310" i="1"/>
  <c r="AJ310" i="1"/>
  <c r="AK309" i="1"/>
  <c r="AO309" i="1"/>
  <c r="AM309" i="1"/>
  <c r="AL309" i="1"/>
  <c r="AN309" i="1"/>
  <c r="AM308" i="1"/>
  <c r="AK308" i="1"/>
  <c r="AO308" i="1"/>
  <c r="AJ308" i="1"/>
  <c r="AL308" i="1"/>
  <c r="AN308" i="1"/>
  <c r="AK307" i="1"/>
  <c r="AO307" i="1"/>
  <c r="AM307" i="1"/>
  <c r="AJ307" i="1"/>
  <c r="AL307" i="1"/>
  <c r="AM306" i="1"/>
  <c r="AK306" i="1"/>
  <c r="AO306" i="1"/>
  <c r="AN306" i="1"/>
  <c r="AJ306" i="1"/>
  <c r="AK305" i="1"/>
  <c r="AO305" i="1"/>
  <c r="AL305" i="1"/>
  <c r="AM305" i="1"/>
  <c r="AJ305" i="1"/>
  <c r="AN305" i="1"/>
  <c r="AM304" i="1"/>
  <c r="AJ304" i="1"/>
  <c r="AN304" i="1"/>
  <c r="AK304" i="1"/>
  <c r="AO304" i="1"/>
  <c r="AK303" i="1"/>
  <c r="AO303" i="1"/>
  <c r="AL303" i="1"/>
  <c r="AM303" i="1"/>
  <c r="AJ303" i="1"/>
  <c r="AN303" i="1"/>
  <c r="AM302" i="1"/>
  <c r="AJ302" i="1"/>
  <c r="AN302" i="1"/>
  <c r="AK302" i="1"/>
  <c r="AO302" i="1"/>
  <c r="AL302" i="1"/>
  <c r="AK301" i="1"/>
  <c r="AO301" i="1"/>
  <c r="AL301" i="1"/>
  <c r="AM301" i="1"/>
  <c r="AJ301" i="1"/>
  <c r="AM300" i="1"/>
  <c r="AJ300" i="1"/>
  <c r="AN300" i="1"/>
  <c r="AK300" i="1"/>
  <c r="AO300" i="1"/>
  <c r="AL300" i="1"/>
  <c r="AK299" i="1"/>
  <c r="AO299" i="1"/>
  <c r="AL299" i="1"/>
  <c r="AM299" i="1"/>
  <c r="AN299" i="1"/>
  <c r="AM298" i="1"/>
  <c r="AJ298" i="1"/>
  <c r="AN298" i="1"/>
  <c r="AK298" i="1"/>
  <c r="AO298" i="1"/>
  <c r="AL298" i="1"/>
  <c r="AK297" i="1"/>
  <c r="AO297" i="1"/>
  <c r="AL297" i="1"/>
  <c r="AM297" i="1"/>
  <c r="AJ297" i="1"/>
  <c r="AN297" i="1"/>
  <c r="AM296" i="1"/>
  <c r="AJ296" i="1"/>
  <c r="AN296" i="1"/>
  <c r="AK296" i="1"/>
  <c r="AO296" i="1"/>
  <c r="AK295" i="1"/>
  <c r="AO295" i="1"/>
  <c r="AL295" i="1"/>
  <c r="AM295" i="1"/>
  <c r="AJ295" i="1"/>
  <c r="AN295" i="1"/>
  <c r="AM294" i="1"/>
  <c r="AJ294" i="1"/>
  <c r="AN294" i="1"/>
  <c r="AK294" i="1"/>
  <c r="AO294" i="1"/>
  <c r="AL294" i="1"/>
  <c r="AK293" i="1"/>
  <c r="AO293" i="1"/>
  <c r="AL293" i="1"/>
  <c r="AM293" i="1"/>
  <c r="AJ293" i="1"/>
  <c r="AM292" i="1"/>
  <c r="AJ292" i="1"/>
  <c r="AN292" i="1"/>
  <c r="AK292" i="1"/>
  <c r="AO292" i="1"/>
  <c r="AL292" i="1"/>
  <c r="AK291" i="1"/>
  <c r="AO291" i="1"/>
  <c r="AL291" i="1"/>
  <c r="AM291" i="1"/>
  <c r="AN291" i="1"/>
  <c r="AM290" i="1"/>
  <c r="AJ290" i="1"/>
  <c r="AN290" i="1"/>
  <c r="AK290" i="1"/>
  <c r="AO290" i="1"/>
  <c r="AL290" i="1"/>
  <c r="AK289" i="1"/>
  <c r="AO289" i="1"/>
  <c r="AL289" i="1"/>
  <c r="AM289" i="1"/>
  <c r="AJ289" i="1"/>
  <c r="AN289" i="1"/>
  <c r="AM288" i="1"/>
  <c r="AJ288" i="1"/>
  <c r="AN288" i="1"/>
  <c r="AK288" i="1"/>
  <c r="AO288" i="1"/>
  <c r="AK287" i="1"/>
  <c r="AO287" i="1"/>
  <c r="AL287" i="1"/>
  <c r="AM287" i="1"/>
  <c r="AJ287" i="1"/>
  <c r="AN287" i="1"/>
  <c r="AM286" i="1"/>
  <c r="AJ286" i="1"/>
  <c r="AN286" i="1"/>
  <c r="AK286" i="1"/>
  <c r="AO286" i="1"/>
  <c r="AL286" i="1"/>
  <c r="AK285" i="1"/>
  <c r="AO285" i="1"/>
  <c r="AL285" i="1"/>
  <c r="AM285" i="1"/>
  <c r="AJ285" i="1"/>
  <c r="AM284" i="1"/>
  <c r="AJ284" i="1"/>
  <c r="AN284" i="1"/>
  <c r="AK284" i="1"/>
  <c r="AO284" i="1"/>
  <c r="AL284" i="1"/>
  <c r="AK283" i="1"/>
  <c r="AO283" i="1"/>
  <c r="AL283" i="1"/>
  <c r="AM283" i="1"/>
  <c r="AN283" i="1"/>
  <c r="AM282" i="1"/>
  <c r="AJ282" i="1"/>
  <c r="AN282" i="1"/>
  <c r="AK282" i="1"/>
  <c r="AO282" i="1"/>
  <c r="AL282" i="1"/>
  <c r="AK281" i="1"/>
  <c r="AO281" i="1"/>
  <c r="AL281" i="1"/>
  <c r="AM281" i="1"/>
  <c r="AJ281" i="1"/>
  <c r="AN281" i="1"/>
  <c r="AM280" i="1"/>
  <c r="AJ280" i="1"/>
  <c r="AN280" i="1"/>
  <c r="AK280" i="1"/>
  <c r="AO280" i="1"/>
  <c r="AK279" i="1"/>
  <c r="AO279" i="1"/>
  <c r="AL279" i="1"/>
  <c r="AM279" i="1"/>
  <c r="AJ279" i="1"/>
  <c r="AN279" i="1"/>
  <c r="AM278" i="1"/>
  <c r="AJ278" i="1"/>
  <c r="AN278" i="1"/>
  <c r="AK278" i="1"/>
  <c r="AO278" i="1"/>
  <c r="AL278" i="1"/>
  <c r="AK277" i="1"/>
  <c r="AO277" i="1"/>
  <c r="AL277" i="1"/>
  <c r="AM277" i="1"/>
  <c r="AJ277" i="1"/>
  <c r="AM276" i="1"/>
  <c r="AJ276" i="1"/>
  <c r="AN276" i="1"/>
  <c r="AK276" i="1"/>
  <c r="AO276" i="1"/>
  <c r="AL276" i="1"/>
  <c r="AK275" i="1"/>
  <c r="AO275" i="1"/>
  <c r="AL275" i="1"/>
  <c r="AM275" i="1"/>
  <c r="AN275" i="1"/>
  <c r="AM274" i="1"/>
  <c r="AJ274" i="1"/>
  <c r="AN274" i="1"/>
  <c r="AK274" i="1"/>
  <c r="AO274" i="1"/>
  <c r="AL274" i="1"/>
  <c r="AK273" i="1"/>
  <c r="AO273" i="1"/>
  <c r="AL273" i="1"/>
  <c r="AM273" i="1"/>
  <c r="AJ273" i="1"/>
  <c r="AN273" i="1"/>
  <c r="AM272" i="1"/>
  <c r="AJ272" i="1"/>
  <c r="AN272" i="1"/>
  <c r="AK272" i="1"/>
  <c r="AO272" i="1"/>
  <c r="AK271" i="1"/>
  <c r="AO271" i="1"/>
  <c r="AL271" i="1"/>
  <c r="AM271" i="1"/>
  <c r="AJ271" i="1"/>
  <c r="AN271" i="1"/>
  <c r="AM270" i="1"/>
  <c r="AJ270" i="1"/>
  <c r="AN270" i="1"/>
  <c r="AK270" i="1"/>
  <c r="AO270" i="1"/>
  <c r="AL270" i="1"/>
  <c r="AK269" i="1"/>
  <c r="AO269" i="1"/>
  <c r="AL269" i="1"/>
  <c r="AM269" i="1"/>
  <c r="AJ269" i="1"/>
  <c r="AM268" i="1"/>
  <c r="AJ268" i="1"/>
  <c r="AN268" i="1"/>
  <c r="AK268" i="1"/>
  <c r="AO268" i="1"/>
  <c r="AL268" i="1"/>
  <c r="AK267" i="1"/>
  <c r="AO267" i="1"/>
  <c r="AL267" i="1"/>
  <c r="AM267" i="1"/>
  <c r="AN267" i="1"/>
  <c r="AM266" i="1"/>
  <c r="AJ266" i="1"/>
  <c r="AN266" i="1"/>
  <c r="AK266" i="1"/>
  <c r="AO266" i="1"/>
  <c r="AL266" i="1"/>
  <c r="AK265" i="1"/>
  <c r="AO265" i="1"/>
  <c r="AL265" i="1"/>
  <c r="AM265" i="1"/>
  <c r="AJ265" i="1"/>
  <c r="AN265" i="1"/>
  <c r="AM264" i="1"/>
  <c r="AJ264" i="1"/>
  <c r="AN264" i="1"/>
  <c r="AK264" i="1"/>
  <c r="AO264" i="1"/>
  <c r="AK263" i="1"/>
  <c r="AO263" i="1"/>
  <c r="AL263" i="1"/>
  <c r="AM263" i="1"/>
  <c r="AJ263" i="1"/>
  <c r="AN263" i="1"/>
  <c r="AM262" i="1"/>
  <c r="AJ262" i="1"/>
  <c r="AN262" i="1"/>
  <c r="AK262" i="1"/>
  <c r="AO262" i="1"/>
  <c r="AL262" i="1"/>
  <c r="AK261" i="1"/>
  <c r="AO261" i="1"/>
  <c r="AL261" i="1"/>
  <c r="AM261" i="1"/>
  <c r="AJ261" i="1"/>
  <c r="AM260" i="1"/>
  <c r="AJ260" i="1"/>
  <c r="AN260" i="1"/>
  <c r="AK260" i="1"/>
  <c r="AO260" i="1"/>
  <c r="AL260" i="1"/>
  <c r="AK259" i="1"/>
  <c r="AO259" i="1"/>
  <c r="AL259" i="1"/>
  <c r="AM259" i="1"/>
  <c r="AN259" i="1"/>
  <c r="AM258" i="1"/>
  <c r="AJ258" i="1"/>
  <c r="AN258" i="1"/>
  <c r="AK258" i="1"/>
  <c r="AO258" i="1"/>
  <c r="AL258" i="1"/>
  <c r="AK257" i="1"/>
  <c r="AO257" i="1"/>
  <c r="AL257" i="1"/>
  <c r="AM257" i="1"/>
  <c r="AJ257" i="1"/>
  <c r="AN257" i="1"/>
  <c r="AM256" i="1"/>
  <c r="AJ256" i="1"/>
  <c r="AN256" i="1"/>
  <c r="AK256" i="1"/>
  <c r="AO256" i="1"/>
  <c r="AK255" i="1"/>
  <c r="AO255" i="1"/>
  <c r="AL255" i="1"/>
  <c r="AM255" i="1"/>
  <c r="AJ255" i="1"/>
  <c r="AN255" i="1"/>
  <c r="AM254" i="1"/>
  <c r="AJ254" i="1"/>
  <c r="AN254" i="1"/>
  <c r="AK254" i="1"/>
  <c r="AO254" i="1"/>
  <c r="AL254" i="1"/>
  <c r="AK253" i="1"/>
  <c r="AO253" i="1"/>
  <c r="AL253" i="1"/>
  <c r="AM253" i="1"/>
  <c r="AJ253" i="1"/>
  <c r="AM252" i="1"/>
  <c r="AJ252" i="1"/>
  <c r="AN252" i="1"/>
  <c r="AK252" i="1"/>
  <c r="AO252" i="1"/>
  <c r="AL252" i="1"/>
  <c r="AK251" i="1"/>
  <c r="AO251" i="1"/>
  <c r="AL251" i="1"/>
  <c r="AM251" i="1"/>
  <c r="AN251" i="1"/>
  <c r="AM250" i="1"/>
  <c r="AJ250" i="1"/>
  <c r="AN250" i="1"/>
  <c r="AK250" i="1"/>
  <c r="AO250" i="1"/>
  <c r="AL250" i="1"/>
  <c r="AK249" i="1"/>
  <c r="AO249" i="1"/>
  <c r="AL249" i="1"/>
  <c r="AM249" i="1"/>
  <c r="AJ249" i="1"/>
  <c r="AN249" i="1"/>
  <c r="AM248" i="1"/>
  <c r="AJ248" i="1"/>
  <c r="AN248" i="1"/>
  <c r="AK248" i="1"/>
  <c r="AO248" i="1"/>
  <c r="AK247" i="1"/>
  <c r="AO247" i="1"/>
  <c r="AL247" i="1"/>
  <c r="AM247" i="1"/>
  <c r="AJ247" i="1"/>
  <c r="AN247" i="1"/>
  <c r="AM246" i="1"/>
  <c r="AJ246" i="1"/>
  <c r="AN246" i="1"/>
  <c r="AK246" i="1"/>
  <c r="AO246" i="1"/>
  <c r="AL246" i="1"/>
  <c r="AK245" i="1"/>
  <c r="AO245" i="1"/>
  <c r="AL245" i="1"/>
  <c r="AM245" i="1"/>
  <c r="AJ245" i="1"/>
  <c r="AM244" i="1"/>
  <c r="AJ244" i="1"/>
  <c r="AN244" i="1"/>
  <c r="AK244" i="1"/>
  <c r="AO244" i="1"/>
  <c r="AL244" i="1"/>
  <c r="AK243" i="1"/>
  <c r="AO243" i="1"/>
  <c r="AL243" i="1"/>
  <c r="AM243" i="1"/>
  <c r="AN243" i="1"/>
  <c r="AM242" i="1"/>
  <c r="AJ242" i="1"/>
  <c r="AN242" i="1"/>
  <c r="AK242" i="1"/>
  <c r="AO242" i="1"/>
  <c r="AL242" i="1"/>
  <c r="AJ241" i="1"/>
  <c r="AK241" i="1"/>
  <c r="AO241" i="1"/>
  <c r="AL241" i="1"/>
  <c r="AM241" i="1"/>
  <c r="AN241" i="1"/>
  <c r="AK240" i="1"/>
  <c r="AO240" i="1"/>
  <c r="AL240" i="1"/>
  <c r="AJ240" i="1"/>
  <c r="AM240" i="1"/>
  <c r="AN240" i="1"/>
  <c r="AM239" i="1"/>
  <c r="AJ239" i="1"/>
  <c r="AN239" i="1"/>
  <c r="AO239" i="1"/>
  <c r="AK239" i="1"/>
  <c r="AK238" i="1"/>
  <c r="AO238" i="1"/>
  <c r="AL238" i="1"/>
  <c r="AM238" i="1"/>
  <c r="AN238" i="1"/>
  <c r="AJ238" i="1"/>
  <c r="AM237" i="1"/>
  <c r="AJ237" i="1"/>
  <c r="AN237" i="1"/>
  <c r="AK237" i="1"/>
  <c r="AL237" i="1"/>
  <c r="AO237" i="1"/>
  <c r="AK236" i="1"/>
  <c r="AO236" i="1"/>
  <c r="AL236" i="1"/>
  <c r="AJ236" i="1"/>
  <c r="AM236" i="1"/>
  <c r="AN236" i="1"/>
  <c r="AM235" i="1"/>
  <c r="AJ235" i="1"/>
  <c r="AN235" i="1"/>
  <c r="AO235" i="1"/>
  <c r="AK235" i="1"/>
  <c r="AL235" i="1"/>
  <c r="AK234" i="1"/>
  <c r="AO234" i="1"/>
  <c r="AL234" i="1"/>
  <c r="AM234" i="1"/>
  <c r="AN234" i="1"/>
  <c r="AM233" i="1"/>
  <c r="AJ233" i="1"/>
  <c r="AN233" i="1"/>
  <c r="AK233" i="1"/>
  <c r="AL233" i="1"/>
  <c r="AO233" i="1"/>
  <c r="AK232" i="1"/>
  <c r="AO232" i="1"/>
  <c r="AL232" i="1"/>
  <c r="AM232" i="1"/>
  <c r="AN232" i="1"/>
  <c r="AJ232" i="1"/>
  <c r="AM231" i="1"/>
  <c r="AJ231" i="1"/>
  <c r="AN231" i="1"/>
  <c r="AK231" i="1"/>
  <c r="AO231" i="1"/>
  <c r="AL231" i="1"/>
  <c r="AK230" i="1"/>
  <c r="AO230" i="1"/>
  <c r="AL230" i="1"/>
  <c r="AM230" i="1"/>
  <c r="AJ230" i="1"/>
  <c r="AN230" i="1"/>
  <c r="AM229" i="1"/>
  <c r="AJ229" i="1"/>
  <c r="AN229" i="1"/>
  <c r="AK229" i="1"/>
  <c r="AO229" i="1"/>
  <c r="AL229" i="1"/>
  <c r="AK228" i="1"/>
  <c r="AO228" i="1"/>
  <c r="AL228" i="1"/>
  <c r="AM228" i="1"/>
  <c r="AJ228" i="1"/>
  <c r="AN228" i="1"/>
  <c r="AM227" i="1"/>
  <c r="AJ227" i="1"/>
  <c r="AN227" i="1"/>
  <c r="AK227" i="1"/>
  <c r="AO227" i="1"/>
  <c r="AL227" i="1"/>
  <c r="AK226" i="1"/>
  <c r="AO226" i="1"/>
  <c r="AL226" i="1"/>
  <c r="AM226" i="1"/>
  <c r="AJ226" i="1"/>
  <c r="AN226" i="1"/>
  <c r="AM225" i="1"/>
  <c r="AJ225" i="1"/>
  <c r="AN225" i="1"/>
  <c r="AK225" i="1"/>
  <c r="AO225" i="1"/>
  <c r="AL225" i="1"/>
  <c r="AK224" i="1"/>
  <c r="AO224" i="1"/>
  <c r="AL224" i="1"/>
  <c r="AM224" i="1"/>
  <c r="AN224" i="1"/>
  <c r="AM223" i="1"/>
  <c r="AJ223" i="1"/>
  <c r="AN223" i="1"/>
  <c r="AK223" i="1"/>
  <c r="AO223" i="1"/>
  <c r="AL223" i="1"/>
  <c r="AK222" i="1"/>
  <c r="AO222" i="1"/>
  <c r="AL222" i="1"/>
  <c r="AM222" i="1"/>
  <c r="AJ222" i="1"/>
  <c r="AN222" i="1"/>
  <c r="AM221" i="1"/>
  <c r="AJ221" i="1"/>
  <c r="AN221" i="1"/>
  <c r="AK221" i="1"/>
  <c r="AO221" i="1"/>
  <c r="AL221" i="1"/>
  <c r="AK220" i="1"/>
  <c r="AO220" i="1"/>
  <c r="AL220" i="1"/>
  <c r="AM220" i="1"/>
  <c r="AJ220" i="1"/>
  <c r="AN220" i="1"/>
  <c r="AM219" i="1"/>
  <c r="AJ219" i="1"/>
  <c r="AN219" i="1"/>
  <c r="AK219" i="1"/>
  <c r="AO219" i="1"/>
  <c r="AL219" i="1"/>
  <c r="AK218" i="1"/>
  <c r="AO218" i="1"/>
  <c r="AL218" i="1"/>
  <c r="AM218" i="1"/>
  <c r="AJ218" i="1"/>
  <c r="AN218" i="1"/>
  <c r="AM217" i="1"/>
  <c r="AJ217" i="1"/>
  <c r="AN217" i="1"/>
  <c r="AK217" i="1"/>
  <c r="AO217" i="1"/>
  <c r="AL217" i="1"/>
  <c r="AK216" i="1"/>
  <c r="AO216" i="1"/>
  <c r="AL216" i="1"/>
  <c r="AM216" i="1"/>
  <c r="AN216" i="1"/>
  <c r="AJ216" i="1"/>
  <c r="AM215" i="1"/>
  <c r="AJ215" i="1"/>
  <c r="AN215" i="1"/>
  <c r="AK215" i="1"/>
  <c r="AO215" i="1"/>
  <c r="AL215" i="1"/>
  <c r="AK214" i="1"/>
  <c r="AO214" i="1"/>
  <c r="AL214" i="1"/>
  <c r="AM214" i="1"/>
  <c r="AJ214" i="1"/>
  <c r="AN214" i="1"/>
  <c r="AM213" i="1"/>
  <c r="AJ213" i="1"/>
  <c r="AN213" i="1"/>
  <c r="AK213" i="1"/>
  <c r="AO213" i="1"/>
  <c r="AK212" i="1"/>
  <c r="AO212" i="1"/>
  <c r="AL212" i="1"/>
  <c r="AM212" i="1"/>
  <c r="AJ212" i="1"/>
  <c r="AN212" i="1"/>
  <c r="AM211" i="1"/>
  <c r="AJ211" i="1"/>
  <c r="AN211" i="1"/>
  <c r="AK211" i="1"/>
  <c r="AO211" i="1"/>
  <c r="AL211" i="1"/>
  <c r="AK210" i="1"/>
  <c r="AO210" i="1"/>
  <c r="AL210" i="1"/>
  <c r="AM210" i="1"/>
  <c r="AJ210" i="1"/>
  <c r="AN210" i="1"/>
  <c r="AM209" i="1"/>
  <c r="AJ209" i="1"/>
  <c r="AN209" i="1"/>
  <c r="AK209" i="1"/>
  <c r="AO209" i="1"/>
  <c r="AL209" i="1"/>
  <c r="AK208" i="1"/>
  <c r="AO208" i="1"/>
  <c r="AL208" i="1"/>
  <c r="AM208" i="1"/>
  <c r="AN208" i="1"/>
  <c r="AJ208" i="1"/>
  <c r="AM207" i="1"/>
  <c r="AJ207" i="1"/>
  <c r="AN207" i="1"/>
  <c r="AK207" i="1"/>
  <c r="AO207" i="1"/>
  <c r="AL207" i="1"/>
  <c r="AK206" i="1"/>
  <c r="AO206" i="1"/>
  <c r="AL206" i="1"/>
  <c r="AM206" i="1"/>
  <c r="AJ206" i="1"/>
  <c r="AN206" i="1"/>
  <c r="AM205" i="1"/>
  <c r="AJ205" i="1"/>
  <c r="AN205" i="1"/>
  <c r="AK205" i="1"/>
  <c r="AO205" i="1"/>
  <c r="AL205" i="1"/>
  <c r="AK204" i="1"/>
  <c r="AO204" i="1"/>
  <c r="AL204" i="1"/>
  <c r="AM204" i="1"/>
  <c r="AJ204" i="1"/>
  <c r="AN204" i="1"/>
  <c r="AM203" i="1"/>
  <c r="AJ203" i="1"/>
  <c r="AN203" i="1"/>
  <c r="AK203" i="1"/>
  <c r="AO203" i="1"/>
  <c r="AL203" i="1"/>
  <c r="AK202" i="1"/>
  <c r="AO202" i="1"/>
  <c r="AL202" i="1"/>
  <c r="AM202" i="1"/>
  <c r="AJ202" i="1"/>
  <c r="AM201" i="1"/>
  <c r="AJ201" i="1"/>
  <c r="AN201" i="1"/>
  <c r="AK201" i="1"/>
  <c r="AO201" i="1"/>
  <c r="AL201" i="1"/>
  <c r="AK200" i="1"/>
  <c r="AO200" i="1"/>
  <c r="AL200" i="1"/>
  <c r="AM200" i="1"/>
  <c r="AN200" i="1"/>
  <c r="AJ200" i="1"/>
  <c r="AM199" i="1"/>
  <c r="AJ199" i="1"/>
  <c r="AN199" i="1"/>
  <c r="AK199" i="1"/>
  <c r="AO199" i="1"/>
  <c r="AL199" i="1"/>
  <c r="AK198" i="1"/>
  <c r="AO198" i="1"/>
  <c r="AL198" i="1"/>
  <c r="AM198" i="1"/>
  <c r="AJ198" i="1"/>
  <c r="AN198" i="1"/>
  <c r="AM197" i="1"/>
  <c r="AJ197" i="1"/>
  <c r="AN197" i="1"/>
  <c r="AK197" i="1"/>
  <c r="AO197" i="1"/>
  <c r="AL197" i="1"/>
  <c r="AK196" i="1"/>
  <c r="AO196" i="1"/>
  <c r="AL196" i="1"/>
  <c r="AM196" i="1"/>
  <c r="AJ196" i="1"/>
  <c r="AN196" i="1"/>
  <c r="AM195" i="1"/>
  <c r="AJ195" i="1"/>
  <c r="AN195" i="1"/>
  <c r="AK195" i="1"/>
  <c r="AO195" i="1"/>
  <c r="AL195" i="1"/>
  <c r="AK194" i="1"/>
  <c r="AO194" i="1"/>
  <c r="AL194" i="1"/>
  <c r="AM194" i="1"/>
  <c r="AJ194" i="1"/>
  <c r="AN194" i="1"/>
  <c r="AM193" i="1"/>
  <c r="AJ193" i="1"/>
  <c r="AN193" i="1"/>
  <c r="AK193" i="1"/>
  <c r="AO193" i="1"/>
  <c r="AL193" i="1"/>
  <c r="AK192" i="1"/>
  <c r="AO192" i="1"/>
  <c r="AL192" i="1"/>
  <c r="AM192" i="1"/>
  <c r="AN192" i="1"/>
  <c r="AM191" i="1"/>
  <c r="AJ191" i="1"/>
  <c r="AN191" i="1"/>
  <c r="AK191" i="1"/>
  <c r="AO191" i="1"/>
  <c r="AL191" i="1"/>
  <c r="AK190" i="1"/>
  <c r="AO190" i="1"/>
  <c r="AL190" i="1"/>
  <c r="AM190" i="1"/>
  <c r="AJ190" i="1"/>
  <c r="AN190" i="1"/>
  <c r="AM189" i="1"/>
  <c r="AJ189" i="1"/>
  <c r="AN189" i="1"/>
  <c r="AK189" i="1"/>
  <c r="AO189" i="1"/>
  <c r="AL189" i="1"/>
  <c r="AK188" i="1"/>
  <c r="AO188" i="1"/>
  <c r="AL188" i="1"/>
  <c r="AM188" i="1"/>
  <c r="AJ188" i="1"/>
  <c r="AN188" i="1"/>
  <c r="AM187" i="1"/>
  <c r="AJ187" i="1"/>
  <c r="AN187" i="1"/>
  <c r="AK187" i="1"/>
  <c r="AO187" i="1"/>
  <c r="AL187" i="1"/>
  <c r="AK186" i="1"/>
  <c r="AO186" i="1"/>
  <c r="AL186" i="1"/>
  <c r="AM186" i="1"/>
  <c r="AJ186" i="1"/>
  <c r="AN186" i="1"/>
  <c r="AM185" i="1"/>
  <c r="AJ185" i="1"/>
  <c r="AN185" i="1"/>
  <c r="AK185" i="1"/>
  <c r="AO185" i="1"/>
  <c r="AL185" i="1"/>
  <c r="AK184" i="1"/>
  <c r="AO184" i="1"/>
  <c r="AL184" i="1"/>
  <c r="AM184" i="1"/>
  <c r="AN184" i="1"/>
  <c r="AJ184" i="1"/>
  <c r="AM183" i="1"/>
  <c r="AJ183" i="1"/>
  <c r="AN183" i="1"/>
  <c r="AK183" i="1"/>
  <c r="AO183" i="1"/>
  <c r="AL183" i="1"/>
  <c r="AK182" i="1"/>
  <c r="AO182" i="1"/>
  <c r="AL182" i="1"/>
  <c r="AM182" i="1"/>
  <c r="AJ182" i="1"/>
  <c r="AN182" i="1"/>
  <c r="AM181" i="1"/>
  <c r="AJ181" i="1"/>
  <c r="AN181" i="1"/>
  <c r="AK181" i="1"/>
  <c r="AO181" i="1"/>
  <c r="AK180" i="1"/>
  <c r="AO180" i="1"/>
  <c r="AL180" i="1"/>
  <c r="AM180" i="1"/>
  <c r="AJ180" i="1"/>
  <c r="AN180" i="1"/>
  <c r="AM179" i="1"/>
  <c r="AJ179" i="1"/>
  <c r="AN179" i="1"/>
  <c r="AK179" i="1"/>
  <c r="AO179" i="1"/>
  <c r="AL179" i="1"/>
  <c r="AK178" i="1"/>
  <c r="AO178" i="1"/>
  <c r="AL178" i="1"/>
  <c r="AM178" i="1"/>
  <c r="AJ178" i="1"/>
  <c r="AN178" i="1"/>
  <c r="AM177" i="1"/>
  <c r="AJ177" i="1"/>
  <c r="AN177" i="1"/>
  <c r="AK177" i="1"/>
  <c r="AO177" i="1"/>
  <c r="AL177" i="1"/>
  <c r="AK176" i="1"/>
  <c r="AO176" i="1"/>
  <c r="AL176" i="1"/>
  <c r="AM176" i="1"/>
  <c r="AN176" i="1"/>
  <c r="AJ176" i="1"/>
  <c r="AM175" i="1"/>
  <c r="AJ175" i="1"/>
  <c r="AN175" i="1"/>
  <c r="AK175" i="1"/>
  <c r="AO175" i="1"/>
  <c r="AL175" i="1"/>
  <c r="AK174" i="1"/>
  <c r="AO174" i="1"/>
  <c r="AL174" i="1"/>
  <c r="AM174" i="1"/>
  <c r="AJ174" i="1"/>
  <c r="AN174" i="1"/>
  <c r="AM173" i="1"/>
  <c r="AJ173" i="1"/>
  <c r="AN173" i="1"/>
  <c r="AK173" i="1"/>
  <c r="AO173" i="1"/>
  <c r="AL173" i="1"/>
  <c r="AK172" i="1"/>
  <c r="AO172" i="1"/>
  <c r="AL172" i="1"/>
  <c r="AM172" i="1"/>
  <c r="AJ172" i="1"/>
  <c r="AN172" i="1"/>
  <c r="AM171" i="1"/>
  <c r="AJ171" i="1"/>
  <c r="AN171" i="1"/>
  <c r="AK171" i="1"/>
  <c r="AO171" i="1"/>
  <c r="AL171" i="1"/>
  <c r="AK170" i="1"/>
  <c r="AO170" i="1"/>
  <c r="AL170" i="1"/>
  <c r="AM170" i="1"/>
  <c r="AJ170" i="1"/>
  <c r="AM169" i="1"/>
  <c r="AJ169" i="1"/>
  <c r="AN169" i="1"/>
  <c r="AK169" i="1"/>
  <c r="AO169" i="1"/>
  <c r="AL169" i="1"/>
  <c r="AK168" i="1"/>
  <c r="AO168" i="1"/>
  <c r="AL168" i="1"/>
  <c r="AM168" i="1"/>
  <c r="AN168" i="1"/>
  <c r="AJ168" i="1"/>
  <c r="AM167" i="1"/>
  <c r="AJ167" i="1"/>
  <c r="AN167" i="1"/>
  <c r="AK167" i="1"/>
  <c r="AO167" i="1"/>
  <c r="AL167" i="1"/>
  <c r="AK166" i="1"/>
  <c r="AO166" i="1"/>
  <c r="AL166" i="1"/>
  <c r="AM166" i="1"/>
  <c r="AJ166" i="1"/>
  <c r="AN166" i="1"/>
  <c r="AM165" i="1"/>
  <c r="AJ165" i="1"/>
  <c r="AN165" i="1"/>
  <c r="AK165" i="1"/>
  <c r="AO165" i="1"/>
  <c r="AL165" i="1"/>
  <c r="AK164" i="1"/>
  <c r="AO164" i="1"/>
  <c r="AL164" i="1"/>
  <c r="AM164" i="1"/>
  <c r="AJ164" i="1"/>
  <c r="AN164" i="1"/>
  <c r="AM163" i="1"/>
  <c r="AJ163" i="1"/>
  <c r="AN163" i="1"/>
  <c r="AK163" i="1"/>
  <c r="AO163" i="1"/>
  <c r="AL163" i="1"/>
  <c r="AK162" i="1"/>
  <c r="AO162" i="1"/>
  <c r="AL162" i="1"/>
  <c r="AM162" i="1"/>
  <c r="AJ162" i="1"/>
  <c r="AN162" i="1"/>
  <c r="AM161" i="1"/>
  <c r="AJ161" i="1"/>
  <c r="AN161" i="1"/>
  <c r="AK161" i="1"/>
  <c r="AO161" i="1"/>
  <c r="AL161" i="1"/>
  <c r="AK160" i="1"/>
  <c r="AO160" i="1"/>
  <c r="AL160" i="1"/>
  <c r="AM160" i="1"/>
  <c r="AN160" i="1"/>
  <c r="AM159" i="1"/>
  <c r="AJ159" i="1"/>
  <c r="AN159" i="1"/>
  <c r="AK159" i="1"/>
  <c r="AO159" i="1"/>
  <c r="AL159" i="1"/>
  <c r="AK158" i="1"/>
  <c r="AO158" i="1"/>
  <c r="AL158" i="1"/>
  <c r="AM158" i="1"/>
  <c r="AJ158" i="1"/>
  <c r="AN158" i="1"/>
  <c r="AM157" i="1"/>
  <c r="AJ157" i="1"/>
  <c r="AN157" i="1"/>
  <c r="AK157" i="1"/>
  <c r="AO157" i="1"/>
  <c r="AL157" i="1"/>
  <c r="AK156" i="1"/>
  <c r="AO156" i="1"/>
  <c r="AL156" i="1"/>
  <c r="AM156" i="1"/>
  <c r="AJ156" i="1"/>
  <c r="AN156" i="1"/>
  <c r="AM155" i="1"/>
  <c r="AJ155" i="1"/>
  <c r="AN155" i="1"/>
  <c r="AK155" i="1"/>
  <c r="AO155" i="1"/>
  <c r="AL155" i="1"/>
  <c r="AK154" i="1"/>
  <c r="AO154" i="1"/>
  <c r="AL154" i="1"/>
  <c r="AM154" i="1"/>
  <c r="AJ154" i="1"/>
  <c r="AN154" i="1"/>
  <c r="AM153" i="1"/>
  <c r="AJ153" i="1"/>
  <c r="AN153" i="1"/>
  <c r="AK153" i="1"/>
  <c r="AO153" i="1"/>
  <c r="AL153" i="1"/>
  <c r="AK152" i="1"/>
  <c r="AO152" i="1"/>
  <c r="AL152" i="1"/>
  <c r="AM152" i="1"/>
  <c r="AN152" i="1"/>
  <c r="AJ152" i="1"/>
  <c r="AM151" i="1"/>
  <c r="AJ151" i="1"/>
  <c r="AN151" i="1"/>
  <c r="AK151" i="1"/>
  <c r="AO151" i="1"/>
  <c r="AL151" i="1"/>
  <c r="AK150" i="1"/>
  <c r="AO150" i="1"/>
  <c r="AL150" i="1"/>
  <c r="AM150" i="1"/>
  <c r="AJ150" i="1"/>
  <c r="AN150" i="1"/>
  <c r="AM149" i="1"/>
  <c r="AJ149" i="1"/>
  <c r="AN149" i="1"/>
  <c r="AK149" i="1"/>
  <c r="AO149" i="1"/>
  <c r="AK148" i="1"/>
  <c r="AO148" i="1"/>
  <c r="AL148" i="1"/>
  <c r="AM148" i="1"/>
  <c r="AJ148" i="1"/>
  <c r="AN148" i="1"/>
  <c r="AM147" i="1"/>
  <c r="AJ147" i="1"/>
  <c r="AN147" i="1"/>
  <c r="AK147" i="1"/>
  <c r="AO147" i="1"/>
  <c r="AL147" i="1"/>
  <c r="AK146" i="1"/>
  <c r="AO146" i="1"/>
  <c r="AL146" i="1"/>
  <c r="AM146" i="1"/>
  <c r="AJ146" i="1"/>
  <c r="AN146" i="1"/>
  <c r="AM145" i="1"/>
  <c r="AJ145" i="1"/>
  <c r="AN145" i="1"/>
  <c r="AK145" i="1"/>
  <c r="AO145" i="1"/>
  <c r="AL145" i="1"/>
  <c r="AK144" i="1"/>
  <c r="AJ144" i="1"/>
  <c r="AO144" i="1"/>
  <c r="AL144" i="1"/>
  <c r="AM144" i="1"/>
  <c r="AN144" i="1"/>
  <c r="AK143" i="1"/>
  <c r="AO143" i="1"/>
  <c r="AM143" i="1"/>
  <c r="AJ143" i="1"/>
  <c r="AL143" i="1"/>
  <c r="AN143" i="1"/>
  <c r="AM142" i="1"/>
  <c r="AK142" i="1"/>
  <c r="AO142" i="1"/>
  <c r="AN142" i="1"/>
  <c r="AJ142" i="1"/>
  <c r="AL142" i="1"/>
  <c r="AK141" i="1"/>
  <c r="AO141" i="1"/>
  <c r="AM141" i="1"/>
  <c r="AL141" i="1"/>
  <c r="AN141" i="1"/>
  <c r="AJ141" i="1"/>
  <c r="AM140" i="1"/>
  <c r="AK140" i="1"/>
  <c r="AO140" i="1"/>
  <c r="AJ140" i="1"/>
  <c r="AL140" i="1"/>
  <c r="AN140" i="1"/>
  <c r="AK139" i="1"/>
  <c r="AO139" i="1"/>
  <c r="AM139" i="1"/>
  <c r="AJ139" i="1"/>
  <c r="AL139" i="1"/>
  <c r="AN139" i="1"/>
  <c r="AM138" i="1"/>
  <c r="AK138" i="1"/>
  <c r="AO138" i="1"/>
  <c r="AN138" i="1"/>
  <c r="AJ138" i="1"/>
  <c r="AL138" i="1"/>
  <c r="AK137" i="1"/>
  <c r="AO137" i="1"/>
  <c r="AM137" i="1"/>
  <c r="AL137" i="1"/>
  <c r="AN137" i="1"/>
  <c r="AJ137" i="1"/>
  <c r="AM136" i="1"/>
  <c r="AK136" i="1"/>
  <c r="AO136" i="1"/>
  <c r="AJ136" i="1"/>
  <c r="AL136" i="1"/>
  <c r="AN136" i="1"/>
  <c r="AK135" i="1"/>
  <c r="AO135" i="1"/>
  <c r="AL135" i="1"/>
  <c r="AM135" i="1"/>
  <c r="AJ135" i="1"/>
  <c r="AN135" i="1"/>
  <c r="AM134" i="1"/>
  <c r="AJ134" i="1"/>
  <c r="AN134" i="1"/>
  <c r="AK134" i="1"/>
  <c r="AO134" i="1"/>
  <c r="AL134" i="1"/>
  <c r="AK133" i="1"/>
  <c r="AO133" i="1"/>
  <c r="AL133" i="1"/>
  <c r="AM133" i="1"/>
  <c r="AN133" i="1"/>
  <c r="AJ133" i="1"/>
  <c r="AM132" i="1"/>
  <c r="AJ132" i="1"/>
  <c r="AN132" i="1"/>
  <c r="AK132" i="1"/>
  <c r="AO132" i="1"/>
  <c r="AL132" i="1"/>
  <c r="AK131" i="1"/>
  <c r="AO131" i="1"/>
  <c r="AL131" i="1"/>
  <c r="AM131" i="1"/>
  <c r="AJ131" i="1"/>
  <c r="AN131" i="1"/>
  <c r="AM130" i="1"/>
  <c r="AJ130" i="1"/>
  <c r="AN130" i="1"/>
  <c r="AK130" i="1"/>
  <c r="AO130" i="1"/>
  <c r="AK129" i="1"/>
  <c r="AO129" i="1"/>
  <c r="AL129" i="1"/>
  <c r="AM129" i="1"/>
  <c r="AJ129" i="1"/>
  <c r="AN129" i="1"/>
  <c r="AM128" i="1"/>
  <c r="AJ128" i="1"/>
  <c r="AN128" i="1"/>
  <c r="AK128" i="1"/>
  <c r="AO128" i="1"/>
  <c r="AL128" i="1"/>
  <c r="AK127" i="1"/>
  <c r="AO127" i="1"/>
  <c r="AL127" i="1"/>
  <c r="AM127" i="1"/>
  <c r="AJ127" i="1"/>
  <c r="AN127" i="1"/>
  <c r="AM126" i="1"/>
  <c r="AJ126" i="1"/>
  <c r="AN126" i="1"/>
  <c r="AK126" i="1"/>
  <c r="AO126" i="1"/>
  <c r="AL126" i="1"/>
  <c r="AK125" i="1"/>
  <c r="AO125" i="1"/>
  <c r="AL125" i="1"/>
  <c r="AM125" i="1"/>
  <c r="AN125" i="1"/>
  <c r="AJ125" i="1"/>
  <c r="AM124" i="1"/>
  <c r="AJ124" i="1"/>
  <c r="AN124" i="1"/>
  <c r="AK124" i="1"/>
  <c r="AO124" i="1"/>
  <c r="AL124" i="1"/>
  <c r="AK123" i="1"/>
  <c r="AO123" i="1"/>
  <c r="AL123" i="1"/>
  <c r="AM123" i="1"/>
  <c r="AJ123" i="1"/>
  <c r="AN123" i="1"/>
  <c r="AM122" i="1"/>
  <c r="AJ122" i="1"/>
  <c r="AN122" i="1"/>
  <c r="AK122" i="1"/>
  <c r="AO122" i="1"/>
  <c r="AL122" i="1"/>
  <c r="AK121" i="1"/>
  <c r="AO121" i="1"/>
  <c r="AL121" i="1"/>
  <c r="AM121" i="1"/>
  <c r="AJ121" i="1"/>
  <c r="AN121" i="1"/>
  <c r="AM120" i="1"/>
  <c r="AJ120" i="1"/>
  <c r="AN120" i="1"/>
  <c r="AK120" i="1"/>
  <c r="AO120" i="1"/>
  <c r="AL120" i="1"/>
  <c r="AK119" i="1"/>
  <c r="AO119" i="1"/>
  <c r="AL119" i="1"/>
  <c r="AM119" i="1"/>
  <c r="AJ119" i="1"/>
  <c r="AN119" i="1"/>
  <c r="AM118" i="1"/>
  <c r="AJ118" i="1"/>
  <c r="AN118" i="1"/>
  <c r="AK118" i="1"/>
  <c r="AO118" i="1"/>
  <c r="AL118" i="1"/>
  <c r="AK117" i="1"/>
  <c r="AO117" i="1"/>
  <c r="AL117" i="1"/>
  <c r="AM117" i="1"/>
  <c r="AN117" i="1"/>
  <c r="AJ117" i="1"/>
  <c r="AM116" i="1"/>
  <c r="AJ116" i="1"/>
  <c r="AN116" i="1"/>
  <c r="AK116" i="1"/>
  <c r="AO116" i="1"/>
  <c r="AL116" i="1"/>
  <c r="AK115" i="1"/>
  <c r="AO115" i="1"/>
  <c r="AL115" i="1"/>
  <c r="AM115" i="1"/>
  <c r="AJ115" i="1"/>
  <c r="AN115" i="1"/>
  <c r="AM114" i="1"/>
  <c r="AJ114" i="1"/>
  <c r="AN114" i="1"/>
  <c r="AK114" i="1"/>
  <c r="AO114" i="1"/>
  <c r="AL114" i="1"/>
  <c r="AK113" i="1"/>
  <c r="AO113" i="1"/>
  <c r="AL113" i="1"/>
  <c r="AM113" i="1"/>
  <c r="AJ113" i="1"/>
  <c r="AN113" i="1"/>
  <c r="AM112" i="1"/>
  <c r="AJ112" i="1"/>
  <c r="AN112" i="1"/>
  <c r="AK112" i="1"/>
  <c r="AO112" i="1"/>
  <c r="AL112" i="1"/>
  <c r="AK111" i="1"/>
  <c r="AO111" i="1"/>
  <c r="AL111" i="1"/>
  <c r="AM111" i="1"/>
  <c r="AJ111" i="1"/>
  <c r="AN111" i="1"/>
  <c r="AM110" i="1"/>
  <c r="AJ110" i="1"/>
  <c r="AN110" i="1"/>
  <c r="AK110" i="1"/>
  <c r="AO110" i="1"/>
  <c r="AL110" i="1"/>
  <c r="AK109" i="1"/>
  <c r="AO109" i="1"/>
  <c r="AL109" i="1"/>
  <c r="AM109" i="1"/>
  <c r="AN109" i="1"/>
  <c r="AJ109" i="1"/>
  <c r="AM108" i="1"/>
  <c r="AJ108" i="1"/>
  <c r="AN108" i="1"/>
  <c r="AK108" i="1"/>
  <c r="AO108" i="1"/>
  <c r="AL108" i="1"/>
  <c r="AK107" i="1"/>
  <c r="AO107" i="1"/>
  <c r="AL107" i="1"/>
  <c r="AM107" i="1"/>
  <c r="AJ107" i="1"/>
  <c r="AN107" i="1"/>
  <c r="AJ106" i="1"/>
  <c r="AN106" i="1"/>
  <c r="AL106" i="1"/>
  <c r="AM106" i="1"/>
  <c r="AO106" i="1"/>
  <c r="AK106" i="1"/>
  <c r="AL105" i="1"/>
  <c r="AM105" i="1"/>
  <c r="AN105" i="1"/>
  <c r="AJ105" i="1"/>
  <c r="AO105" i="1"/>
  <c r="AK105" i="1"/>
  <c r="AJ104" i="1"/>
  <c r="AN104" i="1"/>
  <c r="AM104" i="1"/>
  <c r="AO104" i="1"/>
  <c r="AK104" i="1"/>
  <c r="AL104" i="1"/>
  <c r="AL103" i="1"/>
  <c r="AN103" i="1"/>
  <c r="AJ103" i="1"/>
  <c r="AO103" i="1"/>
  <c r="AK103" i="1"/>
  <c r="AM103" i="1"/>
  <c r="AJ102" i="1"/>
  <c r="AN102" i="1"/>
  <c r="AO102" i="1"/>
  <c r="AK102" i="1"/>
  <c r="AL102" i="1"/>
  <c r="AM102" i="1"/>
  <c r="AL101" i="1"/>
  <c r="AJ101" i="1"/>
  <c r="AO101" i="1"/>
  <c r="AK101" i="1"/>
  <c r="AM101" i="1"/>
  <c r="AN101" i="1"/>
  <c r="AJ100" i="1"/>
  <c r="AN100" i="1"/>
  <c r="AK100" i="1"/>
  <c r="AL100" i="1"/>
  <c r="AM100" i="1"/>
  <c r="AO100" i="1"/>
  <c r="AL99" i="1"/>
  <c r="AK99" i="1"/>
  <c r="AM99" i="1"/>
  <c r="AN99" i="1"/>
  <c r="AO99" i="1"/>
  <c r="AJ99" i="1"/>
  <c r="AJ98" i="1"/>
  <c r="AN98" i="1"/>
  <c r="AL98" i="1"/>
  <c r="AM98" i="1"/>
  <c r="AO98" i="1"/>
  <c r="AK98" i="1"/>
  <c r="AL97" i="1"/>
  <c r="AM97" i="1"/>
  <c r="AN97" i="1"/>
  <c r="AJ97" i="1"/>
  <c r="AO97" i="1"/>
  <c r="AK97" i="1"/>
  <c r="AL96" i="1"/>
  <c r="AM96" i="1"/>
  <c r="AJ96" i="1"/>
  <c r="AN96" i="1"/>
  <c r="AK96" i="1"/>
  <c r="AO96" i="1"/>
  <c r="AJ95" i="1"/>
  <c r="AN95" i="1"/>
  <c r="AK95" i="1"/>
  <c r="AO95" i="1"/>
  <c r="AL95" i="1"/>
  <c r="AM95" i="1"/>
  <c r="AL94" i="1"/>
  <c r="AM94" i="1"/>
  <c r="AJ94" i="1"/>
  <c r="AN94" i="1"/>
  <c r="AK94" i="1"/>
  <c r="AO94" i="1"/>
  <c r="AJ93" i="1"/>
  <c r="AN93" i="1"/>
  <c r="AK93" i="1"/>
  <c r="AO93" i="1"/>
  <c r="AL93" i="1"/>
  <c r="AM93" i="1"/>
  <c r="AL92" i="1"/>
  <c r="AM92" i="1"/>
  <c r="AJ92" i="1"/>
  <c r="AN92" i="1"/>
  <c r="AK92" i="1"/>
  <c r="AO92" i="1"/>
  <c r="AJ91" i="1"/>
  <c r="AN91" i="1"/>
  <c r="AK91" i="1"/>
  <c r="AO91" i="1"/>
  <c r="AL91" i="1"/>
  <c r="AM91" i="1"/>
  <c r="AL90" i="1"/>
  <c r="AM90" i="1"/>
  <c r="AJ90" i="1"/>
  <c r="AN90" i="1"/>
  <c r="AO90" i="1"/>
  <c r="AK90" i="1"/>
  <c r="AJ89" i="1"/>
  <c r="AN89" i="1"/>
  <c r="AK89" i="1"/>
  <c r="AO89" i="1"/>
  <c r="AL89" i="1"/>
  <c r="AM89" i="1"/>
  <c r="AL88" i="1"/>
  <c r="AM88" i="1"/>
  <c r="AJ88" i="1"/>
  <c r="AN88" i="1"/>
  <c r="AK88" i="1"/>
  <c r="AO88" i="1"/>
  <c r="AJ87" i="1"/>
  <c r="AN87" i="1"/>
  <c r="AK87" i="1"/>
  <c r="AO87" i="1"/>
  <c r="AL87" i="1"/>
  <c r="AM87" i="1"/>
  <c r="AL86" i="1"/>
  <c r="AM86" i="1"/>
  <c r="AJ86" i="1"/>
  <c r="AN86" i="1"/>
  <c r="AK86" i="1"/>
  <c r="AO86" i="1"/>
  <c r="AJ85" i="1"/>
  <c r="AN85" i="1"/>
  <c r="AK85" i="1"/>
  <c r="AO85" i="1"/>
  <c r="AL85" i="1"/>
  <c r="AM85" i="1"/>
  <c r="AL84" i="1"/>
  <c r="AM84" i="1"/>
  <c r="AJ84" i="1"/>
  <c r="AN84" i="1"/>
  <c r="AK84" i="1"/>
  <c r="AO84" i="1"/>
  <c r="AJ83" i="1"/>
  <c r="AN83" i="1"/>
  <c r="AK83" i="1"/>
  <c r="AO83" i="1"/>
  <c r="AL83" i="1"/>
  <c r="AM83" i="1"/>
  <c r="AL82" i="1"/>
  <c r="AM82" i="1"/>
  <c r="AJ82" i="1"/>
  <c r="AN82" i="1"/>
  <c r="AO82" i="1"/>
  <c r="AK82" i="1"/>
  <c r="AJ81" i="1"/>
  <c r="AN81" i="1"/>
  <c r="AK81" i="1"/>
  <c r="AO81" i="1"/>
  <c r="AL81" i="1"/>
  <c r="AM81" i="1"/>
  <c r="AL80" i="1"/>
  <c r="AM80" i="1"/>
  <c r="AJ80" i="1"/>
  <c r="AN80" i="1"/>
  <c r="AK80" i="1"/>
  <c r="AO80" i="1"/>
  <c r="AJ79" i="1"/>
  <c r="AN79" i="1"/>
  <c r="AK79" i="1"/>
  <c r="AO79" i="1"/>
  <c r="AL79" i="1"/>
  <c r="AM79" i="1"/>
  <c r="AL78" i="1"/>
  <c r="AM78" i="1"/>
  <c r="AJ78" i="1"/>
  <c r="AN78" i="1"/>
  <c r="AK78" i="1"/>
  <c r="AO78" i="1"/>
  <c r="AJ77" i="1"/>
  <c r="AN77" i="1"/>
  <c r="AK77" i="1"/>
  <c r="AO77" i="1"/>
  <c r="AL77" i="1"/>
  <c r="AM77" i="1"/>
  <c r="AL76" i="1"/>
  <c r="AM76" i="1"/>
  <c r="AJ76" i="1"/>
  <c r="AN76" i="1"/>
  <c r="AK76" i="1"/>
  <c r="AO76" i="1"/>
  <c r="AJ75" i="1"/>
  <c r="AN75" i="1"/>
  <c r="AK75" i="1"/>
  <c r="AO75" i="1"/>
  <c r="AL75" i="1"/>
  <c r="AM75" i="1"/>
  <c r="AL74" i="1"/>
  <c r="AM74" i="1"/>
  <c r="AJ74" i="1"/>
  <c r="AN74" i="1"/>
  <c r="AO74" i="1"/>
  <c r="AK74" i="1"/>
  <c r="AJ73" i="1"/>
  <c r="AN73" i="1"/>
  <c r="AK73" i="1"/>
  <c r="AO73" i="1"/>
  <c r="AL73" i="1"/>
  <c r="AM73" i="1"/>
  <c r="AL72" i="1"/>
  <c r="AM72" i="1"/>
  <c r="AJ72" i="1"/>
  <c r="AN72" i="1"/>
  <c r="AK72" i="1"/>
  <c r="AO72" i="1"/>
  <c r="AJ71" i="1"/>
  <c r="AN71" i="1"/>
  <c r="AK71" i="1"/>
  <c r="AO71" i="1"/>
  <c r="AL71" i="1"/>
  <c r="AM71" i="1"/>
  <c r="AL70" i="1"/>
  <c r="AM70" i="1"/>
  <c r="AJ70" i="1"/>
  <c r="AN70" i="1"/>
  <c r="AK70" i="1"/>
  <c r="AO70" i="1"/>
  <c r="AJ69" i="1"/>
  <c r="AN69" i="1"/>
  <c r="AK69" i="1"/>
  <c r="AO69" i="1"/>
  <c r="AL69" i="1"/>
  <c r="AM69" i="1"/>
  <c r="AL68" i="1"/>
  <c r="AM68" i="1"/>
  <c r="AJ68" i="1"/>
  <c r="AN68" i="1"/>
  <c r="AK68" i="1"/>
  <c r="AO68" i="1"/>
  <c r="AJ67" i="1"/>
  <c r="AN67" i="1"/>
  <c r="AK67" i="1"/>
  <c r="AO67" i="1"/>
  <c r="AL67" i="1"/>
  <c r="AM67" i="1"/>
  <c r="AL66" i="1"/>
  <c r="AM66" i="1"/>
  <c r="AJ66" i="1"/>
  <c r="AN66" i="1"/>
  <c r="AO66" i="1"/>
  <c r="AK66" i="1"/>
  <c r="AJ65" i="1"/>
  <c r="AN65" i="1"/>
  <c r="AK65" i="1"/>
  <c r="AO65" i="1"/>
  <c r="AL65" i="1"/>
  <c r="AM65" i="1"/>
  <c r="AK64" i="1"/>
  <c r="AL64" i="1"/>
  <c r="AJ64" i="1"/>
  <c r="AM64" i="1"/>
  <c r="AN64" i="1"/>
  <c r="AO64" i="1"/>
  <c r="AL63" i="1"/>
  <c r="AM63" i="1"/>
  <c r="AJ63" i="1"/>
  <c r="AN63" i="1"/>
  <c r="AK63" i="1"/>
  <c r="AO63" i="1"/>
  <c r="AJ62" i="1"/>
  <c r="AN62" i="1"/>
  <c r="AK62" i="1"/>
  <c r="AO62" i="1"/>
  <c r="AL62" i="1"/>
  <c r="AM62" i="1"/>
  <c r="AL61" i="1"/>
  <c r="AM61" i="1"/>
  <c r="AJ61" i="1"/>
  <c r="AN61" i="1"/>
  <c r="AO61" i="1"/>
  <c r="AK61" i="1"/>
  <c r="AJ60" i="1"/>
  <c r="AN60" i="1"/>
  <c r="AK60" i="1"/>
  <c r="AO60" i="1"/>
  <c r="AL60" i="1"/>
  <c r="AM60" i="1"/>
  <c r="AL59" i="1"/>
  <c r="AM59" i="1"/>
  <c r="AJ59" i="1"/>
  <c r="AN59" i="1"/>
  <c r="AK59" i="1"/>
  <c r="AO59" i="1"/>
  <c r="AJ58" i="1"/>
  <c r="AN58" i="1"/>
  <c r="AK58" i="1"/>
  <c r="AO58" i="1"/>
  <c r="AL58" i="1"/>
  <c r="AM58" i="1"/>
  <c r="AL57" i="1"/>
  <c r="AM57" i="1"/>
  <c r="AJ57" i="1"/>
  <c r="AN57" i="1"/>
  <c r="AK57" i="1"/>
  <c r="AO57" i="1"/>
  <c r="AJ56" i="1"/>
  <c r="AN56" i="1"/>
  <c r="AK56" i="1"/>
  <c r="AO56" i="1"/>
  <c r="AL56" i="1"/>
  <c r="AM56" i="1"/>
  <c r="AL55" i="1"/>
  <c r="AM55" i="1"/>
  <c r="AJ55" i="1"/>
  <c r="AN55" i="1"/>
  <c r="AK55" i="1"/>
  <c r="AO55" i="1"/>
  <c r="AJ54" i="1"/>
  <c r="AN54" i="1"/>
  <c r="AK54" i="1"/>
  <c r="AO54" i="1"/>
  <c r="AL54" i="1"/>
  <c r="AM54" i="1"/>
  <c r="AL53" i="1"/>
  <c r="AM53" i="1"/>
  <c r="AJ53" i="1"/>
  <c r="AN53" i="1"/>
  <c r="AO53" i="1"/>
  <c r="AK53" i="1"/>
  <c r="AJ52" i="1"/>
  <c r="AN52" i="1"/>
  <c r="AK52" i="1"/>
  <c r="AO52" i="1"/>
  <c r="AL52" i="1"/>
  <c r="AM52" i="1"/>
  <c r="AL51" i="1"/>
  <c r="AM51" i="1"/>
  <c r="AJ51" i="1"/>
  <c r="AN51" i="1"/>
  <c r="AK51" i="1"/>
  <c r="AO51" i="1"/>
  <c r="AJ50" i="1"/>
  <c r="AN50" i="1"/>
  <c r="AK50" i="1"/>
  <c r="AO50" i="1"/>
  <c r="AL50" i="1"/>
  <c r="AM50" i="1"/>
  <c r="AL49" i="1"/>
  <c r="AM49" i="1"/>
  <c r="AJ49" i="1"/>
  <c r="AN49" i="1"/>
  <c r="AK49" i="1"/>
  <c r="AO49" i="1"/>
  <c r="AJ48" i="1"/>
  <c r="AN48" i="1"/>
  <c r="AK48" i="1"/>
  <c r="AO48" i="1"/>
  <c r="AL48" i="1"/>
  <c r="AM48" i="1"/>
  <c r="AL47" i="1"/>
  <c r="AM47" i="1"/>
  <c r="AJ47" i="1"/>
  <c r="AN47" i="1"/>
  <c r="AK47" i="1"/>
  <c r="AO47" i="1"/>
  <c r="AJ46" i="1"/>
  <c r="AN46" i="1"/>
  <c r="AK46" i="1"/>
  <c r="AO46" i="1"/>
  <c r="AL46" i="1"/>
  <c r="AM46" i="1"/>
  <c r="AL45" i="1"/>
  <c r="AM45" i="1"/>
  <c r="AJ45" i="1"/>
  <c r="AN45" i="1"/>
  <c r="AO45" i="1"/>
  <c r="AK45" i="1"/>
  <c r="AJ44" i="1"/>
  <c r="AN44" i="1"/>
  <c r="AK44" i="1"/>
  <c r="AO44" i="1"/>
  <c r="AL44" i="1"/>
  <c r="AM44" i="1"/>
  <c r="AL43" i="1"/>
  <c r="AM43" i="1"/>
  <c r="AJ43" i="1"/>
  <c r="AN43" i="1"/>
  <c r="AK43" i="1"/>
  <c r="AO43" i="1"/>
  <c r="AJ42" i="1"/>
  <c r="AN42" i="1"/>
  <c r="AK42" i="1"/>
  <c r="AO42" i="1"/>
  <c r="AL42" i="1"/>
  <c r="AM42" i="1"/>
  <c r="AL41" i="1"/>
  <c r="AM41" i="1"/>
  <c r="AJ41" i="1"/>
  <c r="AN41" i="1"/>
  <c r="AK41" i="1"/>
  <c r="AO41" i="1"/>
  <c r="AJ40" i="1"/>
  <c r="AN40" i="1"/>
  <c r="AK40" i="1"/>
  <c r="AO40" i="1"/>
  <c r="AL40" i="1"/>
  <c r="AM40" i="1"/>
  <c r="AL39" i="1"/>
  <c r="AM39" i="1"/>
  <c r="AJ39" i="1"/>
  <c r="AN39" i="1"/>
  <c r="AK39" i="1"/>
  <c r="AO39" i="1"/>
  <c r="AJ38" i="1"/>
  <c r="AN38" i="1"/>
  <c r="AK38" i="1"/>
  <c r="AO38" i="1"/>
  <c r="AL38" i="1"/>
  <c r="AM38" i="1"/>
  <c r="AL37" i="1"/>
  <c r="AM37" i="1"/>
  <c r="AJ37" i="1"/>
  <c r="AN37" i="1"/>
  <c r="AO37" i="1"/>
  <c r="AK37" i="1"/>
  <c r="AJ36" i="1"/>
  <c r="AN36" i="1"/>
  <c r="AK36" i="1"/>
  <c r="AO36" i="1"/>
  <c r="AL36" i="1"/>
  <c r="AM36" i="1"/>
  <c r="AL35" i="1"/>
  <c r="AM35" i="1"/>
  <c r="AJ35" i="1"/>
  <c r="AN35" i="1"/>
  <c r="AK35" i="1"/>
  <c r="AO35" i="1"/>
  <c r="AJ34" i="1"/>
  <c r="AN34" i="1"/>
  <c r="AK34" i="1"/>
  <c r="AO34" i="1"/>
  <c r="AL34" i="1"/>
  <c r="AM34" i="1"/>
  <c r="AL33" i="1"/>
  <c r="AM33" i="1"/>
  <c r="AJ33" i="1"/>
  <c r="AN33" i="1"/>
  <c r="AK33" i="1"/>
  <c r="AO33" i="1"/>
  <c r="AJ32" i="1"/>
  <c r="AN32" i="1"/>
  <c r="AK32" i="1"/>
  <c r="AO32" i="1"/>
  <c r="AL32" i="1"/>
  <c r="AM32" i="1"/>
  <c r="AL31" i="1"/>
  <c r="AM31" i="1"/>
  <c r="AJ31" i="1"/>
  <c r="AN31" i="1"/>
  <c r="AK31" i="1"/>
  <c r="AO31" i="1"/>
  <c r="AJ30" i="1"/>
  <c r="AN30" i="1"/>
  <c r="AK30" i="1"/>
  <c r="AO30" i="1"/>
  <c r="AL30" i="1"/>
  <c r="AM30" i="1"/>
  <c r="AL29" i="1"/>
  <c r="AM29" i="1"/>
  <c r="AJ29" i="1"/>
  <c r="AN29" i="1"/>
  <c r="AO29" i="1"/>
  <c r="AK29" i="1"/>
  <c r="AJ28" i="1"/>
  <c r="AN28" i="1"/>
  <c r="AK28" i="1"/>
  <c r="AO28" i="1"/>
  <c r="AL28" i="1"/>
  <c r="AM28" i="1"/>
  <c r="AL27" i="1"/>
  <c r="AM27" i="1"/>
  <c r="AN27" i="1"/>
  <c r="AK27" i="1"/>
  <c r="AO27" i="1"/>
  <c r="AJ26" i="1"/>
  <c r="AN26" i="1"/>
  <c r="AK26" i="1"/>
  <c r="AO26" i="1"/>
  <c r="AL26" i="1"/>
  <c r="AM26" i="1"/>
  <c r="AL25" i="1"/>
  <c r="AM25" i="1"/>
  <c r="AJ25" i="1"/>
  <c r="AN25" i="1"/>
  <c r="AK25" i="1"/>
  <c r="AO25" i="1"/>
  <c r="AJ24" i="1"/>
  <c r="AN24" i="1"/>
  <c r="AK24" i="1"/>
  <c r="AO24" i="1"/>
  <c r="AL24" i="1"/>
  <c r="AM24" i="1"/>
  <c r="AL23" i="1"/>
  <c r="AM23" i="1"/>
  <c r="AJ23" i="1"/>
  <c r="AN23" i="1"/>
  <c r="AK23" i="1"/>
  <c r="AO23" i="1"/>
  <c r="AJ22" i="1"/>
  <c r="AN22" i="1"/>
  <c r="AK22" i="1"/>
  <c r="AO22" i="1"/>
  <c r="AL22" i="1"/>
  <c r="AM22" i="1"/>
  <c r="AL21" i="1"/>
  <c r="AM21" i="1"/>
  <c r="AJ21" i="1"/>
  <c r="AN21" i="1"/>
  <c r="AO21" i="1"/>
  <c r="AK21" i="1"/>
  <c r="AN500" i="1"/>
  <c r="AN498" i="1"/>
  <c r="AN496" i="1"/>
  <c r="AN494" i="1"/>
  <c r="AN492" i="1"/>
  <c r="AN490" i="1"/>
  <c r="AN488" i="1"/>
  <c r="AN486" i="1"/>
  <c r="AN484" i="1"/>
  <c r="AN482" i="1"/>
  <c r="AN480" i="1"/>
  <c r="AN478" i="1"/>
  <c r="AN476" i="1"/>
  <c r="AN474" i="1"/>
  <c r="AN472" i="1"/>
  <c r="AN470" i="1"/>
  <c r="AN468" i="1"/>
  <c r="AN466" i="1"/>
  <c r="AN464" i="1"/>
  <c r="AN462" i="1"/>
  <c r="AN460" i="1"/>
  <c r="AN458" i="1"/>
  <c r="AN456" i="1"/>
  <c r="AN454" i="1"/>
  <c r="AN452" i="1"/>
  <c r="AN450" i="1"/>
  <c r="AN448" i="1"/>
  <c r="AN446" i="1"/>
  <c r="AN444" i="1"/>
  <c r="AN442" i="1"/>
  <c r="AN440" i="1"/>
  <c r="AN438" i="1"/>
  <c r="AN436" i="1"/>
  <c r="AN434" i="1"/>
  <c r="AN432" i="1"/>
  <c r="AN430" i="1"/>
  <c r="AN428" i="1"/>
  <c r="AN426" i="1"/>
  <c r="AN424" i="1"/>
  <c r="AN422" i="1"/>
  <c r="AN420" i="1"/>
  <c r="AN418" i="1"/>
  <c r="AN416" i="1"/>
  <c r="AN414" i="1"/>
  <c r="AN412" i="1"/>
  <c r="AN410" i="1"/>
  <c r="AN408" i="1"/>
  <c r="AN406" i="1"/>
  <c r="AN404" i="1"/>
  <c r="AL403" i="1"/>
  <c r="AJ402" i="1"/>
  <c r="AN400" i="1"/>
  <c r="AL399" i="1"/>
  <c r="AJ398" i="1"/>
  <c r="AK396" i="1"/>
  <c r="AM393" i="1"/>
  <c r="AO390" i="1"/>
  <c r="AK388" i="1"/>
  <c r="AM385" i="1"/>
  <c r="AO382" i="1"/>
  <c r="AK380" i="1"/>
  <c r="AM377" i="1"/>
  <c r="AO374" i="1"/>
  <c r="AK372" i="1"/>
  <c r="AM369" i="1"/>
  <c r="AO366" i="1"/>
  <c r="AK364" i="1"/>
  <c r="AM361" i="1"/>
  <c r="AO358" i="1"/>
  <c r="AK356" i="1"/>
  <c r="AM353" i="1"/>
  <c r="AO350" i="1"/>
  <c r="AK348" i="1"/>
  <c r="AM345" i="1"/>
  <c r="AO342" i="1"/>
  <c r="AK340" i="1"/>
  <c r="AM337" i="1"/>
  <c r="AO334" i="1"/>
  <c r="AK332" i="1"/>
  <c r="AM329" i="1"/>
  <c r="AO326" i="1"/>
  <c r="AN323" i="1"/>
  <c r="AL318" i="1"/>
  <c r="AJ313" i="1"/>
  <c r="AN307" i="1"/>
  <c r="AJ299" i="1"/>
  <c r="AL288" i="1"/>
  <c r="AN277" i="1"/>
  <c r="AJ267" i="1"/>
  <c r="AL256" i="1"/>
  <c r="AN245" i="1"/>
  <c r="AJ224" i="1"/>
  <c r="AL181" i="1"/>
  <c r="AL130" i="1"/>
  <c r="AO7" i="1"/>
  <c r="AN7" i="1"/>
  <c r="AM7" i="1"/>
  <c r="AL7" i="1"/>
  <c r="AK7" i="1"/>
  <c r="AI7" i="1"/>
  <c r="H10" i="2" s="1"/>
  <c r="AD8" i="1"/>
  <c r="AE8" i="1"/>
  <c r="AD436" i="1"/>
  <c r="AE436" i="1"/>
  <c r="AE433" i="1"/>
  <c r="AD433" i="1"/>
  <c r="AE429" i="1"/>
  <c r="AD429" i="1"/>
  <c r="AE427" i="1"/>
  <c r="AD427" i="1"/>
  <c r="AE425" i="1"/>
  <c r="AD425" i="1"/>
  <c r="AE423" i="1"/>
  <c r="AD423" i="1"/>
  <c r="AD420" i="1"/>
  <c r="AE420" i="1"/>
  <c r="AD418" i="1"/>
  <c r="AE418" i="1"/>
  <c r="AD410" i="1"/>
  <c r="AE410" i="1"/>
  <c r="AD408" i="1"/>
  <c r="AE408" i="1"/>
  <c r="AD406" i="1"/>
  <c r="AE406" i="1"/>
  <c r="AD402" i="1"/>
  <c r="AE402" i="1"/>
  <c r="AD394" i="1"/>
  <c r="AE394" i="1"/>
  <c r="AE389" i="1"/>
  <c r="AD389" i="1"/>
  <c r="AE387" i="1"/>
  <c r="AD387" i="1"/>
  <c r="AD382" i="1"/>
  <c r="AE382" i="1"/>
  <c r="AD380" i="1"/>
  <c r="AE380" i="1"/>
  <c r="AD377" i="1"/>
  <c r="AE377" i="1"/>
  <c r="AD375" i="1"/>
  <c r="AE375" i="1"/>
  <c r="AD373" i="1"/>
  <c r="AE373" i="1"/>
  <c r="AD366" i="1"/>
  <c r="AE366" i="1"/>
  <c r="AD361" i="1"/>
  <c r="AE361" i="1"/>
  <c r="AD355" i="1"/>
  <c r="AE355" i="1"/>
  <c r="AD353" i="1"/>
  <c r="AE353" i="1"/>
  <c r="AD349" i="1"/>
  <c r="AE349" i="1"/>
  <c r="AD347" i="1"/>
  <c r="AE347" i="1"/>
  <c r="AD341" i="1"/>
  <c r="AE341" i="1"/>
  <c r="AD335" i="1"/>
  <c r="AE335" i="1"/>
  <c r="AD331" i="1"/>
  <c r="AE331" i="1"/>
  <c r="AD326" i="1"/>
  <c r="AE326" i="1"/>
  <c r="AD318" i="1"/>
  <c r="AE318" i="1"/>
  <c r="AD316" i="1"/>
  <c r="AE316" i="1"/>
  <c r="AE314" i="1"/>
  <c r="AD314" i="1"/>
  <c r="AE308" i="1"/>
  <c r="AD308" i="1"/>
  <c r="AD303" i="1"/>
  <c r="AE303" i="1"/>
  <c r="AD300" i="1"/>
  <c r="AE300" i="1"/>
  <c r="AD286" i="1"/>
  <c r="AE286" i="1"/>
  <c r="AE20" i="1"/>
  <c r="AD20" i="1"/>
  <c r="AE12" i="1"/>
  <c r="AD12" i="1"/>
  <c r="AD438" i="1"/>
  <c r="AE438" i="1"/>
  <c r="AD434" i="1"/>
  <c r="AE434" i="1"/>
  <c r="AE431" i="1"/>
  <c r="AD431" i="1"/>
  <c r="AD428" i="1"/>
  <c r="AE428" i="1"/>
  <c r="AD426" i="1"/>
  <c r="AE426" i="1"/>
  <c r="AD422" i="1"/>
  <c r="AE422" i="1"/>
  <c r="AE421" i="1"/>
  <c r="AD421" i="1"/>
  <c r="AE419" i="1"/>
  <c r="AD419" i="1"/>
  <c r="AD416" i="1"/>
  <c r="AE416" i="1"/>
  <c r="AD414" i="1"/>
  <c r="AE414" i="1"/>
  <c r="AD412" i="1"/>
  <c r="AE412" i="1"/>
  <c r="AD404" i="1"/>
  <c r="AE404" i="1"/>
  <c r="AD400" i="1"/>
  <c r="AE400" i="1"/>
  <c r="AD398" i="1"/>
  <c r="AE398" i="1"/>
  <c r="AD396" i="1"/>
  <c r="AE396" i="1"/>
  <c r="AD392" i="1"/>
  <c r="AE392" i="1"/>
  <c r="AD390" i="1"/>
  <c r="AE390" i="1"/>
  <c r="AD388" i="1"/>
  <c r="AE388" i="1"/>
  <c r="AD386" i="1"/>
  <c r="AE386" i="1"/>
  <c r="AD384" i="1"/>
  <c r="AE384" i="1"/>
  <c r="AE378" i="1"/>
  <c r="AD378" i="1"/>
  <c r="AE372" i="1"/>
  <c r="AD372" i="1"/>
  <c r="AE370" i="1"/>
  <c r="AD370" i="1"/>
  <c r="AD368" i="1"/>
  <c r="AE368" i="1"/>
  <c r="AD364" i="1"/>
  <c r="AE364" i="1"/>
  <c r="AE362" i="1"/>
  <c r="AD362" i="1"/>
  <c r="AD360" i="1"/>
  <c r="AE360" i="1"/>
  <c r="AD358" i="1"/>
  <c r="AE358" i="1"/>
  <c r="AE356" i="1"/>
  <c r="AD356" i="1"/>
  <c r="AE354" i="1"/>
  <c r="AD354" i="1"/>
  <c r="AD351" i="1"/>
  <c r="AE351" i="1"/>
  <c r="AD345" i="1"/>
  <c r="AE345" i="1"/>
  <c r="AD343" i="1"/>
  <c r="AE343" i="1"/>
  <c r="AD339" i="1"/>
  <c r="AE339" i="1"/>
  <c r="AD337" i="1"/>
  <c r="AE337" i="1"/>
  <c r="AD334" i="1"/>
  <c r="AE334" i="1"/>
  <c r="AD333" i="1"/>
  <c r="AE333" i="1"/>
  <c r="AE330" i="1"/>
  <c r="AD330" i="1"/>
  <c r="AD328" i="1"/>
  <c r="AE328" i="1"/>
  <c r="AE324" i="1"/>
  <c r="AD324" i="1"/>
  <c r="AE322" i="1"/>
  <c r="AD322" i="1"/>
  <c r="AD320" i="1"/>
  <c r="AE320" i="1"/>
  <c r="AD312" i="1"/>
  <c r="AE312" i="1"/>
  <c r="AD310" i="1"/>
  <c r="AE310" i="1"/>
  <c r="AE306" i="1"/>
  <c r="AD306" i="1"/>
  <c r="AD304" i="1"/>
  <c r="AE304" i="1"/>
  <c r="AD302" i="1"/>
  <c r="AE302" i="1"/>
  <c r="AD299" i="1"/>
  <c r="AE299" i="1"/>
  <c r="AD297" i="1"/>
  <c r="AE297" i="1"/>
  <c r="AD293" i="1"/>
  <c r="AE293" i="1"/>
  <c r="AE16" i="1"/>
  <c r="AD16" i="1"/>
  <c r="AE437" i="1"/>
  <c r="AD437" i="1"/>
  <c r="AE435" i="1"/>
  <c r="AD435" i="1"/>
  <c r="AD432" i="1"/>
  <c r="AE432" i="1"/>
  <c r="AD430" i="1"/>
  <c r="AE430" i="1"/>
  <c r="AD424" i="1"/>
  <c r="AE424" i="1"/>
  <c r="AE417" i="1"/>
  <c r="AD417" i="1"/>
  <c r="AE415" i="1"/>
  <c r="AD415" i="1"/>
  <c r="AE413" i="1"/>
  <c r="AD413" i="1"/>
  <c r="AE411" i="1"/>
  <c r="AD411" i="1"/>
  <c r="AE409" i="1"/>
  <c r="AD409" i="1"/>
  <c r="AE407" i="1"/>
  <c r="AD407" i="1"/>
  <c r="AE405" i="1"/>
  <c r="AD405" i="1"/>
  <c r="AE403" i="1"/>
  <c r="AD403" i="1"/>
  <c r="AE401" i="1"/>
  <c r="AD401" i="1"/>
  <c r="AE399" i="1"/>
  <c r="AD399" i="1"/>
  <c r="AE397" i="1"/>
  <c r="AD397" i="1"/>
  <c r="AE395" i="1"/>
  <c r="AD395" i="1"/>
  <c r="AE393" i="1"/>
  <c r="AD393" i="1"/>
  <c r="AE391" i="1"/>
  <c r="AD391" i="1"/>
  <c r="AE385" i="1"/>
  <c r="AD385" i="1"/>
  <c r="AE383" i="1"/>
  <c r="AD383" i="1"/>
  <c r="AD381" i="1"/>
  <c r="AE381" i="1"/>
  <c r="AD379" i="1"/>
  <c r="AE379" i="1"/>
  <c r="AD376" i="1"/>
  <c r="AE376" i="1"/>
  <c r="AD374" i="1"/>
  <c r="AE374" i="1"/>
  <c r="AD371" i="1"/>
  <c r="AE371" i="1"/>
  <c r="AD369" i="1"/>
  <c r="AE369" i="1"/>
  <c r="AD367" i="1"/>
  <c r="AE367" i="1"/>
  <c r="AD365" i="1"/>
  <c r="AE365" i="1"/>
  <c r="AD363" i="1"/>
  <c r="AE363" i="1"/>
  <c r="AD359" i="1"/>
  <c r="AE359" i="1"/>
  <c r="AD357" i="1"/>
  <c r="AE357" i="1"/>
  <c r="AD352" i="1"/>
  <c r="AE352" i="1"/>
  <c r="AD350" i="1"/>
  <c r="AE350" i="1"/>
  <c r="AD348" i="1"/>
  <c r="AE348" i="1"/>
  <c r="AE346" i="1"/>
  <c r="AD346" i="1"/>
  <c r="AD344" i="1"/>
  <c r="AE344" i="1"/>
  <c r="AD342" i="1"/>
  <c r="AE342" i="1"/>
  <c r="AE340" i="1"/>
  <c r="AD340" i="1"/>
  <c r="AE338" i="1"/>
  <c r="AD338" i="1"/>
  <c r="AD336" i="1"/>
  <c r="AE336" i="1"/>
  <c r="AD332" i="1"/>
  <c r="AE332" i="1"/>
  <c r="AD329" i="1"/>
  <c r="AE329" i="1"/>
  <c r="AD327" i="1"/>
  <c r="AE327" i="1"/>
  <c r="AD325" i="1"/>
  <c r="AE325" i="1"/>
  <c r="AD323" i="1"/>
  <c r="AE323" i="1"/>
  <c r="AD321" i="1"/>
  <c r="AE321" i="1"/>
  <c r="AD319" i="1"/>
  <c r="AE319" i="1"/>
  <c r="AD317" i="1"/>
  <c r="AE317" i="1"/>
  <c r="AD315" i="1"/>
  <c r="AE315" i="1"/>
  <c r="AD313" i="1"/>
  <c r="AE313" i="1"/>
  <c r="AD311" i="1"/>
  <c r="AE311" i="1"/>
  <c r="AD309" i="1"/>
  <c r="AE309" i="1"/>
  <c r="AD307" i="1"/>
  <c r="AE307" i="1"/>
  <c r="AD305" i="1"/>
  <c r="AE305" i="1"/>
  <c r="AD301" i="1"/>
  <c r="AE301" i="1"/>
  <c r="AD298" i="1"/>
  <c r="AE298" i="1"/>
  <c r="AD296" i="1"/>
  <c r="AE296" i="1"/>
  <c r="AD295" i="1"/>
  <c r="AE295" i="1"/>
  <c r="AD294" i="1"/>
  <c r="AE294" i="1"/>
  <c r="AD292" i="1"/>
  <c r="AE292" i="1"/>
  <c r="AD291" i="1"/>
  <c r="AE291" i="1"/>
  <c r="AD290" i="1"/>
  <c r="AE290" i="1"/>
  <c r="AD289" i="1"/>
  <c r="AE289" i="1"/>
  <c r="AD288" i="1"/>
  <c r="AE288" i="1"/>
  <c r="AD287" i="1"/>
  <c r="AE287" i="1"/>
  <c r="AD285" i="1"/>
  <c r="AE285" i="1"/>
  <c r="AD284" i="1"/>
  <c r="AE284" i="1"/>
  <c r="AD283" i="1"/>
  <c r="AE283" i="1"/>
  <c r="AD282" i="1"/>
  <c r="AE282" i="1"/>
  <c r="AD281" i="1"/>
  <c r="AE281" i="1"/>
  <c r="AD280" i="1"/>
  <c r="AE280" i="1"/>
  <c r="AD279" i="1"/>
  <c r="AE279" i="1"/>
  <c r="AD278" i="1"/>
  <c r="AE278" i="1"/>
  <c r="AD277" i="1"/>
  <c r="AE277" i="1"/>
  <c r="AD276" i="1"/>
  <c r="AE276" i="1"/>
  <c r="AD275" i="1"/>
  <c r="AE275" i="1"/>
  <c r="AD274" i="1"/>
  <c r="AE274" i="1"/>
  <c r="AD273" i="1"/>
  <c r="AE273" i="1"/>
  <c r="AD272" i="1"/>
  <c r="AE272" i="1"/>
  <c r="AD271" i="1"/>
  <c r="AE271" i="1"/>
  <c r="AD270" i="1"/>
  <c r="AE270" i="1"/>
  <c r="AD269" i="1"/>
  <c r="AE269" i="1"/>
  <c r="AD268" i="1"/>
  <c r="AE268" i="1"/>
  <c r="AD267" i="1"/>
  <c r="AE267" i="1"/>
  <c r="AD266" i="1"/>
  <c r="AE266" i="1"/>
  <c r="AD265" i="1"/>
  <c r="AE265" i="1"/>
  <c r="AD264" i="1"/>
  <c r="AE264" i="1"/>
  <c r="AD263" i="1"/>
  <c r="AE263" i="1"/>
  <c r="AD262" i="1"/>
  <c r="AE262" i="1"/>
  <c r="AD261" i="1"/>
  <c r="AE261" i="1"/>
  <c r="AD260" i="1"/>
  <c r="AE260" i="1"/>
  <c r="AD259" i="1"/>
  <c r="AE259" i="1"/>
  <c r="AD258" i="1"/>
  <c r="AE258" i="1"/>
  <c r="AD257" i="1"/>
  <c r="AE257" i="1"/>
  <c r="AE256" i="1"/>
  <c r="AD256" i="1"/>
  <c r="AE255" i="1"/>
  <c r="AD255" i="1"/>
  <c r="AE254" i="1"/>
  <c r="AD254" i="1"/>
  <c r="AD253" i="1"/>
  <c r="AE253" i="1"/>
  <c r="AE252" i="1"/>
  <c r="AD252" i="1"/>
  <c r="AD251" i="1"/>
  <c r="AE251" i="1"/>
  <c r="AE250" i="1"/>
  <c r="AD250" i="1"/>
  <c r="AD249" i="1"/>
  <c r="AE249" i="1"/>
  <c r="AD247" i="1"/>
  <c r="AE247" i="1"/>
  <c r="AE244" i="1"/>
  <c r="AD244" i="1"/>
  <c r="AE242" i="1"/>
  <c r="AD242" i="1"/>
  <c r="AD239" i="1"/>
  <c r="AE239" i="1"/>
  <c r="AD237" i="1"/>
  <c r="AE237" i="1"/>
  <c r="AD235" i="1"/>
  <c r="AE235" i="1"/>
  <c r="AD233" i="1"/>
  <c r="AE233" i="1"/>
  <c r="AD231" i="1"/>
  <c r="AE231" i="1"/>
  <c r="AD229" i="1"/>
  <c r="AE229" i="1"/>
  <c r="AD227" i="1"/>
  <c r="AE227" i="1"/>
  <c r="AE218" i="1"/>
  <c r="AD218" i="1"/>
  <c r="AE206" i="1"/>
  <c r="AD206" i="1"/>
  <c r="AD197" i="1"/>
  <c r="AE197" i="1"/>
  <c r="AD195" i="1"/>
  <c r="AE195" i="1"/>
  <c r="AD193" i="1"/>
  <c r="AE193" i="1"/>
  <c r="AE190" i="1"/>
  <c r="AD190" i="1"/>
  <c r="AE188" i="1"/>
  <c r="AD188" i="1"/>
  <c r="AD187" i="1"/>
  <c r="AE187" i="1"/>
  <c r="AE182" i="1"/>
  <c r="AD182" i="1"/>
  <c r="AD181" i="1"/>
  <c r="AE181" i="1"/>
  <c r="AE172" i="1"/>
  <c r="AD172" i="1"/>
  <c r="AE168" i="1"/>
  <c r="AD168" i="1"/>
  <c r="AD163" i="1"/>
  <c r="AE163" i="1"/>
  <c r="AE160" i="1"/>
  <c r="AD160" i="1"/>
  <c r="AE156" i="1"/>
  <c r="AD156" i="1"/>
  <c r="AD153" i="1"/>
  <c r="AE153" i="1"/>
  <c r="AD151" i="1"/>
  <c r="AE151" i="1"/>
  <c r="AD149" i="1"/>
  <c r="AE149" i="1"/>
  <c r="AD147" i="1"/>
  <c r="AE147" i="1"/>
  <c r="AD145" i="1"/>
  <c r="AE145" i="1"/>
  <c r="AD143" i="1"/>
  <c r="AE143" i="1"/>
  <c r="AD141" i="1"/>
  <c r="AE141" i="1"/>
  <c r="AD137" i="1"/>
  <c r="AE137" i="1"/>
  <c r="AE134" i="1"/>
  <c r="AD134" i="1"/>
  <c r="AE132" i="1"/>
  <c r="AD132" i="1"/>
  <c r="AE128" i="1"/>
  <c r="AD128" i="1"/>
  <c r="AE126" i="1"/>
  <c r="AD126" i="1"/>
  <c r="AE124" i="1"/>
  <c r="AD124" i="1"/>
  <c r="AE122" i="1"/>
  <c r="AD122" i="1"/>
  <c r="AD121" i="1"/>
  <c r="AE121" i="1"/>
  <c r="AE118" i="1"/>
  <c r="AD118" i="1"/>
  <c r="AD115" i="1"/>
  <c r="AE115" i="1"/>
  <c r="AE114" i="1"/>
  <c r="AD114" i="1"/>
  <c r="AE112" i="1"/>
  <c r="AD112" i="1"/>
  <c r="AE110" i="1"/>
  <c r="AD110" i="1"/>
  <c r="AE108" i="1"/>
  <c r="AD108" i="1"/>
  <c r="AE106" i="1"/>
  <c r="AD106" i="1"/>
  <c r="AD101" i="1"/>
  <c r="AE101" i="1"/>
  <c r="AD99" i="1"/>
  <c r="AE99" i="1"/>
  <c r="AD97" i="1"/>
  <c r="AE97" i="1"/>
  <c r="AD95" i="1"/>
  <c r="AE95" i="1"/>
  <c r="AD91" i="1"/>
  <c r="AE91" i="1"/>
  <c r="AE90" i="1"/>
  <c r="AD90" i="1"/>
  <c r="AD85" i="1"/>
  <c r="AE85" i="1"/>
  <c r="AD83" i="1"/>
  <c r="AE83" i="1"/>
  <c r="AE80" i="1"/>
  <c r="AD80" i="1"/>
  <c r="AE78" i="1"/>
  <c r="AD78" i="1"/>
  <c r="AE76" i="1"/>
  <c r="AD76" i="1"/>
  <c r="AD73" i="1"/>
  <c r="AE73" i="1"/>
  <c r="AD71" i="1"/>
  <c r="AE71" i="1"/>
  <c r="AD65" i="1"/>
  <c r="AE65" i="1"/>
  <c r="AD63" i="1"/>
  <c r="AE63" i="1"/>
  <c r="AD61" i="1"/>
  <c r="AE61" i="1"/>
  <c r="AD59" i="1"/>
  <c r="AE59" i="1"/>
  <c r="AE54" i="1"/>
  <c r="AD54" i="1"/>
  <c r="AE52" i="1"/>
  <c r="AD52" i="1"/>
  <c r="AE50" i="1"/>
  <c r="AD50" i="1"/>
  <c r="AE48" i="1"/>
  <c r="AD48" i="1"/>
  <c r="AE46" i="1"/>
  <c r="AD46" i="1"/>
  <c r="AE38" i="1"/>
  <c r="AD38" i="1"/>
  <c r="AE36" i="1"/>
  <c r="AD36" i="1"/>
  <c r="AE34" i="1"/>
  <c r="AD34" i="1"/>
  <c r="AD31" i="1"/>
  <c r="AE31" i="1"/>
  <c r="AD29" i="1"/>
  <c r="AE29" i="1"/>
  <c r="AD25" i="1"/>
  <c r="AE25" i="1"/>
  <c r="AD23" i="1"/>
  <c r="AE23" i="1"/>
  <c r="AD21" i="1"/>
  <c r="AE21" i="1"/>
  <c r="AD499" i="1"/>
  <c r="AD495" i="1"/>
  <c r="AD493" i="1"/>
  <c r="AD485" i="1"/>
  <c r="AD479" i="1"/>
  <c r="AD475" i="1"/>
  <c r="AD467" i="1"/>
  <c r="AD461" i="1"/>
  <c r="AD455" i="1"/>
  <c r="AD449" i="1"/>
  <c r="AD443" i="1"/>
  <c r="AD439" i="1"/>
  <c r="AD216" i="1"/>
  <c r="AD184" i="1"/>
  <c r="AD15" i="1"/>
  <c r="AE15" i="1"/>
  <c r="AE500" i="1"/>
  <c r="AE498" i="1"/>
  <c r="AE496" i="1"/>
  <c r="AE494" i="1"/>
  <c r="AE492" i="1"/>
  <c r="AE490" i="1"/>
  <c r="AE488" i="1"/>
  <c r="AE486" i="1"/>
  <c r="AE484" i="1"/>
  <c r="AE482" i="1"/>
  <c r="AE480" i="1"/>
  <c r="AE478" i="1"/>
  <c r="AE476" i="1"/>
  <c r="AE474" i="1"/>
  <c r="AE472" i="1"/>
  <c r="AE470" i="1"/>
  <c r="AE468" i="1"/>
  <c r="AE466" i="1"/>
  <c r="AE464" i="1"/>
  <c r="AE462" i="1"/>
  <c r="AE460" i="1"/>
  <c r="AE458" i="1"/>
  <c r="AE456" i="1"/>
  <c r="AE454" i="1"/>
  <c r="AE452" i="1"/>
  <c r="AE450" i="1"/>
  <c r="AE448" i="1"/>
  <c r="AE446" i="1"/>
  <c r="AE444" i="1"/>
  <c r="AE442" i="1"/>
  <c r="AE440" i="1"/>
  <c r="AD240" i="1"/>
  <c r="AD208" i="1"/>
  <c r="AE175" i="1"/>
  <c r="AD120" i="1"/>
  <c r="AD56" i="1"/>
  <c r="AD245" i="1"/>
  <c r="AE245" i="1"/>
  <c r="AD243" i="1"/>
  <c r="AE243" i="1"/>
  <c r="AD241" i="1"/>
  <c r="AE241" i="1"/>
  <c r="AE234" i="1"/>
  <c r="AD234" i="1"/>
  <c r="AE228" i="1"/>
  <c r="AD228" i="1"/>
  <c r="AE226" i="1"/>
  <c r="AD226" i="1"/>
  <c r="AE222" i="1"/>
  <c r="AD222" i="1"/>
  <c r="AE220" i="1"/>
  <c r="AD220" i="1"/>
  <c r="AD217" i="1"/>
  <c r="AE217" i="1"/>
  <c r="AE214" i="1"/>
  <c r="AD214" i="1"/>
  <c r="AD213" i="1"/>
  <c r="AE213" i="1"/>
  <c r="AE210" i="1"/>
  <c r="AD210" i="1"/>
  <c r="AE204" i="1"/>
  <c r="AD204" i="1"/>
  <c r="AE202" i="1"/>
  <c r="AD202" i="1"/>
  <c r="AD199" i="1"/>
  <c r="AE199" i="1"/>
  <c r="AE196" i="1"/>
  <c r="AD196" i="1"/>
  <c r="AD179" i="1"/>
  <c r="AE179" i="1"/>
  <c r="AD177" i="1"/>
  <c r="AE177" i="1"/>
  <c r="AE173" i="1"/>
  <c r="AD173" i="1"/>
  <c r="AD171" i="1"/>
  <c r="AE171" i="1"/>
  <c r="AD169" i="1"/>
  <c r="AE169" i="1"/>
  <c r="AD167" i="1"/>
  <c r="AE167" i="1"/>
  <c r="AE164" i="1"/>
  <c r="AD164" i="1"/>
  <c r="AE162" i="1"/>
  <c r="AD162" i="1"/>
  <c r="AE158" i="1"/>
  <c r="AD158" i="1"/>
  <c r="AE154" i="1"/>
  <c r="AD154" i="1"/>
  <c r="AE150" i="1"/>
  <c r="AD150" i="1"/>
  <c r="AE142" i="1"/>
  <c r="AD142" i="1"/>
  <c r="AE140" i="1"/>
  <c r="AD140" i="1"/>
  <c r="AE138" i="1"/>
  <c r="AD138" i="1"/>
  <c r="AD135" i="1"/>
  <c r="AE135" i="1"/>
  <c r="AD133" i="1"/>
  <c r="AE133" i="1"/>
  <c r="AE130" i="1"/>
  <c r="AD130" i="1"/>
  <c r="AD127" i="1"/>
  <c r="AE127" i="1"/>
  <c r="AD119" i="1"/>
  <c r="AE119" i="1"/>
  <c r="AD117" i="1"/>
  <c r="AE117" i="1"/>
  <c r="AE116" i="1"/>
  <c r="AD116" i="1"/>
  <c r="AE102" i="1"/>
  <c r="AD102" i="1"/>
  <c r="AE100" i="1"/>
  <c r="AD100" i="1"/>
  <c r="AE94" i="1"/>
  <c r="AD94" i="1"/>
  <c r="AE86" i="1"/>
  <c r="AD86" i="1"/>
  <c r="AE84" i="1"/>
  <c r="AD84" i="1"/>
  <c r="AE82" i="1"/>
  <c r="AD82" i="1"/>
  <c r="AD79" i="1"/>
  <c r="AE79" i="1"/>
  <c r="AE74" i="1"/>
  <c r="AD74" i="1"/>
  <c r="AD69" i="1"/>
  <c r="AE69" i="1"/>
  <c r="AD67" i="1"/>
  <c r="AE67" i="1"/>
  <c r="AE62" i="1"/>
  <c r="AD62" i="1"/>
  <c r="AE60" i="1"/>
  <c r="AD60" i="1"/>
  <c r="AE58" i="1"/>
  <c r="AD58" i="1"/>
  <c r="AD51" i="1"/>
  <c r="AE51" i="1"/>
  <c r="AE44" i="1"/>
  <c r="AD44" i="1"/>
  <c r="AE42" i="1"/>
  <c r="AD42" i="1"/>
  <c r="AD39" i="1"/>
  <c r="AE39" i="1"/>
  <c r="AD35" i="1"/>
  <c r="AE35" i="1"/>
  <c r="AD33" i="1"/>
  <c r="AE33" i="1"/>
  <c r="AE32" i="1"/>
  <c r="AD32" i="1"/>
  <c r="AE30" i="1"/>
  <c r="AD30" i="1"/>
  <c r="AE28" i="1"/>
  <c r="AD28" i="1"/>
  <c r="AE26" i="1"/>
  <c r="AD26" i="1"/>
  <c r="AE22" i="1"/>
  <c r="AD22" i="1"/>
  <c r="AD489" i="1"/>
  <c r="AD483" i="1"/>
  <c r="AD477" i="1"/>
  <c r="AD471" i="1"/>
  <c r="AD465" i="1"/>
  <c r="AD459" i="1"/>
  <c r="AD453" i="1"/>
  <c r="AD445" i="1"/>
  <c r="AD136" i="1"/>
  <c r="AD19" i="1"/>
  <c r="AE19" i="1"/>
  <c r="AE18" i="1"/>
  <c r="AD18" i="1"/>
  <c r="AE10" i="1"/>
  <c r="AD10" i="1"/>
  <c r="AD232" i="1"/>
  <c r="AD200" i="1"/>
  <c r="AD165" i="1"/>
  <c r="AD104" i="1"/>
  <c r="AD40" i="1"/>
  <c r="AE246" i="1"/>
  <c r="AD246" i="1"/>
  <c r="AE238" i="1"/>
  <c r="AD238" i="1"/>
  <c r="AE236" i="1"/>
  <c r="AD236" i="1"/>
  <c r="AE230" i="1"/>
  <c r="AD230" i="1"/>
  <c r="AD225" i="1"/>
  <c r="AE225" i="1"/>
  <c r="AD223" i="1"/>
  <c r="AE223" i="1"/>
  <c r="AD221" i="1"/>
  <c r="AE221" i="1"/>
  <c r="AD219" i="1"/>
  <c r="AE219" i="1"/>
  <c r="AD215" i="1"/>
  <c r="AE215" i="1"/>
  <c r="AE212" i="1"/>
  <c r="AD212" i="1"/>
  <c r="AD211" i="1"/>
  <c r="AE211" i="1"/>
  <c r="AD209" i="1"/>
  <c r="AE209" i="1"/>
  <c r="AD207" i="1"/>
  <c r="AE207" i="1"/>
  <c r="AD205" i="1"/>
  <c r="AE205" i="1"/>
  <c r="AD203" i="1"/>
  <c r="AE203" i="1"/>
  <c r="AD201" i="1"/>
  <c r="AE201" i="1"/>
  <c r="AE198" i="1"/>
  <c r="AD198" i="1"/>
  <c r="AE194" i="1"/>
  <c r="AD194" i="1"/>
  <c r="AD191" i="1"/>
  <c r="AE191" i="1"/>
  <c r="AD189" i="1"/>
  <c r="AE189" i="1"/>
  <c r="AE186" i="1"/>
  <c r="AD186" i="1"/>
  <c r="AD185" i="1"/>
  <c r="AE185" i="1"/>
  <c r="AD183" i="1"/>
  <c r="AE183" i="1"/>
  <c r="AE180" i="1"/>
  <c r="AD180" i="1"/>
  <c r="AE178" i="1"/>
  <c r="AD178" i="1"/>
  <c r="AE176" i="1"/>
  <c r="AD176" i="1"/>
  <c r="AE174" i="1"/>
  <c r="AD174" i="1"/>
  <c r="AE170" i="1"/>
  <c r="AD170" i="1"/>
  <c r="AE166" i="1"/>
  <c r="AD166" i="1"/>
  <c r="AD161" i="1"/>
  <c r="AE161" i="1"/>
  <c r="AD159" i="1"/>
  <c r="AE159" i="1"/>
  <c r="AD157" i="1"/>
  <c r="AE157" i="1"/>
  <c r="AD155" i="1"/>
  <c r="AE155" i="1"/>
  <c r="AE148" i="1"/>
  <c r="AD148" i="1"/>
  <c r="AE146" i="1"/>
  <c r="AD146" i="1"/>
  <c r="AE144" i="1"/>
  <c r="AD144" i="1"/>
  <c r="AD139" i="1"/>
  <c r="AE139" i="1"/>
  <c r="AD131" i="1"/>
  <c r="AE131" i="1"/>
  <c r="AD129" i="1"/>
  <c r="AE129" i="1"/>
  <c r="AD125" i="1"/>
  <c r="AE125" i="1"/>
  <c r="AD123" i="1"/>
  <c r="AE123" i="1"/>
  <c r="AD113" i="1"/>
  <c r="AE113" i="1"/>
  <c r="AD111" i="1"/>
  <c r="AE111" i="1"/>
  <c r="AD109" i="1"/>
  <c r="AE109" i="1"/>
  <c r="AD107" i="1"/>
  <c r="AE107" i="1"/>
  <c r="AD105" i="1"/>
  <c r="AE105" i="1"/>
  <c r="AD103" i="1"/>
  <c r="AE103" i="1"/>
  <c r="AE98" i="1"/>
  <c r="AD98" i="1"/>
  <c r="AE96" i="1"/>
  <c r="AD96" i="1"/>
  <c r="AD93" i="1"/>
  <c r="AE93" i="1"/>
  <c r="AE92" i="1"/>
  <c r="AD92" i="1"/>
  <c r="AD89" i="1"/>
  <c r="AE89" i="1"/>
  <c r="AD87" i="1"/>
  <c r="AE87" i="1"/>
  <c r="AD81" i="1"/>
  <c r="AE81" i="1"/>
  <c r="AD77" i="1"/>
  <c r="AE77" i="1"/>
  <c r="AD75" i="1"/>
  <c r="AE75" i="1"/>
  <c r="AE70" i="1"/>
  <c r="AD70" i="1"/>
  <c r="AE68" i="1"/>
  <c r="AD68" i="1"/>
  <c r="AE66" i="1"/>
  <c r="AD66" i="1"/>
  <c r="AE64" i="1"/>
  <c r="AD64" i="1"/>
  <c r="AD57" i="1"/>
  <c r="AE57" i="1"/>
  <c r="AD55" i="1"/>
  <c r="AE55" i="1"/>
  <c r="AD53" i="1"/>
  <c r="AE53" i="1"/>
  <c r="AD49" i="1"/>
  <c r="AE49" i="1"/>
  <c r="AD47" i="1"/>
  <c r="AE47" i="1"/>
  <c r="AD45" i="1"/>
  <c r="AE45" i="1"/>
  <c r="AD43" i="1"/>
  <c r="AE43" i="1"/>
  <c r="AD41" i="1"/>
  <c r="AE41" i="1"/>
  <c r="AD37" i="1"/>
  <c r="AE37" i="1"/>
  <c r="AD27" i="1"/>
  <c r="AE27" i="1"/>
  <c r="AD497" i="1"/>
  <c r="AD491" i="1"/>
  <c r="AD487" i="1"/>
  <c r="AD481" i="1"/>
  <c r="AD473" i="1"/>
  <c r="AD469" i="1"/>
  <c r="AD463" i="1"/>
  <c r="AD457" i="1"/>
  <c r="AD451" i="1"/>
  <c r="AD447" i="1"/>
  <c r="AD441" i="1"/>
  <c r="AD248" i="1"/>
  <c r="AD72" i="1"/>
  <c r="AD11" i="1"/>
  <c r="AE11" i="1"/>
  <c r="AE14" i="1"/>
  <c r="AD14" i="1"/>
  <c r="AD17" i="1"/>
  <c r="AE17" i="1"/>
  <c r="AD13" i="1"/>
  <c r="AE13" i="1"/>
  <c r="AD9" i="1"/>
  <c r="AE9" i="1"/>
  <c r="AD224" i="1"/>
  <c r="AD192" i="1"/>
  <c r="AD152" i="1"/>
  <c r="AD88" i="1"/>
  <c r="AD24" i="1"/>
  <c r="AE7" i="1"/>
  <c r="S488" i="1"/>
  <c r="N247" i="1"/>
  <c r="O247" i="1" s="1"/>
  <c r="BC247" i="1" s="1"/>
  <c r="BD247" i="1" s="1"/>
  <c r="P185" i="1"/>
  <c r="P184" i="1"/>
  <c r="R470" i="1"/>
  <c r="P329" i="1"/>
  <c r="P194" i="1"/>
  <c r="R185" i="1"/>
  <c r="N470" i="1"/>
  <c r="O470" i="1" s="1"/>
  <c r="BC470" i="1" s="1"/>
  <c r="BD470" i="1" s="1"/>
  <c r="S281" i="1"/>
  <c r="R144" i="1"/>
  <c r="S105" i="1"/>
  <c r="R482" i="1"/>
  <c r="S73" i="1"/>
  <c r="S22" i="1"/>
  <c r="P89" i="1"/>
  <c r="P496" i="1"/>
  <c r="P406" i="1"/>
  <c r="S389" i="1"/>
  <c r="R242" i="1"/>
  <c r="R213" i="1"/>
  <c r="P201" i="1"/>
  <c r="P161" i="1"/>
  <c r="S60" i="1"/>
  <c r="P50" i="1"/>
  <c r="R496" i="1"/>
  <c r="R486" i="1"/>
  <c r="S476" i="1"/>
  <c r="S446" i="1"/>
  <c r="P444" i="1"/>
  <c r="P239" i="1"/>
  <c r="S496" i="1"/>
  <c r="R424" i="1"/>
  <c r="S372" i="1"/>
  <c r="R343" i="1"/>
  <c r="R341" i="1"/>
  <c r="S316" i="1"/>
  <c r="P306" i="1"/>
  <c r="S289" i="1"/>
  <c r="R281" i="1"/>
  <c r="P270" i="1"/>
  <c r="S235" i="1"/>
  <c r="R201" i="1"/>
  <c r="S138" i="1"/>
  <c r="P110" i="1"/>
  <c r="R57" i="1"/>
  <c r="S32" i="1"/>
  <c r="S489" i="1"/>
  <c r="N486" i="1"/>
  <c r="O486" i="1" s="1"/>
  <c r="BC486" i="1" s="1"/>
  <c r="BD486" i="1" s="1"/>
  <c r="N476" i="1"/>
  <c r="O476" i="1" s="1"/>
  <c r="BC476" i="1" s="1"/>
  <c r="BD476" i="1" s="1"/>
  <c r="S444" i="1"/>
  <c r="R428" i="1"/>
  <c r="R423" i="1"/>
  <c r="S401" i="1"/>
  <c r="P398" i="1"/>
  <c r="AW398" i="1" s="1"/>
  <c r="R376" i="1"/>
  <c r="N372" i="1"/>
  <c r="O372" i="1" s="1"/>
  <c r="BC372" i="1" s="1"/>
  <c r="BD372" i="1" s="1"/>
  <c r="S336" i="1"/>
  <c r="S312" i="1"/>
  <c r="R304" i="1"/>
  <c r="S238" i="1"/>
  <c r="R221" i="1"/>
  <c r="N201" i="1"/>
  <c r="O201" i="1" s="1"/>
  <c r="BC201" i="1" s="1"/>
  <c r="BD201" i="1" s="1"/>
  <c r="P186" i="1"/>
  <c r="N185" i="1"/>
  <c r="O185" i="1" s="1"/>
  <c r="BC185" i="1" s="1"/>
  <c r="BD185" i="1" s="1"/>
  <c r="P154" i="1"/>
  <c r="P146" i="1"/>
  <c r="R77" i="1"/>
  <c r="P38" i="1"/>
  <c r="S477" i="1"/>
  <c r="P477" i="1"/>
  <c r="S469" i="1"/>
  <c r="S462" i="1"/>
  <c r="P462" i="1"/>
  <c r="P445" i="1"/>
  <c r="R444" i="1"/>
  <c r="R400" i="1"/>
  <c r="R336" i="1"/>
  <c r="P318" i="1"/>
  <c r="R316" i="1"/>
  <c r="R292" i="1"/>
  <c r="R289" i="1"/>
  <c r="S231" i="1"/>
  <c r="R215" i="1"/>
  <c r="N195" i="1"/>
  <c r="O195" i="1" s="1"/>
  <c r="BC195" i="1" s="1"/>
  <c r="BD195" i="1" s="1"/>
  <c r="S53" i="1"/>
  <c r="S38" i="1"/>
  <c r="S25" i="1"/>
  <c r="P25" i="1"/>
  <c r="R498" i="1"/>
  <c r="N477" i="1"/>
  <c r="R462" i="1"/>
  <c r="S452" i="1"/>
  <c r="R440" i="1"/>
  <c r="S295" i="1"/>
  <c r="P144" i="1"/>
  <c r="R33" i="1"/>
  <c r="R25" i="1"/>
  <c r="N498" i="1"/>
  <c r="S439" i="1"/>
  <c r="S392" i="1"/>
  <c r="R419" i="1"/>
  <c r="P413" i="1"/>
  <c r="AW413" i="1" s="1"/>
  <c r="P412" i="1"/>
  <c r="R404" i="1"/>
  <c r="R392" i="1"/>
  <c r="P390" i="1"/>
  <c r="AW390" i="1" s="1"/>
  <c r="R384" i="1"/>
  <c r="P374" i="1"/>
  <c r="S360" i="1"/>
  <c r="S351" i="1"/>
  <c r="R339" i="1"/>
  <c r="S333" i="1"/>
  <c r="P326" i="1"/>
  <c r="R301" i="1"/>
  <c r="P298" i="1"/>
  <c r="P278" i="1"/>
  <c r="S273" i="1"/>
  <c r="R250" i="1"/>
  <c r="P180" i="1"/>
  <c r="P167" i="1"/>
  <c r="P159" i="1"/>
  <c r="R138" i="1"/>
  <c r="P138" i="1"/>
  <c r="P136" i="1"/>
  <c r="S126" i="1"/>
  <c r="P118" i="1"/>
  <c r="S111" i="1"/>
  <c r="P86" i="1"/>
  <c r="R68" i="1"/>
  <c r="P26" i="1"/>
  <c r="S478" i="1"/>
  <c r="P453" i="1"/>
  <c r="R452" i="1"/>
  <c r="S448" i="1"/>
  <c r="R446" i="1"/>
  <c r="P446" i="1"/>
  <c r="S412" i="1"/>
  <c r="S413" i="1"/>
  <c r="R412" i="1"/>
  <c r="R388" i="1"/>
  <c r="P353" i="1"/>
  <c r="S349" i="1"/>
  <c r="S343" i="1"/>
  <c r="R337" i="1"/>
  <c r="P336" i="1"/>
  <c r="R333" i="1"/>
  <c r="R327" i="1"/>
  <c r="P313" i="1"/>
  <c r="R312" i="1"/>
  <c r="S287" i="1"/>
  <c r="S257" i="1"/>
  <c r="R235" i="1"/>
  <c r="P231" i="1"/>
  <c r="R189" i="1"/>
  <c r="P189" i="1"/>
  <c r="N181" i="1"/>
  <c r="O181" i="1" s="1"/>
  <c r="BC181" i="1" s="1"/>
  <c r="BD181" i="1" s="1"/>
  <c r="S167" i="1"/>
  <c r="S159" i="1"/>
  <c r="P158" i="1"/>
  <c r="S65" i="1"/>
  <c r="S26" i="1"/>
  <c r="R478" i="1"/>
  <c r="R448" i="1"/>
  <c r="R443" i="1"/>
  <c r="R439" i="1"/>
  <c r="P439" i="1"/>
  <c r="AW439" i="1" s="1"/>
  <c r="S247" i="1"/>
  <c r="R238" i="1"/>
  <c r="S195" i="1"/>
  <c r="P190" i="1"/>
  <c r="N189" i="1"/>
  <c r="O189" i="1" s="1"/>
  <c r="BC189" i="1" s="1"/>
  <c r="BD189" i="1" s="1"/>
  <c r="S158" i="1"/>
  <c r="P106" i="1"/>
  <c r="R105" i="1"/>
  <c r="R101" i="1"/>
  <c r="N83" i="1"/>
  <c r="O83" i="1" s="1"/>
  <c r="BC83" i="1" s="1"/>
  <c r="BD83" i="1" s="1"/>
  <c r="N73" i="1"/>
  <c r="O73" i="1" s="1"/>
  <c r="BC73" i="1" s="1"/>
  <c r="BD73" i="1" s="1"/>
  <c r="S34" i="1"/>
  <c r="P34" i="1"/>
  <c r="S33" i="1"/>
  <c r="R32" i="1"/>
  <c r="P22" i="1"/>
  <c r="AW22" i="1" s="1"/>
  <c r="P498" i="1"/>
  <c r="R489" i="1"/>
  <c r="P486" i="1"/>
  <c r="P476" i="1"/>
  <c r="AW476" i="1" s="1"/>
  <c r="P475" i="1"/>
  <c r="P470" i="1"/>
  <c r="N469" i="1"/>
  <c r="O469" i="1" s="1"/>
  <c r="BC469" i="1" s="1"/>
  <c r="BD469" i="1" s="1"/>
  <c r="P469" i="1"/>
  <c r="P468" i="1"/>
  <c r="S440" i="1"/>
  <c r="P440" i="1"/>
  <c r="P438" i="1"/>
  <c r="R432" i="1"/>
  <c r="P428" i="1"/>
  <c r="S417" i="1"/>
  <c r="S415" i="1"/>
  <c r="R411" i="1"/>
  <c r="P409" i="1"/>
  <c r="S397" i="1"/>
  <c r="P397" i="1"/>
  <c r="AW397" i="1" s="1"/>
  <c r="S387" i="1"/>
  <c r="P386" i="1"/>
  <c r="S385" i="1"/>
  <c r="P371" i="1"/>
  <c r="AW371" i="1" s="1"/>
  <c r="P370" i="1"/>
  <c r="S369" i="1"/>
  <c r="S365" i="1"/>
  <c r="P365" i="1"/>
  <c r="AW365" i="1" s="1"/>
  <c r="S364" i="1"/>
  <c r="P362" i="1"/>
  <c r="P358" i="1"/>
  <c r="S357" i="1"/>
  <c r="R351" i="1"/>
  <c r="R349" i="1"/>
  <c r="P345" i="1"/>
  <c r="P343" i="1"/>
  <c r="AW343" i="1" s="1"/>
  <c r="N341" i="1"/>
  <c r="O341" i="1" s="1"/>
  <c r="BC341" i="1" s="1"/>
  <c r="BD341" i="1" s="1"/>
  <c r="P341" i="1"/>
  <c r="R340" i="1"/>
  <c r="R332" i="1"/>
  <c r="P314" i="1"/>
  <c r="R309" i="1"/>
  <c r="N271" i="1"/>
  <c r="O271" i="1" s="1"/>
  <c r="BC271" i="1" s="1"/>
  <c r="BD271" i="1" s="1"/>
  <c r="S271" i="1"/>
  <c r="N265" i="1"/>
  <c r="O265" i="1" s="1"/>
  <c r="BC265" i="1" s="1"/>
  <c r="BD265" i="1" s="1"/>
  <c r="R265" i="1"/>
  <c r="S265" i="1"/>
  <c r="R253" i="1"/>
  <c r="N253" i="1"/>
  <c r="O253" i="1" s="1"/>
  <c r="BC253" i="1" s="1"/>
  <c r="BD253" i="1" s="1"/>
  <c r="N249" i="1"/>
  <c r="O249" i="1" s="1"/>
  <c r="BC249" i="1" s="1"/>
  <c r="BD249" i="1" s="1"/>
  <c r="S249" i="1"/>
  <c r="S121" i="1"/>
  <c r="N121" i="1"/>
  <c r="O121" i="1" s="1"/>
  <c r="BC121" i="1" s="1"/>
  <c r="BD121" i="1" s="1"/>
  <c r="R121" i="1"/>
  <c r="N119" i="1"/>
  <c r="O119" i="1" s="1"/>
  <c r="BC119" i="1" s="1"/>
  <c r="BD119" i="1" s="1"/>
  <c r="S119" i="1"/>
  <c r="S117" i="1"/>
  <c r="R117" i="1"/>
  <c r="N117" i="1"/>
  <c r="O117" i="1" s="1"/>
  <c r="BC117" i="1" s="1"/>
  <c r="BD117" i="1" s="1"/>
  <c r="R19" i="1"/>
  <c r="S435" i="1"/>
  <c r="N428" i="1"/>
  <c r="O428" i="1" s="1"/>
  <c r="BC428" i="1" s="1"/>
  <c r="BD428" i="1" s="1"/>
  <c r="S424" i="1"/>
  <c r="S419" i="1"/>
  <c r="S404" i="1"/>
  <c r="S388" i="1"/>
  <c r="P388" i="1"/>
  <c r="S386" i="1"/>
  <c r="S376" i="1"/>
  <c r="P372" i="1"/>
  <c r="S371" i="1"/>
  <c r="P366" i="1"/>
  <c r="R364" i="1"/>
  <c r="P346" i="1"/>
  <c r="R345" i="1"/>
  <c r="S328" i="1"/>
  <c r="N317" i="1"/>
  <c r="O317" i="1" s="1"/>
  <c r="BC317" i="1" s="1"/>
  <c r="BD317" i="1" s="1"/>
  <c r="R317" i="1"/>
  <c r="S314" i="1"/>
  <c r="S276" i="1"/>
  <c r="R276" i="1"/>
  <c r="N203" i="1"/>
  <c r="O203" i="1" s="1"/>
  <c r="BC203" i="1" s="1"/>
  <c r="BD203" i="1" s="1"/>
  <c r="R203" i="1"/>
  <c r="S203" i="1"/>
  <c r="S157" i="1"/>
  <c r="N157" i="1"/>
  <c r="O157" i="1" s="1"/>
  <c r="BC157" i="1" s="1"/>
  <c r="BD157" i="1" s="1"/>
  <c r="R157" i="1"/>
  <c r="N155" i="1"/>
  <c r="S155" i="1"/>
  <c r="R134" i="1"/>
  <c r="N134" i="1"/>
  <c r="O134" i="1" s="1"/>
  <c r="BC134" i="1" s="1"/>
  <c r="BD134" i="1" s="1"/>
  <c r="N93" i="1"/>
  <c r="S93" i="1"/>
  <c r="R93" i="1"/>
  <c r="N458" i="1"/>
  <c r="O458" i="1" s="1"/>
  <c r="BC458" i="1" s="1"/>
  <c r="BD458" i="1" s="1"/>
  <c r="S458" i="1"/>
  <c r="N320" i="1"/>
  <c r="O320" i="1" s="1"/>
  <c r="BC320" i="1" s="1"/>
  <c r="BD320" i="1" s="1"/>
  <c r="R320" i="1"/>
  <c r="P286" i="1"/>
  <c r="S259" i="1"/>
  <c r="R259" i="1"/>
  <c r="N251" i="1"/>
  <c r="O251" i="1" s="1"/>
  <c r="BC251" i="1" s="1"/>
  <c r="BD251" i="1" s="1"/>
  <c r="R251" i="1"/>
  <c r="S485" i="1"/>
  <c r="R485" i="1"/>
  <c r="S432" i="1"/>
  <c r="P417" i="1"/>
  <c r="P404" i="1"/>
  <c r="P402" i="1"/>
  <c r="P394" i="1"/>
  <c r="AW394" i="1" s="1"/>
  <c r="P387" i="1"/>
  <c r="S309" i="1"/>
  <c r="N307" i="1"/>
  <c r="O307" i="1" s="1"/>
  <c r="BC307" i="1" s="1"/>
  <c r="BD307" i="1" s="1"/>
  <c r="S307" i="1"/>
  <c r="S301" i="1"/>
  <c r="N299" i="1"/>
  <c r="O299" i="1" s="1"/>
  <c r="BC299" i="1" s="1"/>
  <c r="BD299" i="1" s="1"/>
  <c r="S299" i="1"/>
  <c r="S297" i="1"/>
  <c r="N297" i="1"/>
  <c r="O297" i="1" s="1"/>
  <c r="BC297" i="1" s="1"/>
  <c r="BD297" i="1" s="1"/>
  <c r="P211" i="1"/>
  <c r="N211" i="1"/>
  <c r="O211" i="1" s="1"/>
  <c r="BC211" i="1" s="1"/>
  <c r="BD211" i="1" s="1"/>
  <c r="S211" i="1"/>
  <c r="N174" i="1"/>
  <c r="O174" i="1" s="1"/>
  <c r="BC174" i="1" s="1"/>
  <c r="BD174" i="1" s="1"/>
  <c r="S174" i="1"/>
  <c r="N160" i="1"/>
  <c r="O160" i="1" s="1"/>
  <c r="BC160" i="1" s="1"/>
  <c r="BD160" i="1" s="1"/>
  <c r="S160" i="1"/>
  <c r="P297" i="1"/>
  <c r="P266" i="1"/>
  <c r="P210" i="1"/>
  <c r="P203" i="1"/>
  <c r="AW203" i="1" s="1"/>
  <c r="P202" i="1"/>
  <c r="R176" i="1"/>
  <c r="S176" i="1"/>
  <c r="P174" i="1"/>
  <c r="P157" i="1"/>
  <c r="P156" i="1"/>
  <c r="N140" i="1"/>
  <c r="O140" i="1" s="1"/>
  <c r="BC140" i="1" s="1"/>
  <c r="BD140" i="1" s="1"/>
  <c r="R140" i="1"/>
  <c r="P121" i="1"/>
  <c r="P119" i="1"/>
  <c r="N84" i="1"/>
  <c r="R84" i="1"/>
  <c r="S84" i="1"/>
  <c r="S64" i="1"/>
  <c r="R64" i="1"/>
  <c r="N30" i="1"/>
  <c r="O30" i="1" s="1"/>
  <c r="BC30" i="1" s="1"/>
  <c r="BD30" i="1" s="1"/>
  <c r="S30" i="1"/>
  <c r="S24" i="1"/>
  <c r="R24" i="1"/>
  <c r="N494" i="1"/>
  <c r="O494" i="1" s="1"/>
  <c r="BC494" i="1" s="1"/>
  <c r="BD494" i="1" s="1"/>
  <c r="R494" i="1"/>
  <c r="S494" i="1"/>
  <c r="N480" i="1"/>
  <c r="R480" i="1"/>
  <c r="S464" i="1"/>
  <c r="N464" i="1"/>
  <c r="O464" i="1" s="1"/>
  <c r="BC464" i="1" s="1"/>
  <c r="BD464" i="1" s="1"/>
  <c r="N456" i="1"/>
  <c r="O456" i="1" s="1"/>
  <c r="BC456" i="1" s="1"/>
  <c r="BD456" i="1" s="1"/>
  <c r="R456" i="1"/>
  <c r="P316" i="1"/>
  <c r="P309" i="1"/>
  <c r="R284" i="1"/>
  <c r="R273" i="1"/>
  <c r="P248" i="1"/>
  <c r="S230" i="1"/>
  <c r="S191" i="1"/>
  <c r="P191" i="1"/>
  <c r="S187" i="1"/>
  <c r="R180" i="1"/>
  <c r="S180" i="1"/>
  <c r="R177" i="1"/>
  <c r="P177" i="1"/>
  <c r="P176" i="1"/>
  <c r="P140" i="1"/>
  <c r="R126" i="1"/>
  <c r="P126" i="1"/>
  <c r="R109" i="1"/>
  <c r="P109" i="1"/>
  <c r="P107" i="1"/>
  <c r="S99" i="1"/>
  <c r="S97" i="1"/>
  <c r="P97" i="1"/>
  <c r="AW97" i="1" s="1"/>
  <c r="N54" i="1"/>
  <c r="O54" i="1" s="1"/>
  <c r="BC54" i="1" s="1"/>
  <c r="BD54" i="1" s="1"/>
  <c r="S54" i="1"/>
  <c r="S45" i="1"/>
  <c r="S492" i="1"/>
  <c r="P492" i="1"/>
  <c r="S473" i="1"/>
  <c r="P473" i="1"/>
  <c r="P472" i="1"/>
  <c r="R450" i="1"/>
  <c r="N450" i="1"/>
  <c r="O450" i="1" s="1"/>
  <c r="BC450" i="1" s="1"/>
  <c r="BD450" i="1" s="1"/>
  <c r="P294" i="1"/>
  <c r="S279" i="1"/>
  <c r="S261" i="1"/>
  <c r="R245" i="1"/>
  <c r="S221" i="1"/>
  <c r="P221" i="1"/>
  <c r="AW221" i="1" s="1"/>
  <c r="P215" i="1"/>
  <c r="P195" i="1"/>
  <c r="S193" i="1"/>
  <c r="R193" i="1"/>
  <c r="R191" i="1"/>
  <c r="N187" i="1"/>
  <c r="O187" i="1" s="1"/>
  <c r="BC187" i="1" s="1"/>
  <c r="BD187" i="1" s="1"/>
  <c r="R184" i="1"/>
  <c r="S184" i="1"/>
  <c r="R181" i="1"/>
  <c r="P181" i="1"/>
  <c r="N177" i="1"/>
  <c r="S163" i="1"/>
  <c r="S161" i="1"/>
  <c r="N161" i="1"/>
  <c r="O161" i="1" s="1"/>
  <c r="BC161" i="1" s="1"/>
  <c r="BD161" i="1" s="1"/>
  <c r="R150" i="1"/>
  <c r="N150" i="1"/>
  <c r="O150" i="1" s="1"/>
  <c r="BC150" i="1" s="1"/>
  <c r="BD150" i="1" s="1"/>
  <c r="N109" i="1"/>
  <c r="O109" i="1" s="1"/>
  <c r="BC109" i="1" s="1"/>
  <c r="BD109" i="1" s="1"/>
  <c r="N99" i="1"/>
  <c r="O99" i="1" s="1"/>
  <c r="BC99" i="1" s="1"/>
  <c r="BD99" i="1" s="1"/>
  <c r="R97" i="1"/>
  <c r="P81" i="1"/>
  <c r="N81" i="1"/>
  <c r="O81" i="1" s="1"/>
  <c r="BC81" i="1" s="1"/>
  <c r="BD81" i="1" s="1"/>
  <c r="S81" i="1"/>
  <c r="R69" i="1"/>
  <c r="S69" i="1"/>
  <c r="R45" i="1"/>
  <c r="R493" i="1"/>
  <c r="N493" i="1"/>
  <c r="O493" i="1" s="1"/>
  <c r="BC493" i="1" s="1"/>
  <c r="BD493" i="1" s="1"/>
  <c r="R492" i="1"/>
  <c r="N482" i="1"/>
  <c r="O482" i="1" s="1"/>
  <c r="BC482" i="1" s="1"/>
  <c r="BD482" i="1" s="1"/>
  <c r="P482" i="1"/>
  <c r="S480" i="1"/>
  <c r="S474" i="1"/>
  <c r="N474" i="1"/>
  <c r="O474" i="1" s="1"/>
  <c r="BC474" i="1" s="1"/>
  <c r="BD474" i="1" s="1"/>
  <c r="N473" i="1"/>
  <c r="O473" i="1" s="1"/>
  <c r="BC473" i="1" s="1"/>
  <c r="BD473" i="1" s="1"/>
  <c r="R464" i="1"/>
  <c r="N460" i="1"/>
  <c r="O460" i="1" s="1"/>
  <c r="BC460" i="1" s="1"/>
  <c r="BD460" i="1" s="1"/>
  <c r="R460" i="1"/>
  <c r="S460" i="1"/>
  <c r="S456" i="1"/>
  <c r="N454" i="1"/>
  <c r="S454" i="1"/>
  <c r="P74" i="1"/>
  <c r="P54" i="1"/>
  <c r="P45" i="1"/>
  <c r="P30" i="1"/>
  <c r="P493" i="1"/>
  <c r="P489" i="1"/>
  <c r="P480" i="1"/>
  <c r="P474" i="1"/>
  <c r="P471" i="1"/>
  <c r="P464" i="1"/>
  <c r="P457" i="1"/>
  <c r="P449" i="1"/>
  <c r="P193" i="1"/>
  <c r="P187" i="1"/>
  <c r="P163" i="1"/>
  <c r="AW163" i="1" s="1"/>
  <c r="P160" i="1"/>
  <c r="P147" i="1"/>
  <c r="P139" i="1"/>
  <c r="P117" i="1"/>
  <c r="P114" i="1"/>
  <c r="P94" i="1"/>
  <c r="S88" i="1"/>
  <c r="P66" i="1"/>
  <c r="N57" i="1"/>
  <c r="O57" i="1" s="1"/>
  <c r="BC57" i="1" s="1"/>
  <c r="BD57" i="1" s="1"/>
  <c r="P57" i="1"/>
  <c r="P461" i="1"/>
  <c r="N405" i="1"/>
  <c r="S405" i="1"/>
  <c r="N321" i="1"/>
  <c r="O321" i="1" s="1"/>
  <c r="BC321" i="1" s="1"/>
  <c r="BD321" i="1" s="1"/>
  <c r="S321" i="1"/>
  <c r="P321" i="1"/>
  <c r="S269" i="1"/>
  <c r="N269" i="1"/>
  <c r="O269" i="1" s="1"/>
  <c r="BC269" i="1" s="1"/>
  <c r="BD269" i="1" s="1"/>
  <c r="P467" i="1"/>
  <c r="S467" i="1"/>
  <c r="P19" i="1"/>
  <c r="P15" i="1"/>
  <c r="P11" i="1"/>
  <c r="N11" i="1"/>
  <c r="O11" i="1" s="1"/>
  <c r="BC11" i="1" s="1"/>
  <c r="BD11" i="1" s="1"/>
  <c r="P437" i="1"/>
  <c r="R435" i="1"/>
  <c r="P434" i="1"/>
  <c r="N431" i="1"/>
  <c r="O431" i="1" s="1"/>
  <c r="BC431" i="1" s="1"/>
  <c r="BD431" i="1" s="1"/>
  <c r="P431" i="1"/>
  <c r="P430" i="1"/>
  <c r="P425" i="1"/>
  <c r="N423" i="1"/>
  <c r="P423" i="1"/>
  <c r="P421" i="1"/>
  <c r="S396" i="1"/>
  <c r="N380" i="1"/>
  <c r="O380" i="1" s="1"/>
  <c r="BC380" i="1" s="1"/>
  <c r="BD380" i="1" s="1"/>
  <c r="S380" i="1"/>
  <c r="N355" i="1"/>
  <c r="O355" i="1" s="1"/>
  <c r="BC355" i="1" s="1"/>
  <c r="BD355" i="1" s="1"/>
  <c r="R355" i="1"/>
  <c r="S355" i="1"/>
  <c r="R321" i="1"/>
  <c r="P302" i="1"/>
  <c r="P290" i="1"/>
  <c r="P282" i="1"/>
  <c r="P274" i="1"/>
  <c r="R269" i="1"/>
  <c r="S214" i="1"/>
  <c r="N214" i="1"/>
  <c r="O214" i="1" s="1"/>
  <c r="BC214" i="1" s="1"/>
  <c r="BD214" i="1" s="1"/>
  <c r="R214" i="1"/>
  <c r="S142" i="1"/>
  <c r="N142" i="1"/>
  <c r="O142" i="1" s="1"/>
  <c r="BC142" i="1" s="1"/>
  <c r="BD142" i="1" s="1"/>
  <c r="R142" i="1"/>
  <c r="S135" i="1"/>
  <c r="P135" i="1"/>
  <c r="R431" i="1"/>
  <c r="N421" i="1"/>
  <c r="O421" i="1" s="1"/>
  <c r="BC421" i="1" s="1"/>
  <c r="BD421" i="1" s="1"/>
  <c r="S421" i="1"/>
  <c r="S356" i="1"/>
  <c r="N356" i="1"/>
  <c r="O356" i="1" s="1"/>
  <c r="BC356" i="1" s="1"/>
  <c r="BD356" i="1" s="1"/>
  <c r="S305" i="1"/>
  <c r="N305" i="1"/>
  <c r="O305" i="1" s="1"/>
  <c r="BC305" i="1" s="1"/>
  <c r="BD305" i="1" s="1"/>
  <c r="S285" i="1"/>
  <c r="N285" i="1"/>
  <c r="O285" i="1" s="1"/>
  <c r="BC285" i="1" s="1"/>
  <c r="BD285" i="1" s="1"/>
  <c r="S277" i="1"/>
  <c r="N277" i="1"/>
  <c r="O277" i="1" s="1"/>
  <c r="BC277" i="1" s="1"/>
  <c r="BD277" i="1" s="1"/>
  <c r="R436" i="1"/>
  <c r="P433" i="1"/>
  <c r="S425" i="1"/>
  <c r="R396" i="1"/>
  <c r="N324" i="1"/>
  <c r="O324" i="1" s="1"/>
  <c r="BC324" i="1" s="1"/>
  <c r="BD324" i="1" s="1"/>
  <c r="R324" i="1"/>
  <c r="N267" i="1"/>
  <c r="O267" i="1" s="1"/>
  <c r="BC267" i="1" s="1"/>
  <c r="BD267" i="1" s="1"/>
  <c r="S267" i="1"/>
  <c r="S219" i="1"/>
  <c r="N219" i="1"/>
  <c r="O219" i="1" s="1"/>
  <c r="BC219" i="1" s="1"/>
  <c r="BD219" i="1" s="1"/>
  <c r="P219" i="1"/>
  <c r="S169" i="1"/>
  <c r="N169" i="1"/>
  <c r="O169" i="1" s="1"/>
  <c r="BC169" i="1" s="1"/>
  <c r="BD169" i="1" s="1"/>
  <c r="R169" i="1"/>
  <c r="S293" i="1"/>
  <c r="N293" i="1"/>
  <c r="O293" i="1" s="1"/>
  <c r="BC293" i="1" s="1"/>
  <c r="BD293" i="1" s="1"/>
  <c r="P432" i="1"/>
  <c r="P429" i="1"/>
  <c r="N420" i="1"/>
  <c r="O420" i="1" s="1"/>
  <c r="BC420" i="1" s="1"/>
  <c r="BD420" i="1" s="1"/>
  <c r="R420" i="1"/>
  <c r="N408" i="1"/>
  <c r="R408" i="1"/>
  <c r="N402" i="1"/>
  <c r="O402" i="1" s="1"/>
  <c r="BC402" i="1" s="1"/>
  <c r="BD402" i="1" s="1"/>
  <c r="S402" i="1"/>
  <c r="N381" i="1"/>
  <c r="O381" i="1" s="1"/>
  <c r="BC381" i="1" s="1"/>
  <c r="BD381" i="1" s="1"/>
  <c r="S381" i="1"/>
  <c r="S324" i="1"/>
  <c r="S315" i="1"/>
  <c r="N315" i="1"/>
  <c r="O315" i="1" s="1"/>
  <c r="BC315" i="1" s="1"/>
  <c r="BD315" i="1" s="1"/>
  <c r="N255" i="1"/>
  <c r="O255" i="1" s="1"/>
  <c r="BC255" i="1" s="1"/>
  <c r="BD255" i="1" s="1"/>
  <c r="R255" i="1"/>
  <c r="S255" i="1"/>
  <c r="S227" i="1"/>
  <c r="N227" i="1"/>
  <c r="O227" i="1" s="1"/>
  <c r="BC227" i="1" s="1"/>
  <c r="BD227" i="1" s="1"/>
  <c r="P227" i="1"/>
  <c r="S223" i="1"/>
  <c r="N223" i="1"/>
  <c r="O223" i="1" s="1"/>
  <c r="BC223" i="1" s="1"/>
  <c r="BD223" i="1" s="1"/>
  <c r="P223" i="1"/>
  <c r="P356" i="1"/>
  <c r="P350" i="1"/>
  <c r="P338" i="1"/>
  <c r="P305" i="1"/>
  <c r="P293" i="1"/>
  <c r="P285" i="1"/>
  <c r="P277" i="1"/>
  <c r="P269" i="1"/>
  <c r="P260" i="1"/>
  <c r="S209" i="1"/>
  <c r="N209" i="1"/>
  <c r="O209" i="1" s="1"/>
  <c r="BC209" i="1" s="1"/>
  <c r="BD209" i="1" s="1"/>
  <c r="N125" i="1"/>
  <c r="O125" i="1" s="1"/>
  <c r="BC125" i="1" s="1"/>
  <c r="BD125" i="1" s="1"/>
  <c r="R125" i="1"/>
  <c r="S125" i="1"/>
  <c r="S113" i="1"/>
  <c r="N113" i="1"/>
  <c r="S80" i="1"/>
  <c r="R80" i="1"/>
  <c r="S347" i="1"/>
  <c r="P342" i="1"/>
  <c r="P334" i="1"/>
  <c r="P333" i="1"/>
  <c r="R329" i="1"/>
  <c r="R328" i="1"/>
  <c r="P320" i="1"/>
  <c r="P310" i="1"/>
  <c r="R288" i="1"/>
  <c r="R280" i="1"/>
  <c r="R272" i="1"/>
  <c r="P265" i="1"/>
  <c r="S262" i="1"/>
  <c r="P262" i="1"/>
  <c r="P256" i="1"/>
  <c r="R249" i="1"/>
  <c r="R246" i="1"/>
  <c r="P246" i="1"/>
  <c r="S217" i="1"/>
  <c r="P217" i="1"/>
  <c r="R209" i="1"/>
  <c r="N171" i="1"/>
  <c r="O171" i="1" s="1"/>
  <c r="BC171" i="1" s="1"/>
  <c r="BD171" i="1" s="1"/>
  <c r="P171" i="1"/>
  <c r="S171" i="1"/>
  <c r="N122" i="1"/>
  <c r="O122" i="1" s="1"/>
  <c r="BC122" i="1" s="1"/>
  <c r="BD122" i="1" s="1"/>
  <c r="R122" i="1"/>
  <c r="S122" i="1"/>
  <c r="S103" i="1"/>
  <c r="N103" i="1"/>
  <c r="O103" i="1" s="1"/>
  <c r="BC103" i="1" s="1"/>
  <c r="BD103" i="1" s="1"/>
  <c r="P103" i="1"/>
  <c r="N484" i="1"/>
  <c r="O484" i="1" s="1"/>
  <c r="BC484" i="1" s="1"/>
  <c r="BD484" i="1" s="1"/>
  <c r="R484" i="1"/>
  <c r="S484" i="1"/>
  <c r="P382" i="1"/>
  <c r="P381" i="1"/>
  <c r="P378" i="1"/>
  <c r="AW378" i="1" s="1"/>
  <c r="S373" i="1"/>
  <c r="S370" i="1"/>
  <c r="R360" i="1"/>
  <c r="P354" i="1"/>
  <c r="R353" i="1"/>
  <c r="P351" i="1"/>
  <c r="P349" i="1"/>
  <c r="AW349" i="1" s="1"/>
  <c r="R348" i="1"/>
  <c r="R347" i="1"/>
  <c r="S339" i="1"/>
  <c r="P337" i="1"/>
  <c r="R325" i="1"/>
  <c r="S317" i="1"/>
  <c r="S303" i="1"/>
  <c r="P301" i="1"/>
  <c r="S291" i="1"/>
  <c r="P289" i="1"/>
  <c r="S283" i="1"/>
  <c r="P281" i="1"/>
  <c r="S275" i="1"/>
  <c r="P273" i="1"/>
  <c r="S263" i="1"/>
  <c r="S253" i="1"/>
  <c r="P251" i="1"/>
  <c r="N250" i="1"/>
  <c r="O250" i="1" s="1"/>
  <c r="BC250" i="1" s="1"/>
  <c r="BD250" i="1" s="1"/>
  <c r="P250" i="1"/>
  <c r="P247" i="1"/>
  <c r="N246" i="1"/>
  <c r="O246" i="1" s="1"/>
  <c r="BC246" i="1" s="1"/>
  <c r="BD246" i="1" s="1"/>
  <c r="P245" i="1"/>
  <c r="P238" i="1"/>
  <c r="P235" i="1"/>
  <c r="R230" i="1"/>
  <c r="S218" i="1"/>
  <c r="N218" i="1"/>
  <c r="O218" i="1" s="1"/>
  <c r="BC218" i="1" s="1"/>
  <c r="BD218" i="1" s="1"/>
  <c r="R217" i="1"/>
  <c r="N215" i="1"/>
  <c r="S213" i="1"/>
  <c r="P213" i="1"/>
  <c r="R211" i="1"/>
  <c r="S151" i="1"/>
  <c r="P151" i="1"/>
  <c r="P91" i="1"/>
  <c r="N91" i="1"/>
  <c r="O91" i="1" s="1"/>
  <c r="BC91" i="1" s="1"/>
  <c r="BD91" i="1" s="1"/>
  <c r="R91" i="1"/>
  <c r="N61" i="1"/>
  <c r="O61" i="1" s="1"/>
  <c r="BC61" i="1" s="1"/>
  <c r="BD61" i="1" s="1"/>
  <c r="R61" i="1"/>
  <c r="S61" i="1"/>
  <c r="N41" i="1"/>
  <c r="O41" i="1" s="1"/>
  <c r="BC41" i="1" s="1"/>
  <c r="BD41" i="1" s="1"/>
  <c r="R41" i="1"/>
  <c r="S41" i="1"/>
  <c r="S490" i="1"/>
  <c r="N490" i="1"/>
  <c r="O490" i="1" s="1"/>
  <c r="BC490" i="1" s="1"/>
  <c r="BD490" i="1" s="1"/>
  <c r="P490" i="1"/>
  <c r="AW490" i="1" s="1"/>
  <c r="R490" i="1"/>
  <c r="P206" i="1"/>
  <c r="P169" i="1"/>
  <c r="P142" i="1"/>
  <c r="AW142" i="1" s="1"/>
  <c r="P125" i="1"/>
  <c r="P113" i="1"/>
  <c r="P111" i="1"/>
  <c r="P99" i="1"/>
  <c r="S77" i="1"/>
  <c r="P73" i="1"/>
  <c r="AW73" i="1" s="1"/>
  <c r="R72" i="1"/>
  <c r="P70" i="1"/>
  <c r="N48" i="1"/>
  <c r="O48" i="1" s="1"/>
  <c r="BC48" i="1" s="1"/>
  <c r="BD48" i="1" s="1"/>
  <c r="R48" i="1"/>
  <c r="O444" i="1"/>
  <c r="BC444" i="1" s="1"/>
  <c r="BD444" i="1" s="1"/>
  <c r="N42" i="1"/>
  <c r="O42" i="1" s="1"/>
  <c r="BC42" i="1" s="1"/>
  <c r="BD42" i="1" s="1"/>
  <c r="P42" i="1"/>
  <c r="N40" i="1"/>
  <c r="O40" i="1" s="1"/>
  <c r="BC40" i="1" s="1"/>
  <c r="BD40" i="1" s="1"/>
  <c r="R40" i="1"/>
  <c r="R497" i="1"/>
  <c r="S497" i="1"/>
  <c r="N497" i="1"/>
  <c r="O497" i="1" s="1"/>
  <c r="BC497" i="1" s="1"/>
  <c r="BD497" i="1" s="1"/>
  <c r="N466" i="1"/>
  <c r="O466" i="1" s="1"/>
  <c r="BC466" i="1" s="1"/>
  <c r="BD466" i="1" s="1"/>
  <c r="R466" i="1"/>
  <c r="N442" i="1"/>
  <c r="R442" i="1"/>
  <c r="O440" i="1"/>
  <c r="BC440" i="1" s="1"/>
  <c r="BD440" i="1" s="1"/>
  <c r="P218" i="1"/>
  <c r="AW218" i="1" s="1"/>
  <c r="P214" i="1"/>
  <c r="P209" i="1"/>
  <c r="P198" i="1"/>
  <c r="N184" i="1"/>
  <c r="N180" i="1"/>
  <c r="O180" i="1" s="1"/>
  <c r="BC180" i="1" s="1"/>
  <c r="BD180" i="1" s="1"/>
  <c r="N176" i="1"/>
  <c r="O176" i="1" s="1"/>
  <c r="BC176" i="1" s="1"/>
  <c r="BD176" i="1" s="1"/>
  <c r="P168" i="1"/>
  <c r="P166" i="1"/>
  <c r="S156" i="1"/>
  <c r="P155" i="1"/>
  <c r="S150" i="1"/>
  <c r="P150" i="1"/>
  <c r="R136" i="1"/>
  <c r="S134" i="1"/>
  <c r="P134" i="1"/>
  <c r="N111" i="1"/>
  <c r="P102" i="1"/>
  <c r="S101" i="1"/>
  <c r="R88" i="1"/>
  <c r="R83" i="1"/>
  <c r="R81" i="1"/>
  <c r="P77" i="1"/>
  <c r="P69" i="1"/>
  <c r="N69" i="1"/>
  <c r="O69" i="1" s="1"/>
  <c r="BC69" i="1" s="1"/>
  <c r="BD69" i="1" s="1"/>
  <c r="P65" i="1"/>
  <c r="N65" i="1"/>
  <c r="O65" i="1" s="1"/>
  <c r="BC65" i="1" s="1"/>
  <c r="BD65" i="1" s="1"/>
  <c r="S48" i="1"/>
  <c r="N46" i="1"/>
  <c r="S46" i="1"/>
  <c r="N36" i="1"/>
  <c r="R36" i="1"/>
  <c r="N21" i="1"/>
  <c r="S21" i="1"/>
  <c r="R481" i="1"/>
  <c r="S481" i="1"/>
  <c r="N481" i="1"/>
  <c r="P497" i="1"/>
  <c r="P484" i="1"/>
  <c r="P481" i="1"/>
  <c r="P466" i="1"/>
  <c r="P442" i="1"/>
  <c r="P46" i="1"/>
  <c r="S28" i="1"/>
  <c r="P494" i="1"/>
  <c r="AW494" i="1" s="1"/>
  <c r="R488" i="1"/>
  <c r="P488" i="1"/>
  <c r="N485" i="1"/>
  <c r="O485" i="1" s="1"/>
  <c r="BC485" i="1" s="1"/>
  <c r="BD485" i="1" s="1"/>
  <c r="P485" i="1"/>
  <c r="P478" i="1"/>
  <c r="P460" i="1"/>
  <c r="R458" i="1"/>
  <c r="P458" i="1"/>
  <c r="P456" i="1"/>
  <c r="R454" i="1"/>
  <c r="P454" i="1"/>
  <c r="P452" i="1"/>
  <c r="AW452" i="1" s="1"/>
  <c r="R451" i="1"/>
  <c r="N443" i="1"/>
  <c r="O443" i="1" s="1"/>
  <c r="BC443" i="1" s="1"/>
  <c r="BD443" i="1" s="1"/>
  <c r="P443" i="1"/>
  <c r="P58" i="1"/>
  <c r="R53" i="1"/>
  <c r="S50" i="1"/>
  <c r="R28" i="1"/>
  <c r="P450" i="1"/>
  <c r="P448" i="1"/>
  <c r="R447" i="1"/>
  <c r="O337" i="1"/>
  <c r="BC337" i="1" s="1"/>
  <c r="BD337" i="1" s="1"/>
  <c r="O243" i="1"/>
  <c r="BC243" i="1" s="1"/>
  <c r="BD243" i="1" s="1"/>
  <c r="S409" i="1"/>
  <c r="R264" i="1"/>
  <c r="N427" i="1"/>
  <c r="O427" i="1" s="1"/>
  <c r="BC427" i="1" s="1"/>
  <c r="BD427" i="1" s="1"/>
  <c r="N416" i="1"/>
  <c r="O416" i="1" s="1"/>
  <c r="BC416" i="1" s="1"/>
  <c r="BD416" i="1" s="1"/>
  <c r="P416" i="1"/>
  <c r="R415" i="1"/>
  <c r="N411" i="1"/>
  <c r="O411" i="1" s="1"/>
  <c r="BC411" i="1" s="1"/>
  <c r="BD411" i="1" s="1"/>
  <c r="P411" i="1"/>
  <c r="N400" i="1"/>
  <c r="O400" i="1" s="1"/>
  <c r="BC400" i="1" s="1"/>
  <c r="BD400" i="1" s="1"/>
  <c r="P400" i="1"/>
  <c r="S399" i="1"/>
  <c r="P399" i="1"/>
  <c r="S398" i="1"/>
  <c r="P393" i="1"/>
  <c r="N384" i="1"/>
  <c r="O384" i="1" s="1"/>
  <c r="BC384" i="1" s="1"/>
  <c r="BD384" i="1" s="1"/>
  <c r="P384" i="1"/>
  <c r="S383" i="1"/>
  <c r="P383" i="1"/>
  <c r="S382" i="1"/>
  <c r="P377" i="1"/>
  <c r="N368" i="1"/>
  <c r="O368" i="1" s="1"/>
  <c r="BC368" i="1" s="1"/>
  <c r="BD368" i="1" s="1"/>
  <c r="P368" i="1"/>
  <c r="S367" i="1"/>
  <c r="P367" i="1"/>
  <c r="S366" i="1"/>
  <c r="P361" i="1"/>
  <c r="R331" i="1"/>
  <c r="P331" i="1"/>
  <c r="AW331" i="1" s="1"/>
  <c r="P325" i="1"/>
  <c r="P311" i="1"/>
  <c r="N308" i="1"/>
  <c r="O308" i="1" s="1"/>
  <c r="BC308" i="1" s="1"/>
  <c r="BD308" i="1" s="1"/>
  <c r="P308" i="1"/>
  <c r="N304" i="1"/>
  <c r="P304" i="1"/>
  <c r="N300" i="1"/>
  <c r="O300" i="1" s="1"/>
  <c r="BC300" i="1" s="1"/>
  <c r="BD300" i="1" s="1"/>
  <c r="P300" i="1"/>
  <c r="N296" i="1"/>
  <c r="P296" i="1"/>
  <c r="N292" i="1"/>
  <c r="O292" i="1" s="1"/>
  <c r="BC292" i="1" s="1"/>
  <c r="BD292" i="1" s="1"/>
  <c r="P292" i="1"/>
  <c r="N288" i="1"/>
  <c r="P288" i="1"/>
  <c r="N284" i="1"/>
  <c r="O284" i="1" s="1"/>
  <c r="BC284" i="1" s="1"/>
  <c r="BD284" i="1" s="1"/>
  <c r="P284" i="1"/>
  <c r="N280" i="1"/>
  <c r="P280" i="1"/>
  <c r="N276" i="1"/>
  <c r="O276" i="1" s="1"/>
  <c r="BC276" i="1" s="1"/>
  <c r="BD276" i="1" s="1"/>
  <c r="P276" i="1"/>
  <c r="N272" i="1"/>
  <c r="P272" i="1"/>
  <c r="N268" i="1"/>
  <c r="O268" i="1" s="1"/>
  <c r="BC268" i="1" s="1"/>
  <c r="BD268" i="1" s="1"/>
  <c r="P268" i="1"/>
  <c r="N264" i="1"/>
  <c r="P264" i="1"/>
  <c r="R261" i="1"/>
  <c r="P261" i="1"/>
  <c r="AW261" i="1" s="1"/>
  <c r="N259" i="1"/>
  <c r="O259" i="1" s="1"/>
  <c r="BC259" i="1" s="1"/>
  <c r="BD259" i="1" s="1"/>
  <c r="P259" i="1"/>
  <c r="R258" i="1"/>
  <c r="P243" i="1"/>
  <c r="S241" i="1"/>
  <c r="N229" i="1"/>
  <c r="O229" i="1" s="1"/>
  <c r="BC229" i="1" s="1"/>
  <c r="BD229" i="1" s="1"/>
  <c r="R229" i="1"/>
  <c r="S225" i="1"/>
  <c r="P225" i="1"/>
  <c r="R222" i="1"/>
  <c r="S222" i="1"/>
  <c r="N222" i="1"/>
  <c r="O222" i="1" s="1"/>
  <c r="BC222" i="1" s="1"/>
  <c r="BD222" i="1" s="1"/>
  <c r="N199" i="1"/>
  <c r="O199" i="1" s="1"/>
  <c r="BC199" i="1" s="1"/>
  <c r="BD199" i="1" s="1"/>
  <c r="R199" i="1"/>
  <c r="S173" i="1"/>
  <c r="N173" i="1"/>
  <c r="O173" i="1" s="1"/>
  <c r="BC173" i="1" s="1"/>
  <c r="BD173" i="1" s="1"/>
  <c r="N162" i="1"/>
  <c r="O162" i="1" s="1"/>
  <c r="BC162" i="1" s="1"/>
  <c r="BD162" i="1" s="1"/>
  <c r="S162" i="1"/>
  <c r="P162" i="1"/>
  <c r="S153" i="1"/>
  <c r="N153" i="1"/>
  <c r="O153" i="1" s="1"/>
  <c r="BC153" i="1" s="1"/>
  <c r="BD153" i="1" s="1"/>
  <c r="N152" i="1"/>
  <c r="O152" i="1" s="1"/>
  <c r="BC152" i="1" s="1"/>
  <c r="BD152" i="1" s="1"/>
  <c r="S152" i="1"/>
  <c r="N132" i="1"/>
  <c r="O132" i="1" s="1"/>
  <c r="BC132" i="1" s="1"/>
  <c r="BD132" i="1" s="1"/>
  <c r="P132" i="1"/>
  <c r="R132" i="1"/>
  <c r="N123" i="1"/>
  <c r="S123" i="1"/>
  <c r="P123" i="1"/>
  <c r="N115" i="1"/>
  <c r="O115" i="1" s="1"/>
  <c r="BC115" i="1" s="1"/>
  <c r="BD115" i="1" s="1"/>
  <c r="P115" i="1"/>
  <c r="R115" i="1"/>
  <c r="S115" i="1"/>
  <c r="N87" i="1"/>
  <c r="O87" i="1" s="1"/>
  <c r="BC87" i="1" s="1"/>
  <c r="BD87" i="1" s="1"/>
  <c r="R87" i="1"/>
  <c r="S87" i="1"/>
  <c r="R427" i="1"/>
  <c r="R368" i="1"/>
  <c r="R268" i="1"/>
  <c r="S165" i="1"/>
  <c r="N165" i="1"/>
  <c r="O165" i="1" s="1"/>
  <c r="BC165" i="1" s="1"/>
  <c r="BD165" i="1" s="1"/>
  <c r="S52" i="1"/>
  <c r="N52" i="1"/>
  <c r="O52" i="1" s="1"/>
  <c r="BC52" i="1" s="1"/>
  <c r="BD52" i="1" s="1"/>
  <c r="R52" i="1"/>
  <c r="O496" i="1"/>
  <c r="BC496" i="1" s="1"/>
  <c r="BD496" i="1" s="1"/>
  <c r="P427" i="1"/>
  <c r="P436" i="1"/>
  <c r="AW436" i="1" s="1"/>
  <c r="P420" i="1"/>
  <c r="AW420" i="1" s="1"/>
  <c r="P415" i="1"/>
  <c r="P407" i="1"/>
  <c r="P405" i="1"/>
  <c r="P396" i="1"/>
  <c r="S395" i="1"/>
  <c r="P395" i="1"/>
  <c r="S394" i="1"/>
  <c r="P389" i="1"/>
  <c r="P380" i="1"/>
  <c r="S379" i="1"/>
  <c r="P379" i="1"/>
  <c r="S378" i="1"/>
  <c r="P373" i="1"/>
  <c r="P364" i="1"/>
  <c r="S363" i="1"/>
  <c r="P363" i="1"/>
  <c r="AW363" i="1" s="1"/>
  <c r="S362" i="1"/>
  <c r="P357" i="1"/>
  <c r="P355" i="1"/>
  <c r="N353" i="1"/>
  <c r="R352" i="1"/>
  <c r="P347" i="1"/>
  <c r="N345" i="1"/>
  <c r="R344" i="1"/>
  <c r="P339" i="1"/>
  <c r="S335" i="1"/>
  <c r="N332" i="1"/>
  <c r="P332" i="1"/>
  <c r="N331" i="1"/>
  <c r="O331" i="1" s="1"/>
  <c r="BC331" i="1" s="1"/>
  <c r="BD331" i="1" s="1"/>
  <c r="N329" i="1"/>
  <c r="N325" i="1"/>
  <c r="R323" i="1"/>
  <c r="P323" i="1"/>
  <c r="R319" i="1"/>
  <c r="P317" i="1"/>
  <c r="S313" i="1"/>
  <c r="N313" i="1"/>
  <c r="S310" i="1"/>
  <c r="R257" i="1"/>
  <c r="P257" i="1"/>
  <c r="P255" i="1"/>
  <c r="R254" i="1"/>
  <c r="R241" i="1"/>
  <c r="R239" i="1"/>
  <c r="N239" i="1"/>
  <c r="S239" i="1"/>
  <c r="S237" i="1"/>
  <c r="R237" i="1"/>
  <c r="O235" i="1"/>
  <c r="BC235" i="1" s="1"/>
  <c r="BD235" i="1" s="1"/>
  <c r="R234" i="1"/>
  <c r="S234" i="1"/>
  <c r="S233" i="1"/>
  <c r="N231" i="1"/>
  <c r="S226" i="1"/>
  <c r="N226" i="1"/>
  <c r="O226" i="1" s="1"/>
  <c r="BC226" i="1" s="1"/>
  <c r="BD226" i="1" s="1"/>
  <c r="R225" i="1"/>
  <c r="N207" i="1"/>
  <c r="O207" i="1" s="1"/>
  <c r="BC207" i="1" s="1"/>
  <c r="BD207" i="1" s="1"/>
  <c r="R207" i="1"/>
  <c r="S197" i="1"/>
  <c r="N197" i="1"/>
  <c r="O197" i="1" s="1"/>
  <c r="BC197" i="1" s="1"/>
  <c r="BD197" i="1" s="1"/>
  <c r="N170" i="1"/>
  <c r="O170" i="1" s="1"/>
  <c r="BC170" i="1" s="1"/>
  <c r="BD170" i="1" s="1"/>
  <c r="S170" i="1"/>
  <c r="P170" i="1"/>
  <c r="R165" i="1"/>
  <c r="N148" i="1"/>
  <c r="O148" i="1" s="1"/>
  <c r="BC148" i="1" s="1"/>
  <c r="BD148" i="1" s="1"/>
  <c r="P148" i="1"/>
  <c r="R148" i="1"/>
  <c r="R146" i="1"/>
  <c r="N146" i="1"/>
  <c r="S146" i="1"/>
  <c r="S130" i="1"/>
  <c r="N130" i="1"/>
  <c r="O130" i="1" s="1"/>
  <c r="BC130" i="1" s="1"/>
  <c r="BD130" i="1" s="1"/>
  <c r="R416" i="1"/>
  <c r="R308" i="1"/>
  <c r="R300" i="1"/>
  <c r="R296" i="1"/>
  <c r="R243" i="1"/>
  <c r="S243" i="1"/>
  <c r="N129" i="1"/>
  <c r="O129" i="1" s="1"/>
  <c r="BC129" i="1" s="1"/>
  <c r="BD129" i="1" s="1"/>
  <c r="R129" i="1"/>
  <c r="S15" i="1"/>
  <c r="R15" i="1"/>
  <c r="P20" i="1"/>
  <c r="P16" i="1"/>
  <c r="P12" i="1"/>
  <c r="P8" i="1"/>
  <c r="S19" i="1"/>
  <c r="S436" i="1"/>
  <c r="P435" i="1"/>
  <c r="P424" i="1"/>
  <c r="P419" i="1"/>
  <c r="P408" i="1"/>
  <c r="S406" i="1"/>
  <c r="P401" i="1"/>
  <c r="S393" i="1"/>
  <c r="P392" i="1"/>
  <c r="S391" i="1"/>
  <c r="P391" i="1"/>
  <c r="S390" i="1"/>
  <c r="P385" i="1"/>
  <c r="AW385" i="1" s="1"/>
  <c r="S377" i="1"/>
  <c r="P376" i="1"/>
  <c r="S375" i="1"/>
  <c r="P375" i="1"/>
  <c r="AW375" i="1" s="1"/>
  <c r="S374" i="1"/>
  <c r="P369" i="1"/>
  <c r="S361" i="1"/>
  <c r="P360" i="1"/>
  <c r="S359" i="1"/>
  <c r="P359" i="1"/>
  <c r="S358" i="1"/>
  <c r="S337" i="1"/>
  <c r="R335" i="1"/>
  <c r="P328" i="1"/>
  <c r="P324" i="1"/>
  <c r="N323" i="1"/>
  <c r="O323" i="1" s="1"/>
  <c r="BC323" i="1" s="1"/>
  <c r="BD323" i="1" s="1"/>
  <c r="R315" i="1"/>
  <c r="P315" i="1"/>
  <c r="P312" i="1"/>
  <c r="P307" i="1"/>
  <c r="S306" i="1"/>
  <c r="P303" i="1"/>
  <c r="AW303" i="1" s="1"/>
  <c r="S302" i="1"/>
  <c r="P299" i="1"/>
  <c r="S298" i="1"/>
  <c r="P295" i="1"/>
  <c r="S294" i="1"/>
  <c r="P291" i="1"/>
  <c r="S290" i="1"/>
  <c r="P287" i="1"/>
  <c r="S286" i="1"/>
  <c r="P283" i="1"/>
  <c r="S282" i="1"/>
  <c r="P279" i="1"/>
  <c r="S278" i="1"/>
  <c r="P275" i="1"/>
  <c r="S274" i="1"/>
  <c r="P271" i="1"/>
  <c r="S270" i="1"/>
  <c r="P267" i="1"/>
  <c r="S266" i="1"/>
  <c r="P263" i="1"/>
  <c r="P253" i="1"/>
  <c r="S242" i="1"/>
  <c r="P240" i="1"/>
  <c r="N234" i="1"/>
  <c r="O234" i="1" s="1"/>
  <c r="BC234" i="1" s="1"/>
  <c r="BD234" i="1" s="1"/>
  <c r="P234" i="1"/>
  <c r="R233" i="1"/>
  <c r="S229" i="1"/>
  <c r="R226" i="1"/>
  <c r="N216" i="1"/>
  <c r="O216" i="1" s="1"/>
  <c r="BC216" i="1" s="1"/>
  <c r="BD216" i="1" s="1"/>
  <c r="S216" i="1"/>
  <c r="N212" i="1"/>
  <c r="O212" i="1" s="1"/>
  <c r="BC212" i="1" s="1"/>
  <c r="BD212" i="1" s="1"/>
  <c r="S212" i="1"/>
  <c r="S205" i="1"/>
  <c r="N205" i="1"/>
  <c r="O205" i="1" s="1"/>
  <c r="BC205" i="1" s="1"/>
  <c r="BD205" i="1" s="1"/>
  <c r="S199" i="1"/>
  <c r="N182" i="1"/>
  <c r="P182" i="1"/>
  <c r="N178" i="1"/>
  <c r="P178" i="1"/>
  <c r="R173" i="1"/>
  <c r="R153" i="1"/>
  <c r="S143" i="1"/>
  <c r="P143" i="1"/>
  <c r="N127" i="1"/>
  <c r="P127" i="1"/>
  <c r="R85" i="1"/>
  <c r="N85" i="1"/>
  <c r="S85" i="1"/>
  <c r="P85" i="1"/>
  <c r="P242" i="1"/>
  <c r="P229" i="1"/>
  <c r="P226" i="1"/>
  <c r="P222" i="1"/>
  <c r="P207" i="1"/>
  <c r="P205" i="1"/>
  <c r="P199" i="1"/>
  <c r="P197" i="1"/>
  <c r="P173" i="1"/>
  <c r="P172" i="1"/>
  <c r="S166" i="1"/>
  <c r="P165" i="1"/>
  <c r="P164" i="1"/>
  <c r="S154" i="1"/>
  <c r="P153" i="1"/>
  <c r="P152" i="1"/>
  <c r="P130" i="1"/>
  <c r="S95" i="1"/>
  <c r="N95" i="1"/>
  <c r="O95" i="1" s="1"/>
  <c r="BC95" i="1" s="1"/>
  <c r="BD95" i="1" s="1"/>
  <c r="P95" i="1"/>
  <c r="S76" i="1"/>
  <c r="N76" i="1"/>
  <c r="O76" i="1" s="1"/>
  <c r="BC76" i="1" s="1"/>
  <c r="BD76" i="1" s="1"/>
  <c r="N62" i="1"/>
  <c r="P62" i="1"/>
  <c r="P230" i="1"/>
  <c r="S107" i="1"/>
  <c r="N107" i="1"/>
  <c r="O107" i="1" s="1"/>
  <c r="BC107" i="1" s="1"/>
  <c r="BD107" i="1" s="1"/>
  <c r="S56" i="1"/>
  <c r="N56" i="1"/>
  <c r="S49" i="1"/>
  <c r="N49" i="1"/>
  <c r="O49" i="1" s="1"/>
  <c r="BC49" i="1" s="1"/>
  <c r="BD49" i="1" s="1"/>
  <c r="S44" i="1"/>
  <c r="N44" i="1"/>
  <c r="O44" i="1" s="1"/>
  <c r="BC44" i="1" s="1"/>
  <c r="BD44" i="1" s="1"/>
  <c r="S37" i="1"/>
  <c r="N37" i="1"/>
  <c r="O37" i="1" s="1"/>
  <c r="BC37" i="1" s="1"/>
  <c r="BD37" i="1" s="1"/>
  <c r="O488" i="1"/>
  <c r="BC488" i="1" s="1"/>
  <c r="BD488" i="1" s="1"/>
  <c r="N131" i="1"/>
  <c r="P131" i="1"/>
  <c r="O77" i="1"/>
  <c r="BC77" i="1" s="1"/>
  <c r="BD77" i="1" s="1"/>
  <c r="S29" i="1"/>
  <c r="N29" i="1"/>
  <c r="O29" i="1" s="1"/>
  <c r="BC29" i="1" s="1"/>
  <c r="BD29" i="1" s="1"/>
  <c r="S500" i="1"/>
  <c r="N500" i="1"/>
  <c r="O492" i="1"/>
  <c r="BC492" i="1" s="1"/>
  <c r="BD492" i="1" s="1"/>
  <c r="P76" i="1"/>
  <c r="P56" i="1"/>
  <c r="P52" i="1"/>
  <c r="P49" i="1"/>
  <c r="P44" i="1"/>
  <c r="P37" i="1"/>
  <c r="P29" i="1"/>
  <c r="P500" i="1"/>
  <c r="P495" i="1"/>
  <c r="N495" i="1"/>
  <c r="R495" i="1"/>
  <c r="P491" i="1"/>
  <c r="N491" i="1"/>
  <c r="R491" i="1"/>
  <c r="P487" i="1"/>
  <c r="N487" i="1"/>
  <c r="R487" i="1"/>
  <c r="P483" i="1"/>
  <c r="N483" i="1"/>
  <c r="R483" i="1"/>
  <c r="P479" i="1"/>
  <c r="N479" i="1"/>
  <c r="R479" i="1"/>
  <c r="O451" i="1"/>
  <c r="BC451" i="1" s="1"/>
  <c r="BD451" i="1" s="1"/>
  <c r="P101" i="1"/>
  <c r="P93" i="1"/>
  <c r="S89" i="1"/>
  <c r="N89" i="1"/>
  <c r="O89" i="1" s="1"/>
  <c r="BC89" i="1" s="1"/>
  <c r="BD89" i="1" s="1"/>
  <c r="N80" i="1"/>
  <c r="O80" i="1" s="1"/>
  <c r="BC80" i="1" s="1"/>
  <c r="BD80" i="1" s="1"/>
  <c r="P80" i="1"/>
  <c r="S79" i="1"/>
  <c r="P79" i="1"/>
  <c r="N72" i="1"/>
  <c r="O72" i="1" s="1"/>
  <c r="BC72" i="1" s="1"/>
  <c r="BD72" i="1" s="1"/>
  <c r="P72" i="1"/>
  <c r="S71" i="1"/>
  <c r="P71" i="1"/>
  <c r="N68" i="1"/>
  <c r="O68" i="1" s="1"/>
  <c r="BC68" i="1" s="1"/>
  <c r="BD68" i="1" s="1"/>
  <c r="P68" i="1"/>
  <c r="S67" i="1"/>
  <c r="P67" i="1"/>
  <c r="N64" i="1"/>
  <c r="O64" i="1" s="1"/>
  <c r="BC64" i="1" s="1"/>
  <c r="BD64" i="1" s="1"/>
  <c r="P64" i="1"/>
  <c r="S58" i="1"/>
  <c r="P48" i="1"/>
  <c r="P41" i="1"/>
  <c r="P36" i="1"/>
  <c r="P33" i="1"/>
  <c r="P28" i="1"/>
  <c r="N24" i="1"/>
  <c r="P24" i="1"/>
  <c r="N499" i="1"/>
  <c r="R499" i="1"/>
  <c r="S495" i="1"/>
  <c r="S491" i="1"/>
  <c r="S487" i="1"/>
  <c r="S483" i="1"/>
  <c r="S479" i="1"/>
  <c r="R472" i="1"/>
  <c r="N472" i="1"/>
  <c r="S472" i="1"/>
  <c r="O447" i="1"/>
  <c r="BC447" i="1" s="1"/>
  <c r="BD447" i="1" s="1"/>
  <c r="P129" i="1"/>
  <c r="P122" i="1"/>
  <c r="P105" i="1"/>
  <c r="P88" i="1"/>
  <c r="P84" i="1"/>
  <c r="P83" i="1"/>
  <c r="N79" i="1"/>
  <c r="N71" i="1"/>
  <c r="N67" i="1"/>
  <c r="P61" i="1"/>
  <c r="N60" i="1"/>
  <c r="O60" i="1" s="1"/>
  <c r="BC60" i="1" s="1"/>
  <c r="BD60" i="1" s="1"/>
  <c r="P60" i="1"/>
  <c r="P53" i="1"/>
  <c r="P40" i="1"/>
  <c r="P32" i="1"/>
  <c r="O22" i="1"/>
  <c r="BC22" i="1" s="1"/>
  <c r="BD22" i="1" s="1"/>
  <c r="R21" i="1"/>
  <c r="P499" i="1"/>
  <c r="R468" i="1"/>
  <c r="N468" i="1"/>
  <c r="S468" i="1"/>
  <c r="N465" i="1"/>
  <c r="R465" i="1"/>
  <c r="S465" i="1"/>
  <c r="P465" i="1"/>
  <c r="P21" i="1"/>
  <c r="O462" i="1"/>
  <c r="BC462" i="1" s="1"/>
  <c r="BD462" i="1" s="1"/>
  <c r="N453" i="1"/>
  <c r="R453" i="1"/>
  <c r="S453" i="1"/>
  <c r="N449" i="1"/>
  <c r="R449" i="1"/>
  <c r="S449" i="1"/>
  <c r="N445" i="1"/>
  <c r="R445" i="1"/>
  <c r="S445" i="1"/>
  <c r="P441" i="1"/>
  <c r="N441" i="1"/>
  <c r="R441" i="1"/>
  <c r="S441" i="1"/>
  <c r="N475" i="1"/>
  <c r="R475" i="1"/>
  <c r="N471" i="1"/>
  <c r="R471" i="1"/>
  <c r="N467" i="1"/>
  <c r="R467" i="1"/>
  <c r="R463" i="1"/>
  <c r="N463" i="1"/>
  <c r="S463" i="1"/>
  <c r="N457" i="1"/>
  <c r="R457" i="1"/>
  <c r="S457" i="1"/>
  <c r="N461" i="1"/>
  <c r="R461" i="1"/>
  <c r="S461" i="1"/>
  <c r="O452" i="1"/>
  <c r="BC452" i="1" s="1"/>
  <c r="BD452" i="1" s="1"/>
  <c r="O448" i="1"/>
  <c r="BC448" i="1" s="1"/>
  <c r="BD448" i="1" s="1"/>
  <c r="O446" i="1"/>
  <c r="BC446" i="1" s="1"/>
  <c r="BD446" i="1" s="1"/>
  <c r="P463" i="1"/>
  <c r="S459" i="1"/>
  <c r="N459" i="1"/>
  <c r="P459" i="1"/>
  <c r="S455" i="1"/>
  <c r="N455" i="1"/>
  <c r="P455" i="1"/>
  <c r="S451" i="1"/>
  <c r="P451" i="1"/>
  <c r="S447" i="1"/>
  <c r="P447" i="1"/>
  <c r="R11" i="1"/>
  <c r="S438" i="1"/>
  <c r="N438" i="1"/>
  <c r="N437" i="1"/>
  <c r="R437" i="1"/>
  <c r="S434" i="1"/>
  <c r="N434" i="1"/>
  <c r="N433" i="1"/>
  <c r="R433" i="1"/>
  <c r="S430" i="1"/>
  <c r="N430" i="1"/>
  <c r="N429" i="1"/>
  <c r="R429" i="1"/>
  <c r="P403" i="1"/>
  <c r="O397" i="1"/>
  <c r="BC397" i="1" s="1"/>
  <c r="BD397" i="1" s="1"/>
  <c r="O387" i="1"/>
  <c r="BC387" i="1" s="1"/>
  <c r="BD387" i="1" s="1"/>
  <c r="O386" i="1"/>
  <c r="BC386" i="1" s="1"/>
  <c r="BD386" i="1" s="1"/>
  <c r="O371" i="1"/>
  <c r="BC371" i="1" s="1"/>
  <c r="BD371" i="1" s="1"/>
  <c r="O370" i="1"/>
  <c r="BC370" i="1" s="1"/>
  <c r="BD370" i="1" s="1"/>
  <c r="O365" i="1"/>
  <c r="BC365" i="1" s="1"/>
  <c r="BD365" i="1" s="1"/>
  <c r="O348" i="1"/>
  <c r="BC348" i="1" s="1"/>
  <c r="BD348" i="1" s="1"/>
  <c r="O340" i="1"/>
  <c r="BC340" i="1" s="1"/>
  <c r="BD340" i="1" s="1"/>
  <c r="O424" i="1"/>
  <c r="BC424" i="1" s="1"/>
  <c r="BD424" i="1" s="1"/>
  <c r="O412" i="1"/>
  <c r="BC412" i="1" s="1"/>
  <c r="BD412" i="1" s="1"/>
  <c r="O399" i="1"/>
  <c r="BC399" i="1" s="1"/>
  <c r="BD399" i="1" s="1"/>
  <c r="O398" i="1"/>
  <c r="BC398" i="1" s="1"/>
  <c r="BD398" i="1" s="1"/>
  <c r="O393" i="1"/>
  <c r="BC393" i="1" s="1"/>
  <c r="BD393" i="1" s="1"/>
  <c r="O383" i="1"/>
  <c r="BC383" i="1" s="1"/>
  <c r="BD383" i="1" s="1"/>
  <c r="O382" i="1"/>
  <c r="BC382" i="1" s="1"/>
  <c r="BD382" i="1" s="1"/>
  <c r="O377" i="1"/>
  <c r="BC377" i="1" s="1"/>
  <c r="BD377" i="1" s="1"/>
  <c r="O367" i="1"/>
  <c r="BC367" i="1" s="1"/>
  <c r="BD367" i="1" s="1"/>
  <c r="O366" i="1"/>
  <c r="BC366" i="1" s="1"/>
  <c r="BD366" i="1" s="1"/>
  <c r="O361" i="1"/>
  <c r="BC361" i="1" s="1"/>
  <c r="BD361" i="1" s="1"/>
  <c r="N426" i="1"/>
  <c r="R426" i="1"/>
  <c r="N422" i="1"/>
  <c r="R422" i="1"/>
  <c r="N418" i="1"/>
  <c r="R418" i="1"/>
  <c r="N414" i="1"/>
  <c r="R414" i="1"/>
  <c r="N410" i="1"/>
  <c r="R410" i="1"/>
  <c r="N407" i="1"/>
  <c r="R407" i="1"/>
  <c r="O395" i="1"/>
  <c r="BC395" i="1" s="1"/>
  <c r="BD395" i="1" s="1"/>
  <c r="O394" i="1"/>
  <c r="BC394" i="1" s="1"/>
  <c r="BD394" i="1" s="1"/>
  <c r="O389" i="1"/>
  <c r="BC389" i="1" s="1"/>
  <c r="BD389" i="1" s="1"/>
  <c r="O379" i="1"/>
  <c r="BC379" i="1" s="1"/>
  <c r="BD379" i="1" s="1"/>
  <c r="O378" i="1"/>
  <c r="BC378" i="1" s="1"/>
  <c r="BD378" i="1" s="1"/>
  <c r="O373" i="1"/>
  <c r="BC373" i="1" s="1"/>
  <c r="BD373" i="1" s="1"/>
  <c r="O363" i="1"/>
  <c r="BC363" i="1" s="1"/>
  <c r="BD363" i="1" s="1"/>
  <c r="O362" i="1"/>
  <c r="BC362" i="1" s="1"/>
  <c r="BD362" i="1" s="1"/>
  <c r="O357" i="1"/>
  <c r="BC357" i="1" s="1"/>
  <c r="BD357" i="1" s="1"/>
  <c r="O352" i="1"/>
  <c r="BC352" i="1" s="1"/>
  <c r="BD352" i="1" s="1"/>
  <c r="O344" i="1"/>
  <c r="BC344" i="1" s="1"/>
  <c r="BD344" i="1" s="1"/>
  <c r="O335" i="1"/>
  <c r="BC335" i="1" s="1"/>
  <c r="BD335" i="1" s="1"/>
  <c r="P426" i="1"/>
  <c r="P422" i="1"/>
  <c r="P418" i="1"/>
  <c r="P414" i="1"/>
  <c r="P410" i="1"/>
  <c r="O404" i="1"/>
  <c r="BC404" i="1" s="1"/>
  <c r="BD404" i="1" s="1"/>
  <c r="N403" i="1"/>
  <c r="R403" i="1"/>
  <c r="O401" i="1"/>
  <c r="BC401" i="1" s="1"/>
  <c r="BD401" i="1" s="1"/>
  <c r="O391" i="1"/>
  <c r="BC391" i="1" s="1"/>
  <c r="BD391" i="1" s="1"/>
  <c r="O390" i="1"/>
  <c r="BC390" i="1" s="1"/>
  <c r="BD390" i="1" s="1"/>
  <c r="O385" i="1"/>
  <c r="BC385" i="1" s="1"/>
  <c r="BD385" i="1" s="1"/>
  <c r="O375" i="1"/>
  <c r="BC375" i="1" s="1"/>
  <c r="BD375" i="1" s="1"/>
  <c r="O374" i="1"/>
  <c r="BC374" i="1" s="1"/>
  <c r="BD374" i="1" s="1"/>
  <c r="O369" i="1"/>
  <c r="BC369" i="1" s="1"/>
  <c r="BD369" i="1" s="1"/>
  <c r="O359" i="1"/>
  <c r="BC359" i="1" s="1"/>
  <c r="BD359" i="1" s="1"/>
  <c r="O358" i="1"/>
  <c r="BC358" i="1" s="1"/>
  <c r="BD358" i="1" s="1"/>
  <c r="P17" i="1"/>
  <c r="P13" i="1"/>
  <c r="P9" i="1"/>
  <c r="P18" i="1"/>
  <c r="P14" i="1"/>
  <c r="P10" i="1"/>
  <c r="S18" i="1"/>
  <c r="R425" i="1"/>
  <c r="R421" i="1"/>
  <c r="R417" i="1"/>
  <c r="R413" i="1"/>
  <c r="R409" i="1"/>
  <c r="R405" i="1"/>
  <c r="R401" i="1"/>
  <c r="R397" i="1"/>
  <c r="O396" i="1"/>
  <c r="BC396" i="1" s="1"/>
  <c r="BD396" i="1" s="1"/>
  <c r="R393" i="1"/>
  <c r="O392" i="1"/>
  <c r="BC392" i="1" s="1"/>
  <c r="BD392" i="1" s="1"/>
  <c r="R389" i="1"/>
  <c r="O388" i="1"/>
  <c r="BC388" i="1" s="1"/>
  <c r="BD388" i="1" s="1"/>
  <c r="R385" i="1"/>
  <c r="R381" i="1"/>
  <c r="R377" i="1"/>
  <c r="O376" i="1"/>
  <c r="BC376" i="1" s="1"/>
  <c r="BD376" i="1" s="1"/>
  <c r="R373" i="1"/>
  <c r="R369" i="1"/>
  <c r="R365" i="1"/>
  <c r="O364" i="1"/>
  <c r="BC364" i="1" s="1"/>
  <c r="BD364" i="1" s="1"/>
  <c r="R361" i="1"/>
  <c r="O360" i="1"/>
  <c r="BC360" i="1" s="1"/>
  <c r="BD360" i="1" s="1"/>
  <c r="R357" i="1"/>
  <c r="S352" i="1"/>
  <c r="P352" i="1"/>
  <c r="S348" i="1"/>
  <c r="P348" i="1"/>
  <c r="S344" i="1"/>
  <c r="P344" i="1"/>
  <c r="S340" i="1"/>
  <c r="P340" i="1"/>
  <c r="N334" i="1"/>
  <c r="R334" i="1"/>
  <c r="N327" i="1"/>
  <c r="N326" i="1"/>
  <c r="R326" i="1"/>
  <c r="N319" i="1"/>
  <c r="N318" i="1"/>
  <c r="R318" i="1"/>
  <c r="N311" i="1"/>
  <c r="R311" i="1"/>
  <c r="O262" i="1"/>
  <c r="BC262" i="1" s="1"/>
  <c r="BD262" i="1" s="1"/>
  <c r="O336" i="1"/>
  <c r="BC336" i="1" s="1"/>
  <c r="BD336" i="1" s="1"/>
  <c r="O328" i="1"/>
  <c r="BC328" i="1" s="1"/>
  <c r="BD328" i="1" s="1"/>
  <c r="O258" i="1"/>
  <c r="BC258" i="1" s="1"/>
  <c r="BD258" i="1" s="1"/>
  <c r="R399" i="1"/>
  <c r="R395" i="1"/>
  <c r="R391" i="1"/>
  <c r="R387" i="1"/>
  <c r="R383" i="1"/>
  <c r="R379" i="1"/>
  <c r="R375" i="1"/>
  <c r="R371" i="1"/>
  <c r="R367" i="1"/>
  <c r="R363" i="1"/>
  <c r="R359" i="1"/>
  <c r="N354" i="1"/>
  <c r="R354" i="1"/>
  <c r="N350" i="1"/>
  <c r="R350" i="1"/>
  <c r="N346" i="1"/>
  <c r="R346" i="1"/>
  <c r="N342" i="1"/>
  <c r="R342" i="1"/>
  <c r="N338" i="1"/>
  <c r="R338" i="1"/>
  <c r="N330" i="1"/>
  <c r="R330" i="1"/>
  <c r="N322" i="1"/>
  <c r="R322" i="1"/>
  <c r="O312" i="1"/>
  <c r="BC312" i="1" s="1"/>
  <c r="BD312" i="1" s="1"/>
  <c r="O254" i="1"/>
  <c r="BC254" i="1" s="1"/>
  <c r="BD254" i="1" s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P335" i="1"/>
  <c r="P330" i="1"/>
  <c r="P327" i="1"/>
  <c r="P322" i="1"/>
  <c r="P319" i="1"/>
  <c r="O316" i="1"/>
  <c r="BC316" i="1" s="1"/>
  <c r="BD316" i="1" s="1"/>
  <c r="O306" i="1"/>
  <c r="BC306" i="1" s="1"/>
  <c r="BD306" i="1" s="1"/>
  <c r="O303" i="1"/>
  <c r="BC303" i="1" s="1"/>
  <c r="BD303" i="1" s="1"/>
  <c r="O302" i="1"/>
  <c r="BC302" i="1" s="1"/>
  <c r="BD302" i="1" s="1"/>
  <c r="O298" i="1"/>
  <c r="BC298" i="1" s="1"/>
  <c r="BD298" i="1" s="1"/>
  <c r="O295" i="1"/>
  <c r="BC295" i="1" s="1"/>
  <c r="BD295" i="1" s="1"/>
  <c r="O294" i="1"/>
  <c r="BC294" i="1" s="1"/>
  <c r="BD294" i="1" s="1"/>
  <c r="O291" i="1"/>
  <c r="BC291" i="1" s="1"/>
  <c r="BD291" i="1" s="1"/>
  <c r="O290" i="1"/>
  <c r="BC290" i="1" s="1"/>
  <c r="BD290" i="1" s="1"/>
  <c r="O287" i="1"/>
  <c r="BC287" i="1" s="1"/>
  <c r="BD287" i="1" s="1"/>
  <c r="O286" i="1"/>
  <c r="BC286" i="1" s="1"/>
  <c r="BD286" i="1" s="1"/>
  <c r="O283" i="1"/>
  <c r="BC283" i="1" s="1"/>
  <c r="BD283" i="1" s="1"/>
  <c r="O282" i="1"/>
  <c r="BC282" i="1" s="1"/>
  <c r="BD282" i="1" s="1"/>
  <c r="O279" i="1"/>
  <c r="BC279" i="1" s="1"/>
  <c r="BD279" i="1" s="1"/>
  <c r="O278" i="1"/>
  <c r="BC278" i="1" s="1"/>
  <c r="BD278" i="1" s="1"/>
  <c r="O275" i="1"/>
  <c r="BC275" i="1" s="1"/>
  <c r="BD275" i="1" s="1"/>
  <c r="O274" i="1"/>
  <c r="BC274" i="1" s="1"/>
  <c r="BD274" i="1" s="1"/>
  <c r="O270" i="1"/>
  <c r="BC270" i="1" s="1"/>
  <c r="BD270" i="1" s="1"/>
  <c r="O266" i="1"/>
  <c r="BC266" i="1" s="1"/>
  <c r="BD266" i="1" s="1"/>
  <c r="O263" i="1"/>
  <c r="BC263" i="1" s="1"/>
  <c r="BD263" i="1" s="1"/>
  <c r="N248" i="1"/>
  <c r="R248" i="1"/>
  <c r="N240" i="1"/>
  <c r="R240" i="1"/>
  <c r="N232" i="1"/>
  <c r="R232" i="1"/>
  <c r="O225" i="1"/>
  <c r="BC225" i="1" s="1"/>
  <c r="BD225" i="1" s="1"/>
  <c r="O221" i="1"/>
  <c r="BC221" i="1" s="1"/>
  <c r="BD221" i="1" s="1"/>
  <c r="N260" i="1"/>
  <c r="R260" i="1"/>
  <c r="N256" i="1"/>
  <c r="R256" i="1"/>
  <c r="O242" i="1"/>
  <c r="BC242" i="1" s="1"/>
  <c r="BD242" i="1" s="1"/>
  <c r="P237" i="1"/>
  <c r="P232" i="1"/>
  <c r="N228" i="1"/>
  <c r="R228" i="1"/>
  <c r="P228" i="1"/>
  <c r="N224" i="1"/>
  <c r="R224" i="1"/>
  <c r="P224" i="1"/>
  <c r="N220" i="1"/>
  <c r="R220" i="1"/>
  <c r="P220" i="1"/>
  <c r="O208" i="1"/>
  <c r="BC208" i="1" s="1"/>
  <c r="BD208" i="1" s="1"/>
  <c r="O200" i="1"/>
  <c r="BC200" i="1" s="1"/>
  <c r="BD200" i="1" s="1"/>
  <c r="R307" i="1"/>
  <c r="R303" i="1"/>
  <c r="R299" i="1"/>
  <c r="R295" i="1"/>
  <c r="R291" i="1"/>
  <c r="R287" i="1"/>
  <c r="R283" i="1"/>
  <c r="R279" i="1"/>
  <c r="R275" i="1"/>
  <c r="R271" i="1"/>
  <c r="R267" i="1"/>
  <c r="R263" i="1"/>
  <c r="N252" i="1"/>
  <c r="R252" i="1"/>
  <c r="N245" i="1"/>
  <c r="N244" i="1"/>
  <c r="R244" i="1"/>
  <c r="N237" i="1"/>
  <c r="N236" i="1"/>
  <c r="R236" i="1"/>
  <c r="S228" i="1"/>
  <c r="O192" i="1"/>
  <c r="BC192" i="1" s="1"/>
  <c r="BD192" i="1" s="1"/>
  <c r="O188" i="1"/>
  <c r="BC188" i="1" s="1"/>
  <c r="BD188" i="1" s="1"/>
  <c r="R314" i="1"/>
  <c r="R310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S260" i="1"/>
  <c r="S258" i="1"/>
  <c r="P258" i="1"/>
  <c r="S256" i="1"/>
  <c r="S254" i="1"/>
  <c r="P254" i="1"/>
  <c r="P252" i="1"/>
  <c r="P249" i="1"/>
  <c r="P244" i="1"/>
  <c r="O241" i="1"/>
  <c r="BC241" i="1" s="1"/>
  <c r="BD241" i="1" s="1"/>
  <c r="P241" i="1"/>
  <c r="O238" i="1"/>
  <c r="BC238" i="1" s="1"/>
  <c r="BD238" i="1" s="1"/>
  <c r="P236" i="1"/>
  <c r="O233" i="1"/>
  <c r="BC233" i="1" s="1"/>
  <c r="BD233" i="1" s="1"/>
  <c r="P233" i="1"/>
  <c r="O204" i="1"/>
  <c r="BC204" i="1" s="1"/>
  <c r="BD204" i="1" s="1"/>
  <c r="O196" i="1"/>
  <c r="BC196" i="1" s="1"/>
  <c r="BD196" i="1" s="1"/>
  <c r="O230" i="1"/>
  <c r="BC230" i="1" s="1"/>
  <c r="BD230" i="1" s="1"/>
  <c r="R208" i="1"/>
  <c r="R204" i="1"/>
  <c r="R200" i="1"/>
  <c r="R196" i="1"/>
  <c r="R192" i="1"/>
  <c r="R188" i="1"/>
  <c r="N168" i="1"/>
  <c r="R168" i="1"/>
  <c r="O156" i="1"/>
  <c r="BC156" i="1" s="1"/>
  <c r="BD156" i="1" s="1"/>
  <c r="O136" i="1"/>
  <c r="BC136" i="1" s="1"/>
  <c r="BD136" i="1" s="1"/>
  <c r="P216" i="1"/>
  <c r="P212" i="1"/>
  <c r="N210" i="1"/>
  <c r="R210" i="1"/>
  <c r="N206" i="1"/>
  <c r="R206" i="1"/>
  <c r="N202" i="1"/>
  <c r="R202" i="1"/>
  <c r="N198" i="1"/>
  <c r="R198" i="1"/>
  <c r="N194" i="1"/>
  <c r="R194" i="1"/>
  <c r="N190" i="1"/>
  <c r="R190" i="1"/>
  <c r="N186" i="1"/>
  <c r="R186" i="1"/>
  <c r="O166" i="1"/>
  <c r="BC166" i="1" s="1"/>
  <c r="BD166" i="1" s="1"/>
  <c r="N164" i="1"/>
  <c r="R164" i="1"/>
  <c r="N183" i="1"/>
  <c r="R183" i="1"/>
  <c r="N179" i="1"/>
  <c r="R179" i="1"/>
  <c r="N175" i="1"/>
  <c r="R175" i="1"/>
  <c r="O158" i="1"/>
  <c r="BC158" i="1" s="1"/>
  <c r="BD158" i="1" s="1"/>
  <c r="O144" i="1"/>
  <c r="BC144" i="1" s="1"/>
  <c r="BD144" i="1" s="1"/>
  <c r="R216" i="1"/>
  <c r="R212" i="1"/>
  <c r="S210" i="1"/>
  <c r="S208" i="1"/>
  <c r="P208" i="1"/>
  <c r="S206" i="1"/>
  <c r="S204" i="1"/>
  <c r="P204" i="1"/>
  <c r="S202" i="1"/>
  <c r="S200" i="1"/>
  <c r="P200" i="1"/>
  <c r="S198" i="1"/>
  <c r="S196" i="1"/>
  <c r="P196" i="1"/>
  <c r="S194" i="1"/>
  <c r="S192" i="1"/>
  <c r="P192" i="1"/>
  <c r="S190" i="1"/>
  <c r="S188" i="1"/>
  <c r="P188" i="1"/>
  <c r="S186" i="1"/>
  <c r="P183" i="1"/>
  <c r="P179" i="1"/>
  <c r="P175" i="1"/>
  <c r="N172" i="1"/>
  <c r="R172" i="1"/>
  <c r="O159" i="1"/>
  <c r="BC159" i="1" s="1"/>
  <c r="BD159" i="1" s="1"/>
  <c r="O154" i="1"/>
  <c r="BC154" i="1" s="1"/>
  <c r="BD154" i="1" s="1"/>
  <c r="R160" i="1"/>
  <c r="R156" i="1"/>
  <c r="R152" i="1"/>
  <c r="S149" i="1"/>
  <c r="N149" i="1"/>
  <c r="P149" i="1"/>
  <c r="S145" i="1"/>
  <c r="N145" i="1"/>
  <c r="P145" i="1"/>
  <c r="S141" i="1"/>
  <c r="N141" i="1"/>
  <c r="P141" i="1"/>
  <c r="S137" i="1"/>
  <c r="N137" i="1"/>
  <c r="P137" i="1"/>
  <c r="S133" i="1"/>
  <c r="N133" i="1"/>
  <c r="P133" i="1"/>
  <c r="N128" i="1"/>
  <c r="R128" i="1"/>
  <c r="N124" i="1"/>
  <c r="R124" i="1"/>
  <c r="N120" i="1"/>
  <c r="R120" i="1"/>
  <c r="N118" i="1"/>
  <c r="R118" i="1"/>
  <c r="S118" i="1"/>
  <c r="R112" i="1"/>
  <c r="N112" i="1"/>
  <c r="S112" i="1"/>
  <c r="O105" i="1"/>
  <c r="BC105" i="1" s="1"/>
  <c r="BD105" i="1" s="1"/>
  <c r="N102" i="1"/>
  <c r="R102" i="1"/>
  <c r="S102" i="1"/>
  <c r="R171" i="1"/>
  <c r="R167" i="1"/>
  <c r="R163" i="1"/>
  <c r="R159" i="1"/>
  <c r="R155" i="1"/>
  <c r="P128" i="1"/>
  <c r="P124" i="1"/>
  <c r="P120" i="1"/>
  <c r="R116" i="1"/>
  <c r="N116" i="1"/>
  <c r="S116" i="1"/>
  <c r="N106" i="1"/>
  <c r="R106" i="1"/>
  <c r="S106" i="1"/>
  <c r="R100" i="1"/>
  <c r="N100" i="1"/>
  <c r="S100" i="1"/>
  <c r="N98" i="1"/>
  <c r="R98" i="1"/>
  <c r="S98" i="1"/>
  <c r="N90" i="1"/>
  <c r="R90" i="1"/>
  <c r="S90" i="1"/>
  <c r="N39" i="1"/>
  <c r="R39" i="1"/>
  <c r="P39" i="1"/>
  <c r="S39" i="1"/>
  <c r="R182" i="1"/>
  <c r="R178" i="1"/>
  <c r="R174" i="1"/>
  <c r="R170" i="1"/>
  <c r="R166" i="1"/>
  <c r="R162" i="1"/>
  <c r="R158" i="1"/>
  <c r="R154" i="1"/>
  <c r="N151" i="1"/>
  <c r="R151" i="1"/>
  <c r="S148" i="1"/>
  <c r="N147" i="1"/>
  <c r="R147" i="1"/>
  <c r="S144" i="1"/>
  <c r="N143" i="1"/>
  <c r="R143" i="1"/>
  <c r="S140" i="1"/>
  <c r="N139" i="1"/>
  <c r="R139" i="1"/>
  <c r="S136" i="1"/>
  <c r="N135" i="1"/>
  <c r="R135" i="1"/>
  <c r="S132" i="1"/>
  <c r="N110" i="1"/>
  <c r="R110" i="1"/>
  <c r="S110" i="1"/>
  <c r="R104" i="1"/>
  <c r="N104" i="1"/>
  <c r="S104" i="1"/>
  <c r="P98" i="1"/>
  <c r="P90" i="1"/>
  <c r="O126" i="1"/>
  <c r="BC126" i="1" s="1"/>
  <c r="BD126" i="1" s="1"/>
  <c r="N114" i="1"/>
  <c r="R114" i="1"/>
  <c r="S114" i="1"/>
  <c r="R108" i="1"/>
  <c r="N108" i="1"/>
  <c r="S108" i="1"/>
  <c r="O101" i="1"/>
  <c r="BC101" i="1" s="1"/>
  <c r="BD101" i="1" s="1"/>
  <c r="O97" i="1"/>
  <c r="BC97" i="1" s="1"/>
  <c r="BD97" i="1" s="1"/>
  <c r="N94" i="1"/>
  <c r="R94" i="1"/>
  <c r="S94" i="1"/>
  <c r="O88" i="1"/>
  <c r="BC88" i="1" s="1"/>
  <c r="BD88" i="1" s="1"/>
  <c r="O53" i="1"/>
  <c r="BC53" i="1" s="1"/>
  <c r="BD53" i="1" s="1"/>
  <c r="N82" i="1"/>
  <c r="R82" i="1"/>
  <c r="N78" i="1"/>
  <c r="R78" i="1"/>
  <c r="S78" i="1"/>
  <c r="S75" i="1"/>
  <c r="N75" i="1"/>
  <c r="O45" i="1"/>
  <c r="BC45" i="1" s="1"/>
  <c r="BD45" i="1" s="1"/>
  <c r="N31" i="1"/>
  <c r="R31" i="1"/>
  <c r="P31" i="1"/>
  <c r="S31" i="1"/>
  <c r="P116" i="1"/>
  <c r="P112" i="1"/>
  <c r="P108" i="1"/>
  <c r="P104" i="1"/>
  <c r="P100" i="1"/>
  <c r="S96" i="1"/>
  <c r="N96" i="1"/>
  <c r="P96" i="1"/>
  <c r="S92" i="1"/>
  <c r="N92" i="1"/>
  <c r="P92" i="1"/>
  <c r="P87" i="1"/>
  <c r="P82" i="1"/>
  <c r="R75" i="1"/>
  <c r="P75" i="1"/>
  <c r="N63" i="1"/>
  <c r="R63" i="1"/>
  <c r="P63" i="1"/>
  <c r="S63" i="1"/>
  <c r="N55" i="1"/>
  <c r="R55" i="1"/>
  <c r="P55" i="1"/>
  <c r="S55" i="1"/>
  <c r="N23" i="1"/>
  <c r="R23" i="1"/>
  <c r="P23" i="1"/>
  <c r="S23" i="1"/>
  <c r="R131" i="1"/>
  <c r="R127" i="1"/>
  <c r="R123" i="1"/>
  <c r="R119" i="1"/>
  <c r="N86" i="1"/>
  <c r="R86" i="1"/>
  <c r="P78" i="1"/>
  <c r="N47" i="1"/>
  <c r="R47" i="1"/>
  <c r="P47" i="1"/>
  <c r="S47" i="1"/>
  <c r="O32" i="1"/>
  <c r="BC32" i="1" s="1"/>
  <c r="BD32" i="1" s="1"/>
  <c r="N74" i="1"/>
  <c r="R74" i="1"/>
  <c r="N70" i="1"/>
  <c r="R70" i="1"/>
  <c r="S70" i="1"/>
  <c r="N66" i="1"/>
  <c r="R66" i="1"/>
  <c r="S66" i="1"/>
  <c r="N51" i="1"/>
  <c r="R51" i="1"/>
  <c r="P51" i="1"/>
  <c r="N43" i="1"/>
  <c r="R43" i="1"/>
  <c r="P43" i="1"/>
  <c r="N35" i="1"/>
  <c r="R35" i="1"/>
  <c r="P35" i="1"/>
  <c r="O33" i="1"/>
  <c r="BC33" i="1" s="1"/>
  <c r="BD33" i="1" s="1"/>
  <c r="N27" i="1"/>
  <c r="R27" i="1"/>
  <c r="P27" i="1"/>
  <c r="O25" i="1"/>
  <c r="BC25" i="1" s="1"/>
  <c r="BD25" i="1" s="1"/>
  <c r="N59" i="1"/>
  <c r="R59" i="1"/>
  <c r="P59" i="1"/>
  <c r="O28" i="1"/>
  <c r="BC28" i="1" s="1"/>
  <c r="BD28" i="1" s="1"/>
  <c r="R62" i="1"/>
  <c r="R58" i="1"/>
  <c r="R54" i="1"/>
  <c r="R50" i="1"/>
  <c r="R46" i="1"/>
  <c r="R42" i="1"/>
  <c r="R38" i="1"/>
  <c r="R34" i="1"/>
  <c r="R30" i="1"/>
  <c r="R26" i="1"/>
  <c r="R22" i="1"/>
  <c r="O17" i="1"/>
  <c r="BC17" i="1" s="1"/>
  <c r="BD17" i="1" s="1"/>
  <c r="O13" i="1"/>
  <c r="BC13" i="1" s="1"/>
  <c r="BD13" i="1" s="1"/>
  <c r="O9" i="1"/>
  <c r="BC9" i="1" s="1"/>
  <c r="BD9" i="1" s="1"/>
  <c r="O20" i="1"/>
  <c r="BC20" i="1" s="1"/>
  <c r="BD20" i="1" s="1"/>
  <c r="O16" i="1"/>
  <c r="BC16" i="1" s="1"/>
  <c r="BD16" i="1" s="1"/>
  <c r="O12" i="1"/>
  <c r="BC12" i="1" s="1"/>
  <c r="BD12" i="1" s="1"/>
  <c r="O8" i="1"/>
  <c r="BC8" i="1" s="1"/>
  <c r="BD8" i="1" s="1"/>
  <c r="S14" i="1"/>
  <c r="S10" i="1"/>
  <c r="R18" i="1"/>
  <c r="N18" i="1"/>
  <c r="S17" i="1"/>
  <c r="R14" i="1"/>
  <c r="N14" i="1"/>
  <c r="S13" i="1"/>
  <c r="R10" i="1"/>
  <c r="N10" i="1"/>
  <c r="S9" i="1"/>
  <c r="S20" i="1"/>
  <c r="R17" i="1"/>
  <c r="S16" i="1"/>
  <c r="R13" i="1"/>
  <c r="S12" i="1"/>
  <c r="R9" i="1"/>
  <c r="S8" i="1"/>
  <c r="R20" i="1"/>
  <c r="R16" i="1"/>
  <c r="R12" i="1"/>
  <c r="R8" i="1"/>
  <c r="S7" i="1"/>
  <c r="R7" i="1"/>
  <c r="P7" i="1"/>
  <c r="BW501" i="1" l="1"/>
  <c r="J55" i="2" s="1"/>
  <c r="BV501" i="1"/>
  <c r="H55" i="2" s="1"/>
  <c r="BX501" i="1"/>
  <c r="L55" i="2" s="1"/>
  <c r="BY501" i="1"/>
  <c r="N55" i="2" s="1"/>
  <c r="BU501" i="1"/>
  <c r="F55" i="2" s="1"/>
  <c r="BT501" i="1"/>
  <c r="D55" i="2" s="1"/>
  <c r="BN501" i="1"/>
  <c r="R36" i="2" s="1"/>
  <c r="BJ501" i="1"/>
  <c r="J36" i="2" s="1"/>
  <c r="BP501" i="1"/>
  <c r="V36" i="2" s="1"/>
  <c r="BK501" i="1"/>
  <c r="L36" i="2" s="1"/>
  <c r="BO501" i="1"/>
  <c r="T36" i="2" s="1"/>
  <c r="BQ501" i="1"/>
  <c r="X36" i="2" s="1"/>
  <c r="BR501" i="1"/>
  <c r="Z36" i="2" s="1"/>
  <c r="BL501" i="1"/>
  <c r="N36" i="2" s="1"/>
  <c r="BS501" i="1"/>
  <c r="AB36" i="2" s="1"/>
  <c r="BI501" i="1"/>
  <c r="H36" i="2" s="1"/>
  <c r="BM501" i="1"/>
  <c r="P36" i="2" s="1"/>
  <c r="BH501" i="1"/>
  <c r="F36" i="2" s="1"/>
  <c r="BG501" i="1"/>
  <c r="D36" i="2" s="1"/>
  <c r="Q31" i="1"/>
  <c r="AW31" i="1"/>
  <c r="Q232" i="1"/>
  <c r="AW232" i="1"/>
  <c r="Q322" i="1"/>
  <c r="AW322" i="1"/>
  <c r="Q17" i="1"/>
  <c r="U17" i="1" s="1"/>
  <c r="AW17" i="1"/>
  <c r="Q60" i="1"/>
  <c r="U60" i="1" s="1"/>
  <c r="AW60" i="1"/>
  <c r="Q101" i="1"/>
  <c r="U101" i="1" s="1"/>
  <c r="AW101" i="1"/>
  <c r="Q76" i="1"/>
  <c r="U76" i="1" s="1"/>
  <c r="AW76" i="1"/>
  <c r="Q230" i="1"/>
  <c r="U230" i="1" s="1"/>
  <c r="AW230" i="1"/>
  <c r="Q164" i="1"/>
  <c r="AW164" i="1"/>
  <c r="Q207" i="1"/>
  <c r="U207" i="1" s="1"/>
  <c r="AW207" i="1"/>
  <c r="Q267" i="1"/>
  <c r="U267" i="1" s="1"/>
  <c r="AW267" i="1"/>
  <c r="Q291" i="1"/>
  <c r="U291" i="1" s="1"/>
  <c r="AW291" i="1"/>
  <c r="Q307" i="1"/>
  <c r="U307" i="1" s="1"/>
  <c r="AW307" i="1"/>
  <c r="Q408" i="1"/>
  <c r="AW408" i="1"/>
  <c r="Q257" i="1"/>
  <c r="U257" i="1" s="1"/>
  <c r="AW257" i="1"/>
  <c r="Q389" i="1"/>
  <c r="U389" i="1" s="1"/>
  <c r="AW389" i="1"/>
  <c r="Q243" i="1"/>
  <c r="U243" i="1" s="1"/>
  <c r="AW243" i="1"/>
  <c r="Q268" i="1"/>
  <c r="U268" i="1" s="1"/>
  <c r="AW268" i="1"/>
  <c r="Q292" i="1"/>
  <c r="U292" i="1" s="1"/>
  <c r="AW292" i="1"/>
  <c r="Q308" i="1"/>
  <c r="U308" i="1" s="1"/>
  <c r="AW308" i="1"/>
  <c r="Q367" i="1"/>
  <c r="U367" i="1" s="1"/>
  <c r="AW367" i="1"/>
  <c r="Q399" i="1"/>
  <c r="U399" i="1" s="1"/>
  <c r="AW399" i="1"/>
  <c r="Q411" i="1"/>
  <c r="U411" i="1" s="1"/>
  <c r="AW411" i="1"/>
  <c r="Q58" i="1"/>
  <c r="U58" i="1" s="1"/>
  <c r="AW58" i="1"/>
  <c r="Q458" i="1"/>
  <c r="U458" i="1" s="1"/>
  <c r="AW458" i="1"/>
  <c r="Q466" i="1"/>
  <c r="U466" i="1" s="1"/>
  <c r="AW466" i="1"/>
  <c r="Q289" i="1"/>
  <c r="U289" i="1" s="1"/>
  <c r="AW289" i="1"/>
  <c r="Q338" i="1"/>
  <c r="AW338" i="1"/>
  <c r="Q135" i="1"/>
  <c r="AW135" i="1"/>
  <c r="Q430" i="1"/>
  <c r="AW430" i="1"/>
  <c r="Q147" i="1"/>
  <c r="AW147" i="1"/>
  <c r="Q493" i="1"/>
  <c r="U493" i="1" s="1"/>
  <c r="AW493" i="1"/>
  <c r="Q181" i="1"/>
  <c r="U181" i="1" s="1"/>
  <c r="AW181" i="1"/>
  <c r="Q121" i="1"/>
  <c r="U121" i="1" s="1"/>
  <c r="AW121" i="1"/>
  <c r="Q202" i="1"/>
  <c r="AW202" i="1"/>
  <c r="Q297" i="1"/>
  <c r="U297" i="1" s="1"/>
  <c r="AW297" i="1"/>
  <c r="Q417" i="1"/>
  <c r="U417" i="1" s="1"/>
  <c r="AW417" i="1"/>
  <c r="Q358" i="1"/>
  <c r="U358" i="1" s="1"/>
  <c r="AW358" i="1"/>
  <c r="Q154" i="1"/>
  <c r="U154" i="1" s="1"/>
  <c r="AW154" i="1"/>
  <c r="Q306" i="1"/>
  <c r="U306" i="1" s="1"/>
  <c r="AW306" i="1"/>
  <c r="Q329" i="1"/>
  <c r="AW329" i="1"/>
  <c r="Q51" i="1"/>
  <c r="AW51" i="1"/>
  <c r="Q78" i="1"/>
  <c r="AW78" i="1"/>
  <c r="Q23" i="1"/>
  <c r="AW23" i="1"/>
  <c r="Q55" i="1"/>
  <c r="AW55" i="1"/>
  <c r="Q63" i="1"/>
  <c r="AW63" i="1"/>
  <c r="Q112" i="1"/>
  <c r="AW112" i="1"/>
  <c r="Q90" i="1"/>
  <c r="AW90" i="1"/>
  <c r="Q39" i="1"/>
  <c r="AW39" i="1"/>
  <c r="Q128" i="1"/>
  <c r="AW128" i="1"/>
  <c r="Q141" i="1"/>
  <c r="AW141" i="1"/>
  <c r="Q175" i="1"/>
  <c r="AW175" i="1"/>
  <c r="Q188" i="1"/>
  <c r="U188" i="1" s="1"/>
  <c r="AW188" i="1"/>
  <c r="Q204" i="1"/>
  <c r="U204" i="1" s="1"/>
  <c r="AW204" i="1"/>
  <c r="Q233" i="1"/>
  <c r="U233" i="1" s="1"/>
  <c r="AW233" i="1"/>
  <c r="Q241" i="1"/>
  <c r="U241" i="1" s="1"/>
  <c r="AW241" i="1"/>
  <c r="Q252" i="1"/>
  <c r="AW252" i="1"/>
  <c r="Q258" i="1"/>
  <c r="U258" i="1" s="1"/>
  <c r="AW258" i="1"/>
  <c r="Q228" i="1"/>
  <c r="AW228" i="1"/>
  <c r="Q237" i="1"/>
  <c r="AW237" i="1"/>
  <c r="Q327" i="1"/>
  <c r="AW327" i="1"/>
  <c r="Q18" i="1"/>
  <c r="AW18" i="1"/>
  <c r="Q410" i="1"/>
  <c r="AW410" i="1"/>
  <c r="Q426" i="1"/>
  <c r="AW426" i="1"/>
  <c r="Q403" i="1"/>
  <c r="AW403" i="1"/>
  <c r="Q451" i="1"/>
  <c r="U451" i="1" s="1"/>
  <c r="AW451" i="1"/>
  <c r="Q463" i="1"/>
  <c r="AW463" i="1"/>
  <c r="Q32" i="1"/>
  <c r="U32" i="1" s="1"/>
  <c r="AW32" i="1"/>
  <c r="Q105" i="1"/>
  <c r="U105" i="1" s="1"/>
  <c r="AW105" i="1"/>
  <c r="Q28" i="1"/>
  <c r="U28" i="1" s="1"/>
  <c r="AW28" i="1"/>
  <c r="Q48" i="1"/>
  <c r="U48" i="1" s="1"/>
  <c r="AW48" i="1"/>
  <c r="Q67" i="1"/>
  <c r="AW67" i="1"/>
  <c r="Q71" i="1"/>
  <c r="AW71" i="1"/>
  <c r="Q79" i="1"/>
  <c r="AW79" i="1"/>
  <c r="Q491" i="1"/>
  <c r="AW491" i="1"/>
  <c r="Q500" i="1"/>
  <c r="AW500" i="1"/>
  <c r="Q49" i="1"/>
  <c r="U49" i="1" s="1"/>
  <c r="AW49" i="1"/>
  <c r="Q62" i="1"/>
  <c r="AW62" i="1"/>
  <c r="Q95" i="1"/>
  <c r="U95" i="1" s="1"/>
  <c r="AW95" i="1"/>
  <c r="Q152" i="1"/>
  <c r="U152" i="1" s="1"/>
  <c r="AW152" i="1"/>
  <c r="Q165" i="1"/>
  <c r="U165" i="1" s="1"/>
  <c r="AW165" i="1"/>
  <c r="Q197" i="1"/>
  <c r="U197" i="1" s="1"/>
  <c r="AW197" i="1"/>
  <c r="Q222" i="1"/>
  <c r="U222" i="1" s="1"/>
  <c r="AW222" i="1"/>
  <c r="Q85" i="1"/>
  <c r="AW85" i="1"/>
  <c r="Q127" i="1"/>
  <c r="AW127" i="1"/>
  <c r="Q182" i="1"/>
  <c r="AW182" i="1"/>
  <c r="Q234" i="1"/>
  <c r="U234" i="1" s="1"/>
  <c r="AW234" i="1"/>
  <c r="Q253" i="1"/>
  <c r="U253" i="1" s="1"/>
  <c r="AW253" i="1"/>
  <c r="Q312" i="1"/>
  <c r="U312" i="1" s="1"/>
  <c r="AW312" i="1"/>
  <c r="Q324" i="1"/>
  <c r="U324" i="1" s="1"/>
  <c r="AW324" i="1"/>
  <c r="Q419" i="1"/>
  <c r="U419" i="1" s="1"/>
  <c r="AW419" i="1"/>
  <c r="Q20" i="1"/>
  <c r="U20" i="1" s="1"/>
  <c r="AW20" i="1"/>
  <c r="Q170" i="1"/>
  <c r="U170" i="1" s="1"/>
  <c r="AW170" i="1"/>
  <c r="Q317" i="1"/>
  <c r="U317" i="1" s="1"/>
  <c r="AW317" i="1"/>
  <c r="Q355" i="1"/>
  <c r="U355" i="1" s="1"/>
  <c r="AW355" i="1"/>
  <c r="Q379" i="1"/>
  <c r="U379" i="1" s="1"/>
  <c r="AW379" i="1"/>
  <c r="Q405" i="1"/>
  <c r="AW405" i="1"/>
  <c r="Q115" i="1"/>
  <c r="U115" i="1" s="1"/>
  <c r="AW115" i="1"/>
  <c r="Q162" i="1"/>
  <c r="U162" i="1" s="1"/>
  <c r="AW162" i="1"/>
  <c r="Q443" i="1"/>
  <c r="U443" i="1" s="1"/>
  <c r="AW443" i="1"/>
  <c r="Q454" i="1"/>
  <c r="AW454" i="1"/>
  <c r="Q481" i="1"/>
  <c r="AW481" i="1"/>
  <c r="Q69" i="1"/>
  <c r="U69" i="1" s="1"/>
  <c r="AW69" i="1"/>
  <c r="Q134" i="1"/>
  <c r="U134" i="1" s="1"/>
  <c r="AW134" i="1"/>
  <c r="Q168" i="1"/>
  <c r="AW168" i="1"/>
  <c r="Q198" i="1"/>
  <c r="AW198" i="1"/>
  <c r="Q111" i="1"/>
  <c r="AW111" i="1"/>
  <c r="Q169" i="1"/>
  <c r="U169" i="1" s="1"/>
  <c r="AW169" i="1"/>
  <c r="Q251" i="1"/>
  <c r="U251" i="1" s="1"/>
  <c r="AW251" i="1"/>
  <c r="Q354" i="1"/>
  <c r="AW354" i="1"/>
  <c r="Q217" i="1"/>
  <c r="U217" i="1" s="1"/>
  <c r="AW217" i="1"/>
  <c r="Q265" i="1"/>
  <c r="U265" i="1" s="1"/>
  <c r="AW265" i="1"/>
  <c r="Q310" i="1"/>
  <c r="U310" i="1" s="1"/>
  <c r="AW310" i="1"/>
  <c r="Q333" i="1"/>
  <c r="U333" i="1" s="1"/>
  <c r="AW333" i="1"/>
  <c r="Q285" i="1"/>
  <c r="U285" i="1" s="1"/>
  <c r="AW285" i="1"/>
  <c r="Q350" i="1"/>
  <c r="AW350" i="1"/>
  <c r="Q274" i="1"/>
  <c r="U274" i="1" s="1"/>
  <c r="AW274" i="1"/>
  <c r="Q423" i="1"/>
  <c r="AW423" i="1"/>
  <c r="Q431" i="1"/>
  <c r="U431" i="1" s="1"/>
  <c r="AW431" i="1"/>
  <c r="Q437" i="1"/>
  <c r="AW437" i="1"/>
  <c r="Q19" i="1"/>
  <c r="U19" i="1" s="1"/>
  <c r="AW19" i="1"/>
  <c r="Q114" i="1"/>
  <c r="AW114" i="1"/>
  <c r="Q160" i="1"/>
  <c r="U160" i="1" s="1"/>
  <c r="AW160" i="1"/>
  <c r="Q449" i="1"/>
  <c r="AW449" i="1"/>
  <c r="Q474" i="1"/>
  <c r="U474" i="1" s="1"/>
  <c r="AW474" i="1"/>
  <c r="Q30" i="1"/>
  <c r="U30" i="1" s="1"/>
  <c r="AW30" i="1"/>
  <c r="Q215" i="1"/>
  <c r="AW215" i="1"/>
  <c r="Q492" i="1"/>
  <c r="U492" i="1" s="1"/>
  <c r="AW492" i="1"/>
  <c r="Q107" i="1"/>
  <c r="U107" i="1" s="1"/>
  <c r="AW107" i="1"/>
  <c r="Q191" i="1"/>
  <c r="U191" i="1" s="1"/>
  <c r="AW191" i="1"/>
  <c r="Q174" i="1"/>
  <c r="U174" i="1" s="1"/>
  <c r="AW174" i="1"/>
  <c r="Q346" i="1"/>
  <c r="AW346" i="1"/>
  <c r="Q372" i="1"/>
  <c r="U372" i="1" s="1"/>
  <c r="AW372" i="1"/>
  <c r="Q341" i="1"/>
  <c r="U341" i="1" s="1"/>
  <c r="AW341" i="1"/>
  <c r="Q362" i="1"/>
  <c r="U362" i="1" s="1"/>
  <c r="AW362" i="1"/>
  <c r="Q386" i="1"/>
  <c r="U386" i="1" s="1"/>
  <c r="AW386" i="1"/>
  <c r="Q409" i="1"/>
  <c r="U409" i="1" s="1"/>
  <c r="AW409" i="1"/>
  <c r="Q428" i="1"/>
  <c r="U428" i="1" s="1"/>
  <c r="AW428" i="1"/>
  <c r="Q470" i="1"/>
  <c r="AW470" i="1"/>
  <c r="Q313" i="1"/>
  <c r="AW313" i="1"/>
  <c r="Q446" i="1"/>
  <c r="U446" i="1" s="1"/>
  <c r="AW446" i="1"/>
  <c r="Q453" i="1"/>
  <c r="AW453" i="1"/>
  <c r="Q86" i="1"/>
  <c r="AW86" i="1"/>
  <c r="Q136" i="1"/>
  <c r="U136" i="1" s="1"/>
  <c r="AW136" i="1"/>
  <c r="Q167" i="1"/>
  <c r="U167" i="1" s="1"/>
  <c r="AW167" i="1"/>
  <c r="Q278" i="1"/>
  <c r="U278" i="1" s="1"/>
  <c r="AW278" i="1"/>
  <c r="Q374" i="1"/>
  <c r="U374" i="1" s="1"/>
  <c r="AW374" i="1"/>
  <c r="Q25" i="1"/>
  <c r="U25" i="1" s="1"/>
  <c r="AW25" i="1"/>
  <c r="Q38" i="1"/>
  <c r="U38" i="1" s="1"/>
  <c r="AW38" i="1"/>
  <c r="Q110" i="1"/>
  <c r="AW110" i="1"/>
  <c r="Q270" i="1"/>
  <c r="U270" i="1" s="1"/>
  <c r="AW270" i="1"/>
  <c r="Q50" i="1"/>
  <c r="U50" i="1" s="1"/>
  <c r="AW50" i="1"/>
  <c r="Q496" i="1"/>
  <c r="U496" i="1" s="1"/>
  <c r="AW496" i="1"/>
  <c r="Q92" i="1"/>
  <c r="AW92" i="1"/>
  <c r="Q108" i="1"/>
  <c r="AW108" i="1"/>
  <c r="Q124" i="1"/>
  <c r="AW124" i="1"/>
  <c r="Q145" i="1"/>
  <c r="AW145" i="1"/>
  <c r="Q192" i="1"/>
  <c r="U192" i="1" s="1"/>
  <c r="AW192" i="1"/>
  <c r="Q208" i="1"/>
  <c r="U208" i="1" s="1"/>
  <c r="AW208" i="1"/>
  <c r="Q352" i="1"/>
  <c r="U352" i="1" s="1"/>
  <c r="AW352" i="1"/>
  <c r="Q14" i="1"/>
  <c r="AW14" i="1"/>
  <c r="Q422" i="1"/>
  <c r="AW422" i="1"/>
  <c r="Q88" i="1"/>
  <c r="U88" i="1" s="1"/>
  <c r="AW88" i="1"/>
  <c r="Q479" i="1"/>
  <c r="AW479" i="1"/>
  <c r="Q495" i="1"/>
  <c r="AW495" i="1"/>
  <c r="Q173" i="1"/>
  <c r="U173" i="1" s="1"/>
  <c r="AW173" i="1"/>
  <c r="Q283" i="1"/>
  <c r="U283" i="1" s="1"/>
  <c r="AW283" i="1"/>
  <c r="Q332" i="1"/>
  <c r="AW332" i="1"/>
  <c r="Q396" i="1"/>
  <c r="U396" i="1" s="1"/>
  <c r="AW396" i="1"/>
  <c r="Q276" i="1"/>
  <c r="U276" i="1" s="1"/>
  <c r="AW276" i="1"/>
  <c r="Q377" i="1"/>
  <c r="U377" i="1" s="1"/>
  <c r="AW377" i="1"/>
  <c r="Q450" i="1"/>
  <c r="U450" i="1" s="1"/>
  <c r="AW450" i="1"/>
  <c r="Q150" i="1"/>
  <c r="U150" i="1" s="1"/>
  <c r="AW150" i="1"/>
  <c r="Q151" i="1"/>
  <c r="AW151" i="1"/>
  <c r="Q245" i="1"/>
  <c r="AW245" i="1"/>
  <c r="Q273" i="1"/>
  <c r="U273" i="1" s="1"/>
  <c r="AW273" i="1"/>
  <c r="Q302" i="1"/>
  <c r="U302" i="1" s="1"/>
  <c r="AW302" i="1"/>
  <c r="Q421" i="1"/>
  <c r="U421" i="1" s="1"/>
  <c r="AW421" i="1"/>
  <c r="Q94" i="1"/>
  <c r="AW94" i="1"/>
  <c r="Q471" i="1"/>
  <c r="AW471" i="1"/>
  <c r="Q195" i="1"/>
  <c r="U195" i="1" s="1"/>
  <c r="AW195" i="1"/>
  <c r="Q126" i="1"/>
  <c r="U126" i="1" s="1"/>
  <c r="AW126" i="1"/>
  <c r="Q248" i="1"/>
  <c r="AW248" i="1"/>
  <c r="Q157" i="1"/>
  <c r="U157" i="1" s="1"/>
  <c r="AW157" i="1"/>
  <c r="Q387" i="1"/>
  <c r="U387" i="1" s="1"/>
  <c r="AW387" i="1"/>
  <c r="Q286" i="1"/>
  <c r="U286" i="1" s="1"/>
  <c r="AW286" i="1"/>
  <c r="Q388" i="1"/>
  <c r="U388" i="1" s="1"/>
  <c r="AW388" i="1"/>
  <c r="Q345" i="1"/>
  <c r="AW345" i="1"/>
  <c r="Q440" i="1"/>
  <c r="U440" i="1" s="1"/>
  <c r="AW440" i="1"/>
  <c r="Q231" i="1"/>
  <c r="AW231" i="1"/>
  <c r="Q353" i="1"/>
  <c r="AW353" i="1"/>
  <c r="Q159" i="1"/>
  <c r="U159" i="1" s="1"/>
  <c r="AW159" i="1"/>
  <c r="Q444" i="1"/>
  <c r="U444" i="1" s="1"/>
  <c r="AW444" i="1"/>
  <c r="Q406" i="1"/>
  <c r="U406" i="1" s="1"/>
  <c r="AW406" i="1"/>
  <c r="Q43" i="1"/>
  <c r="AW43" i="1"/>
  <c r="Q47" i="1"/>
  <c r="AW47" i="1"/>
  <c r="Q82" i="1"/>
  <c r="AW82" i="1"/>
  <c r="Q100" i="1"/>
  <c r="AW100" i="1"/>
  <c r="Q116" i="1"/>
  <c r="AW116" i="1"/>
  <c r="Q98" i="1"/>
  <c r="AW98" i="1"/>
  <c r="Q137" i="1"/>
  <c r="AW137" i="1"/>
  <c r="Q179" i="1"/>
  <c r="AW179" i="1"/>
  <c r="Q200" i="1"/>
  <c r="U200" i="1" s="1"/>
  <c r="AW200" i="1"/>
  <c r="Q212" i="1"/>
  <c r="U212" i="1" s="1"/>
  <c r="AW212" i="1"/>
  <c r="Q254" i="1"/>
  <c r="U254" i="1" s="1"/>
  <c r="AW254" i="1"/>
  <c r="Q224" i="1"/>
  <c r="AW224" i="1"/>
  <c r="Q330" i="1"/>
  <c r="AW330" i="1"/>
  <c r="Q340" i="1"/>
  <c r="U340" i="1" s="1"/>
  <c r="AW340" i="1"/>
  <c r="Q348" i="1"/>
  <c r="U348" i="1" s="1"/>
  <c r="AW348" i="1"/>
  <c r="Q9" i="1"/>
  <c r="U9" i="1" s="1"/>
  <c r="AW9" i="1"/>
  <c r="Q414" i="1"/>
  <c r="AW414" i="1"/>
  <c r="Q459" i="1"/>
  <c r="AW459" i="1"/>
  <c r="Q21" i="1"/>
  <c r="AW21" i="1"/>
  <c r="Q499" i="1"/>
  <c r="AW499" i="1"/>
  <c r="Q40" i="1"/>
  <c r="U40" i="1" s="1"/>
  <c r="AW40" i="1"/>
  <c r="Q61" i="1"/>
  <c r="U61" i="1" s="1"/>
  <c r="AW61" i="1"/>
  <c r="Q83" i="1"/>
  <c r="U83" i="1" s="1"/>
  <c r="AW83" i="1"/>
  <c r="Q122" i="1"/>
  <c r="U122" i="1" s="1"/>
  <c r="AW122" i="1"/>
  <c r="Q33" i="1"/>
  <c r="U33" i="1" s="1"/>
  <c r="AW33" i="1"/>
  <c r="Q487" i="1"/>
  <c r="AW487" i="1"/>
  <c r="Q29" i="1"/>
  <c r="U29" i="1" s="1"/>
  <c r="AW29" i="1"/>
  <c r="Q52" i="1"/>
  <c r="U52" i="1" s="1"/>
  <c r="AW52" i="1"/>
  <c r="Q153" i="1"/>
  <c r="U153" i="1" s="1"/>
  <c r="AW153" i="1"/>
  <c r="Q199" i="1"/>
  <c r="U199" i="1" s="1"/>
  <c r="AW199" i="1"/>
  <c r="Q226" i="1"/>
  <c r="U226" i="1" s="1"/>
  <c r="AW226" i="1"/>
  <c r="Q263" i="1"/>
  <c r="U263" i="1" s="1"/>
  <c r="AW263" i="1"/>
  <c r="Q271" i="1"/>
  <c r="U271" i="1" s="1"/>
  <c r="AW271" i="1"/>
  <c r="Q279" i="1"/>
  <c r="U279" i="1" s="1"/>
  <c r="AW279" i="1"/>
  <c r="Q287" i="1"/>
  <c r="U287" i="1" s="1"/>
  <c r="AW287" i="1"/>
  <c r="Q295" i="1"/>
  <c r="U295" i="1" s="1"/>
  <c r="AW295" i="1"/>
  <c r="Q315" i="1"/>
  <c r="U315" i="1" s="1"/>
  <c r="AW315" i="1"/>
  <c r="Q328" i="1"/>
  <c r="U328" i="1" s="1"/>
  <c r="AW328" i="1"/>
  <c r="Q359" i="1"/>
  <c r="U359" i="1" s="1"/>
  <c r="AW359" i="1"/>
  <c r="Q369" i="1"/>
  <c r="U369" i="1" s="1"/>
  <c r="AW369" i="1"/>
  <c r="Q376" i="1"/>
  <c r="U376" i="1" s="1"/>
  <c r="AW376" i="1"/>
  <c r="Q391" i="1"/>
  <c r="U391" i="1" s="1"/>
  <c r="AW391" i="1"/>
  <c r="Q401" i="1"/>
  <c r="U401" i="1" s="1"/>
  <c r="AW401" i="1"/>
  <c r="Q424" i="1"/>
  <c r="U424" i="1" s="1"/>
  <c r="AW424" i="1"/>
  <c r="Q8" i="1"/>
  <c r="U8" i="1" s="1"/>
  <c r="AW8" i="1"/>
  <c r="Q148" i="1"/>
  <c r="U148" i="1" s="1"/>
  <c r="AW148" i="1"/>
  <c r="Q347" i="1"/>
  <c r="U347" i="1" s="1"/>
  <c r="AW347" i="1"/>
  <c r="Q357" i="1"/>
  <c r="U357" i="1" s="1"/>
  <c r="AW357" i="1"/>
  <c r="Q364" i="1"/>
  <c r="U364" i="1" s="1"/>
  <c r="AW364" i="1"/>
  <c r="Q395" i="1"/>
  <c r="U395" i="1" s="1"/>
  <c r="AW395" i="1"/>
  <c r="Q407" i="1"/>
  <c r="AW407" i="1"/>
  <c r="Q427" i="1"/>
  <c r="U427" i="1" s="1"/>
  <c r="AW427" i="1"/>
  <c r="Q259" i="1"/>
  <c r="U259" i="1" s="1"/>
  <c r="AW259" i="1"/>
  <c r="Q264" i="1"/>
  <c r="AW264" i="1"/>
  <c r="Q272" i="1"/>
  <c r="AW272" i="1"/>
  <c r="Q280" i="1"/>
  <c r="AW280" i="1"/>
  <c r="Q288" i="1"/>
  <c r="AW288" i="1"/>
  <c r="Q296" i="1"/>
  <c r="AW296" i="1"/>
  <c r="Q304" i="1"/>
  <c r="AW304" i="1"/>
  <c r="Q311" i="1"/>
  <c r="AW311" i="1"/>
  <c r="Q361" i="1"/>
  <c r="U361" i="1" s="1"/>
  <c r="AW361" i="1"/>
  <c r="Q368" i="1"/>
  <c r="U368" i="1" s="1"/>
  <c r="AW368" i="1"/>
  <c r="Q383" i="1"/>
  <c r="U383" i="1" s="1"/>
  <c r="AW383" i="1"/>
  <c r="Q393" i="1"/>
  <c r="U393" i="1" s="1"/>
  <c r="AW393" i="1"/>
  <c r="Q400" i="1"/>
  <c r="U400" i="1" s="1"/>
  <c r="AW400" i="1"/>
  <c r="Q460" i="1"/>
  <c r="U460" i="1" s="1"/>
  <c r="AW460" i="1"/>
  <c r="Q488" i="1"/>
  <c r="U488" i="1" s="1"/>
  <c r="AW488" i="1"/>
  <c r="Q46" i="1"/>
  <c r="AW46" i="1"/>
  <c r="Q484" i="1"/>
  <c r="U484" i="1" s="1"/>
  <c r="AW484" i="1"/>
  <c r="Q77" i="1"/>
  <c r="U77" i="1" s="1"/>
  <c r="AW77" i="1"/>
  <c r="Q155" i="1"/>
  <c r="AW155" i="1"/>
  <c r="Q209" i="1"/>
  <c r="U209" i="1" s="1"/>
  <c r="AW209" i="1"/>
  <c r="Q113" i="1"/>
  <c r="AW113" i="1"/>
  <c r="Q206" i="1"/>
  <c r="AW206" i="1"/>
  <c r="Q235" i="1"/>
  <c r="U235" i="1" s="1"/>
  <c r="AW235" i="1"/>
  <c r="Q247" i="1"/>
  <c r="U247" i="1" s="1"/>
  <c r="AW247" i="1"/>
  <c r="Q281" i="1"/>
  <c r="U281" i="1" s="1"/>
  <c r="AW281" i="1"/>
  <c r="Q301" i="1"/>
  <c r="U301" i="1" s="1"/>
  <c r="AW301" i="1"/>
  <c r="Q337" i="1"/>
  <c r="U337" i="1" s="1"/>
  <c r="AW337" i="1"/>
  <c r="Q381" i="1"/>
  <c r="U381" i="1" s="1"/>
  <c r="AW381" i="1"/>
  <c r="Q171" i="1"/>
  <c r="U171" i="1" s="1"/>
  <c r="AW171" i="1"/>
  <c r="Q256" i="1"/>
  <c r="AW256" i="1"/>
  <c r="Q320" i="1"/>
  <c r="U320" i="1" s="1"/>
  <c r="AW320" i="1"/>
  <c r="Q334" i="1"/>
  <c r="AW334" i="1"/>
  <c r="Q260" i="1"/>
  <c r="AW260" i="1"/>
  <c r="Q293" i="1"/>
  <c r="U293" i="1" s="1"/>
  <c r="AW293" i="1"/>
  <c r="Q356" i="1"/>
  <c r="U356" i="1" s="1"/>
  <c r="AW356" i="1"/>
  <c r="Q227" i="1"/>
  <c r="U227" i="1" s="1"/>
  <c r="AW227" i="1"/>
  <c r="Q219" i="1"/>
  <c r="U219" i="1" s="1"/>
  <c r="AW219" i="1"/>
  <c r="Q282" i="1"/>
  <c r="U282" i="1" s="1"/>
  <c r="AW282" i="1"/>
  <c r="Q321" i="1"/>
  <c r="U321" i="1" s="1"/>
  <c r="AW321" i="1"/>
  <c r="Q66" i="1"/>
  <c r="AW66" i="1"/>
  <c r="Q117" i="1"/>
  <c r="U117" i="1" s="1"/>
  <c r="AW117" i="1"/>
  <c r="Q457" i="1"/>
  <c r="AW457" i="1"/>
  <c r="Q480" i="1"/>
  <c r="AW480" i="1"/>
  <c r="Q45" i="1"/>
  <c r="U45" i="1" s="1"/>
  <c r="AW45" i="1"/>
  <c r="Q81" i="1"/>
  <c r="U81" i="1" s="1"/>
  <c r="AW81" i="1"/>
  <c r="Q472" i="1"/>
  <c r="AW472" i="1"/>
  <c r="Q109" i="1"/>
  <c r="U109" i="1" s="1"/>
  <c r="AW109" i="1"/>
  <c r="Q140" i="1"/>
  <c r="U140" i="1" s="1"/>
  <c r="AW140" i="1"/>
  <c r="Q210" i="1"/>
  <c r="AW210" i="1"/>
  <c r="Q402" i="1"/>
  <c r="U402" i="1" s="1"/>
  <c r="AW402" i="1"/>
  <c r="Q314" i="1"/>
  <c r="U314" i="1" s="1"/>
  <c r="AW314" i="1"/>
  <c r="Q370" i="1"/>
  <c r="U370" i="1" s="1"/>
  <c r="AW370" i="1"/>
  <c r="Q468" i="1"/>
  <c r="AW468" i="1"/>
  <c r="Q475" i="1"/>
  <c r="AW475" i="1"/>
  <c r="Q498" i="1"/>
  <c r="AW498" i="1"/>
  <c r="Q34" i="1"/>
  <c r="U34" i="1" s="1"/>
  <c r="AW34" i="1"/>
  <c r="Q158" i="1"/>
  <c r="U158" i="1" s="1"/>
  <c r="AW158" i="1"/>
  <c r="Q189" i="1"/>
  <c r="U189" i="1" s="1"/>
  <c r="AW189" i="1"/>
  <c r="Q138" i="1"/>
  <c r="U138" i="1" s="1"/>
  <c r="AW138" i="1"/>
  <c r="Q180" i="1"/>
  <c r="U180" i="1" s="1"/>
  <c r="AW180" i="1"/>
  <c r="Q298" i="1"/>
  <c r="U298" i="1" s="1"/>
  <c r="AW298" i="1"/>
  <c r="Q412" i="1"/>
  <c r="U412" i="1" s="1"/>
  <c r="AW412" i="1"/>
  <c r="Q144" i="1"/>
  <c r="U144" i="1" s="1"/>
  <c r="AW144" i="1"/>
  <c r="Q186" i="1"/>
  <c r="AW186" i="1"/>
  <c r="Q89" i="1"/>
  <c r="U89" i="1" s="1"/>
  <c r="AW89" i="1"/>
  <c r="Q184" i="1"/>
  <c r="AW184" i="1"/>
  <c r="Q75" i="1"/>
  <c r="AW75" i="1"/>
  <c r="Q249" i="1"/>
  <c r="U249" i="1" s="1"/>
  <c r="AW249" i="1"/>
  <c r="Q344" i="1"/>
  <c r="U344" i="1" s="1"/>
  <c r="AW344" i="1"/>
  <c r="Q41" i="1"/>
  <c r="U41" i="1" s="1"/>
  <c r="AW41" i="1"/>
  <c r="Q44" i="1"/>
  <c r="U44" i="1" s="1"/>
  <c r="AW44" i="1"/>
  <c r="Q130" i="1"/>
  <c r="U130" i="1" s="1"/>
  <c r="AW130" i="1"/>
  <c r="Q242" i="1"/>
  <c r="U242" i="1" s="1"/>
  <c r="AW242" i="1"/>
  <c r="Q275" i="1"/>
  <c r="U275" i="1" s="1"/>
  <c r="AW275" i="1"/>
  <c r="Q299" i="1"/>
  <c r="U299" i="1" s="1"/>
  <c r="AW299" i="1"/>
  <c r="Q360" i="1"/>
  <c r="U360" i="1" s="1"/>
  <c r="AW360" i="1"/>
  <c r="Q392" i="1"/>
  <c r="U392" i="1" s="1"/>
  <c r="AW392" i="1"/>
  <c r="Q16" i="1"/>
  <c r="U16" i="1" s="1"/>
  <c r="AW16" i="1"/>
  <c r="Q284" i="1"/>
  <c r="U284" i="1" s="1"/>
  <c r="AW284" i="1"/>
  <c r="Q300" i="1"/>
  <c r="U300" i="1" s="1"/>
  <c r="AW300" i="1"/>
  <c r="Q384" i="1"/>
  <c r="U384" i="1" s="1"/>
  <c r="AW384" i="1"/>
  <c r="Q485" i="1"/>
  <c r="U485" i="1" s="1"/>
  <c r="AW485" i="1"/>
  <c r="Q166" i="1"/>
  <c r="U166" i="1" s="1"/>
  <c r="AW166" i="1"/>
  <c r="Q70" i="1"/>
  <c r="AW70" i="1"/>
  <c r="Q99" i="1"/>
  <c r="U99" i="1" s="1"/>
  <c r="AW99" i="1"/>
  <c r="Q277" i="1"/>
  <c r="U277" i="1" s="1"/>
  <c r="AW277" i="1"/>
  <c r="Q432" i="1"/>
  <c r="U432" i="1" s="1"/>
  <c r="AW432" i="1"/>
  <c r="Q15" i="1"/>
  <c r="U15" i="1" s="1"/>
  <c r="AW15" i="1"/>
  <c r="Q57" i="1"/>
  <c r="U57" i="1" s="1"/>
  <c r="AW57" i="1"/>
  <c r="Q193" i="1"/>
  <c r="U193" i="1" s="1"/>
  <c r="AW193" i="1"/>
  <c r="Q74" i="1"/>
  <c r="AW74" i="1"/>
  <c r="Q482" i="1"/>
  <c r="U482" i="1" s="1"/>
  <c r="AW482" i="1"/>
  <c r="Q177" i="1"/>
  <c r="AW177" i="1"/>
  <c r="Q316" i="1"/>
  <c r="U316" i="1" s="1"/>
  <c r="AW316" i="1"/>
  <c r="Q486" i="1"/>
  <c r="U486" i="1" s="1"/>
  <c r="AW486" i="1"/>
  <c r="Q106" i="1"/>
  <c r="AW106" i="1"/>
  <c r="Q336" i="1"/>
  <c r="U336" i="1" s="1"/>
  <c r="AW336" i="1"/>
  <c r="Q326" i="1"/>
  <c r="AW326" i="1"/>
  <c r="Q462" i="1"/>
  <c r="U462" i="1" s="1"/>
  <c r="AW462" i="1"/>
  <c r="Q201" i="1"/>
  <c r="U201" i="1" s="1"/>
  <c r="AW201" i="1"/>
  <c r="Q59" i="1"/>
  <c r="AW59" i="1"/>
  <c r="Q27" i="1"/>
  <c r="AW27" i="1"/>
  <c r="Q35" i="1"/>
  <c r="AW35" i="1"/>
  <c r="Q87" i="1"/>
  <c r="U87" i="1" s="1"/>
  <c r="AW87" i="1"/>
  <c r="Q96" i="1"/>
  <c r="AW96" i="1"/>
  <c r="Q104" i="1"/>
  <c r="AW104" i="1"/>
  <c r="Q120" i="1"/>
  <c r="AW120" i="1"/>
  <c r="Q133" i="1"/>
  <c r="AW133" i="1"/>
  <c r="Q149" i="1"/>
  <c r="AW149" i="1"/>
  <c r="Q183" i="1"/>
  <c r="AW183" i="1"/>
  <c r="Q196" i="1"/>
  <c r="U196" i="1" s="1"/>
  <c r="AW196" i="1"/>
  <c r="Q216" i="1"/>
  <c r="U216" i="1" s="1"/>
  <c r="AW216" i="1"/>
  <c r="Q236" i="1"/>
  <c r="AW236" i="1"/>
  <c r="Q244" i="1"/>
  <c r="AW244" i="1"/>
  <c r="Q220" i="1"/>
  <c r="AW220" i="1"/>
  <c r="Q319" i="1"/>
  <c r="AW319" i="1"/>
  <c r="Q335" i="1"/>
  <c r="U335" i="1" s="1"/>
  <c r="AW335" i="1"/>
  <c r="Q10" i="1"/>
  <c r="AW10" i="1"/>
  <c r="Q13" i="1"/>
  <c r="U13" i="1" s="1"/>
  <c r="AW13" i="1"/>
  <c r="Q418" i="1"/>
  <c r="AW418" i="1"/>
  <c r="Q447" i="1"/>
  <c r="U447" i="1" s="1"/>
  <c r="AW447" i="1"/>
  <c r="Q455" i="1"/>
  <c r="AW455" i="1"/>
  <c r="Q441" i="1"/>
  <c r="AW441" i="1"/>
  <c r="Q465" i="1"/>
  <c r="AW465" i="1"/>
  <c r="Q53" i="1"/>
  <c r="U53" i="1" s="1"/>
  <c r="AW53" i="1"/>
  <c r="Q84" i="1"/>
  <c r="AW84" i="1"/>
  <c r="Q129" i="1"/>
  <c r="U129" i="1" s="1"/>
  <c r="AW129" i="1"/>
  <c r="Q24" i="1"/>
  <c r="AW24" i="1"/>
  <c r="Q36" i="1"/>
  <c r="AW36" i="1"/>
  <c r="Q64" i="1"/>
  <c r="U64" i="1" s="1"/>
  <c r="AW64" i="1"/>
  <c r="Q68" i="1"/>
  <c r="U68" i="1" s="1"/>
  <c r="AW68" i="1"/>
  <c r="Q72" i="1"/>
  <c r="U72" i="1" s="1"/>
  <c r="AW72" i="1"/>
  <c r="Q80" i="1"/>
  <c r="U80" i="1" s="1"/>
  <c r="AW80" i="1"/>
  <c r="Q93" i="1"/>
  <c r="AW93" i="1"/>
  <c r="Q483" i="1"/>
  <c r="AW483" i="1"/>
  <c r="Q37" i="1"/>
  <c r="U37" i="1" s="1"/>
  <c r="AW37" i="1"/>
  <c r="Q56" i="1"/>
  <c r="AW56" i="1"/>
  <c r="Q131" i="1"/>
  <c r="AW131" i="1"/>
  <c r="Q172" i="1"/>
  <c r="AW172" i="1"/>
  <c r="Q205" i="1"/>
  <c r="U205" i="1" s="1"/>
  <c r="AW205" i="1"/>
  <c r="Q229" i="1"/>
  <c r="U229" i="1" s="1"/>
  <c r="AW229" i="1"/>
  <c r="Q143" i="1"/>
  <c r="AW143" i="1"/>
  <c r="Q178" i="1"/>
  <c r="AW178" i="1"/>
  <c r="Q240" i="1"/>
  <c r="AW240" i="1"/>
  <c r="Q435" i="1"/>
  <c r="U435" i="1" s="1"/>
  <c r="AW435" i="1"/>
  <c r="Q12" i="1"/>
  <c r="U12" i="1" s="1"/>
  <c r="AW12" i="1"/>
  <c r="Q255" i="1"/>
  <c r="U255" i="1" s="1"/>
  <c r="AW255" i="1"/>
  <c r="Q323" i="1"/>
  <c r="U323" i="1" s="1"/>
  <c r="AW323" i="1"/>
  <c r="Q339" i="1"/>
  <c r="U339" i="1" s="1"/>
  <c r="AW339" i="1"/>
  <c r="Q373" i="1"/>
  <c r="U373" i="1" s="1"/>
  <c r="AW373" i="1"/>
  <c r="Q380" i="1"/>
  <c r="U380" i="1" s="1"/>
  <c r="AW380" i="1"/>
  <c r="Q415" i="1"/>
  <c r="U415" i="1" s="1"/>
  <c r="AW415" i="1"/>
  <c r="Q123" i="1"/>
  <c r="AW123" i="1"/>
  <c r="Q132" i="1"/>
  <c r="U132" i="1" s="1"/>
  <c r="AW132" i="1"/>
  <c r="Q225" i="1"/>
  <c r="U225" i="1" s="1"/>
  <c r="AW225" i="1"/>
  <c r="Q325" i="1"/>
  <c r="AW325" i="1"/>
  <c r="Q416" i="1"/>
  <c r="U416" i="1" s="1"/>
  <c r="AW416" i="1"/>
  <c r="Q448" i="1"/>
  <c r="U448" i="1" s="1"/>
  <c r="AW448" i="1"/>
  <c r="Q456" i="1"/>
  <c r="U456" i="1" s="1"/>
  <c r="AW456" i="1"/>
  <c r="Q478" i="1"/>
  <c r="U478" i="1" s="1"/>
  <c r="AW478" i="1"/>
  <c r="Q442" i="1"/>
  <c r="AW442" i="1"/>
  <c r="Q497" i="1"/>
  <c r="U497" i="1" s="1"/>
  <c r="AW497" i="1"/>
  <c r="Q65" i="1"/>
  <c r="U65" i="1" s="1"/>
  <c r="AW65" i="1"/>
  <c r="Q102" i="1"/>
  <c r="AW102" i="1"/>
  <c r="Q214" i="1"/>
  <c r="U214" i="1" s="1"/>
  <c r="AW214" i="1"/>
  <c r="Q42" i="1"/>
  <c r="U42" i="1" s="1"/>
  <c r="AW42" i="1"/>
  <c r="Q125" i="1"/>
  <c r="U125" i="1" s="1"/>
  <c r="AW125" i="1"/>
  <c r="Q91" i="1"/>
  <c r="U91" i="1" s="1"/>
  <c r="AW91" i="1"/>
  <c r="Q213" i="1"/>
  <c r="AW213" i="1"/>
  <c r="Q238" i="1"/>
  <c r="U238" i="1" s="1"/>
  <c r="AW238" i="1"/>
  <c r="Q250" i="1"/>
  <c r="U250" i="1" s="1"/>
  <c r="AW250" i="1"/>
  <c r="Q351" i="1"/>
  <c r="U351" i="1" s="1"/>
  <c r="AW351" i="1"/>
  <c r="Q382" i="1"/>
  <c r="U382" i="1" s="1"/>
  <c r="AW382" i="1"/>
  <c r="Q103" i="1"/>
  <c r="U103" i="1" s="1"/>
  <c r="AW103" i="1"/>
  <c r="Q246" i="1"/>
  <c r="U246" i="1" s="1"/>
  <c r="AW246" i="1"/>
  <c r="Q262" i="1"/>
  <c r="U262" i="1" s="1"/>
  <c r="AW262" i="1"/>
  <c r="Q342" i="1"/>
  <c r="AW342" i="1"/>
  <c r="Q269" i="1"/>
  <c r="U269" i="1" s="1"/>
  <c r="AW269" i="1"/>
  <c r="Q305" i="1"/>
  <c r="U305" i="1" s="1"/>
  <c r="AW305" i="1"/>
  <c r="Q223" i="1"/>
  <c r="U223" i="1" s="1"/>
  <c r="AW223" i="1"/>
  <c r="Q429" i="1"/>
  <c r="AW429" i="1"/>
  <c r="Q433" i="1"/>
  <c r="AW433" i="1"/>
  <c r="Q290" i="1"/>
  <c r="U290" i="1" s="1"/>
  <c r="AW290" i="1"/>
  <c r="Q425" i="1"/>
  <c r="U425" i="1" s="1"/>
  <c r="AW425" i="1"/>
  <c r="Q434" i="1"/>
  <c r="AW434" i="1"/>
  <c r="Q11" i="1"/>
  <c r="U11" i="1" s="1"/>
  <c r="AW11" i="1"/>
  <c r="Q467" i="1"/>
  <c r="AW467" i="1"/>
  <c r="Q461" i="1"/>
  <c r="AW461" i="1"/>
  <c r="Q139" i="1"/>
  <c r="AW139" i="1"/>
  <c r="Q187" i="1"/>
  <c r="U187" i="1" s="1"/>
  <c r="AW187" i="1"/>
  <c r="Q464" i="1"/>
  <c r="U464" i="1" s="1"/>
  <c r="AW464" i="1"/>
  <c r="Q489" i="1"/>
  <c r="U489" i="1" s="1"/>
  <c r="AW489" i="1"/>
  <c r="Q54" i="1"/>
  <c r="U54" i="1" s="1"/>
  <c r="AW54" i="1"/>
  <c r="Q294" i="1"/>
  <c r="U294" i="1" s="1"/>
  <c r="AW294" i="1"/>
  <c r="Q473" i="1"/>
  <c r="U473" i="1" s="1"/>
  <c r="AW473" i="1"/>
  <c r="Q176" i="1"/>
  <c r="U176" i="1" s="1"/>
  <c r="AW176" i="1"/>
  <c r="Q309" i="1"/>
  <c r="U309" i="1" s="1"/>
  <c r="AW309" i="1"/>
  <c r="Q119" i="1"/>
  <c r="U119" i="1" s="1"/>
  <c r="AW119" i="1"/>
  <c r="Q156" i="1"/>
  <c r="U156" i="1" s="1"/>
  <c r="AW156" i="1"/>
  <c r="Q266" i="1"/>
  <c r="U266" i="1" s="1"/>
  <c r="AW266" i="1"/>
  <c r="Q211" i="1"/>
  <c r="U211" i="1" s="1"/>
  <c r="AW211" i="1"/>
  <c r="Q404" i="1"/>
  <c r="U404" i="1" s="1"/>
  <c r="AW404" i="1"/>
  <c r="Q366" i="1"/>
  <c r="U366" i="1" s="1"/>
  <c r="AW366" i="1"/>
  <c r="Q438" i="1"/>
  <c r="AW438" i="1"/>
  <c r="Q469" i="1"/>
  <c r="U469" i="1" s="1"/>
  <c r="AW469" i="1"/>
  <c r="Q190" i="1"/>
  <c r="AW190" i="1"/>
  <c r="Q26" i="1"/>
  <c r="U26" i="1" s="1"/>
  <c r="AW26" i="1"/>
  <c r="Q118" i="1"/>
  <c r="AW118" i="1"/>
  <c r="Q318" i="1"/>
  <c r="AW318" i="1"/>
  <c r="Q445" i="1"/>
  <c r="AW445" i="1"/>
  <c r="Q477" i="1"/>
  <c r="AW477" i="1"/>
  <c r="Q146" i="1"/>
  <c r="AW146" i="1"/>
  <c r="Q239" i="1"/>
  <c r="AW239" i="1"/>
  <c r="Q161" i="1"/>
  <c r="U161" i="1" s="1"/>
  <c r="AW161" i="1"/>
  <c r="Q194" i="1"/>
  <c r="AW194" i="1"/>
  <c r="Q185" i="1"/>
  <c r="U185" i="1" s="1"/>
  <c r="AW185" i="1"/>
  <c r="Q7" i="1"/>
  <c r="U7" i="1" s="1"/>
  <c r="AW7" i="1"/>
  <c r="AT7" i="1"/>
  <c r="T11" i="2" s="1"/>
  <c r="AQ7" i="1"/>
  <c r="N11" i="2" s="1"/>
  <c r="AU7" i="1"/>
  <c r="V11" i="2" s="1"/>
  <c r="AR7" i="1"/>
  <c r="P11" i="2" s="1"/>
  <c r="AS7" i="1"/>
  <c r="R11" i="2" s="1"/>
  <c r="AP7" i="1"/>
  <c r="L11" i="2" s="1"/>
  <c r="U470" i="1"/>
  <c r="T374" i="1"/>
  <c r="T167" i="1"/>
  <c r="T25" i="1"/>
  <c r="T446" i="1"/>
  <c r="T409" i="1"/>
  <c r="T136" i="1"/>
  <c r="T470" i="1"/>
  <c r="T270" i="1"/>
  <c r="T278" i="1"/>
  <c r="T362" i="1"/>
  <c r="T50" i="1"/>
  <c r="U213" i="1"/>
  <c r="T386" i="1"/>
  <c r="AG7" i="1"/>
  <c r="F11" i="2" s="1"/>
  <c r="AF7" i="1"/>
  <c r="D11" i="2" s="1"/>
  <c r="T406" i="1"/>
  <c r="T238" i="1"/>
  <c r="T496" i="1"/>
  <c r="T38" i="1"/>
  <c r="T185" i="1"/>
  <c r="T57" i="1"/>
  <c r="T274" i="1"/>
  <c r="T425" i="1"/>
  <c r="T492" i="1"/>
  <c r="T191" i="1"/>
  <c r="T428" i="1"/>
  <c r="T323" i="1"/>
  <c r="T19" i="1"/>
  <c r="T174" i="1"/>
  <c r="T30" i="1"/>
  <c r="T387" i="1"/>
  <c r="T478" i="1"/>
  <c r="T489" i="1"/>
  <c r="T305" i="1"/>
  <c r="T474" i="1"/>
  <c r="T297" i="1"/>
  <c r="T417" i="1"/>
  <c r="T473" i="1"/>
  <c r="T482" i="1"/>
  <c r="T181" i="1"/>
  <c r="T189" i="1"/>
  <c r="T302" i="1"/>
  <c r="T343" i="1"/>
  <c r="T34" i="1"/>
  <c r="T157" i="1"/>
  <c r="T316" i="1"/>
  <c r="T404" i="1"/>
  <c r="T138" i="1"/>
  <c r="T266" i="1"/>
  <c r="T298" i="1"/>
  <c r="T377" i="1"/>
  <c r="T15" i="1"/>
  <c r="T324" i="1"/>
  <c r="T454" i="1"/>
  <c r="T180" i="1"/>
  <c r="T314" i="1"/>
  <c r="T195" i="1"/>
  <c r="T412" i="1"/>
  <c r="T126" i="1"/>
  <c r="T273" i="1"/>
  <c r="T372" i="1"/>
  <c r="T20" i="1"/>
  <c r="T144" i="1"/>
  <c r="T158" i="1"/>
  <c r="T416" i="1"/>
  <c r="T341" i="1"/>
  <c r="T370" i="1"/>
  <c r="T177" i="1"/>
  <c r="T89" i="1"/>
  <c r="T193" i="1"/>
  <c r="T32" i="1"/>
  <c r="T444" i="1"/>
  <c r="T113" i="1"/>
  <c r="T64" i="1"/>
  <c r="O113" i="1"/>
  <c r="BC113" i="1" s="1"/>
  <c r="BD113" i="1" s="1"/>
  <c r="T225" i="1"/>
  <c r="T306" i="1"/>
  <c r="T486" i="1"/>
  <c r="T21" i="1"/>
  <c r="T176" i="1"/>
  <c r="T488" i="1"/>
  <c r="T332" i="1"/>
  <c r="T77" i="1"/>
  <c r="T12" i="1"/>
  <c r="T17" i="1"/>
  <c r="T320" i="1"/>
  <c r="T383" i="1"/>
  <c r="T28" i="1"/>
  <c r="T155" i="1"/>
  <c r="T415" i="1"/>
  <c r="T351" i="1"/>
  <c r="T295" i="1"/>
  <c r="T289" i="1"/>
  <c r="T161" i="1"/>
  <c r="O21" i="1"/>
  <c r="BC21" i="1" s="1"/>
  <c r="BD21" i="1" s="1"/>
  <c r="T257" i="1"/>
  <c r="T26" i="1"/>
  <c r="T293" i="1"/>
  <c r="T134" i="1"/>
  <c r="T424" i="1"/>
  <c r="T187" i="1"/>
  <c r="T246" i="1"/>
  <c r="T227" i="1"/>
  <c r="T290" i="1"/>
  <c r="O332" i="1"/>
  <c r="BC332" i="1" s="1"/>
  <c r="BD332" i="1" s="1"/>
  <c r="T401" i="1"/>
  <c r="T389" i="1"/>
  <c r="T435" i="1"/>
  <c r="T382" i="1"/>
  <c r="T166" i="1"/>
  <c r="T309" i="1"/>
  <c r="T490" i="1"/>
  <c r="T262" i="1"/>
  <c r="T347" i="1"/>
  <c r="T93" i="1"/>
  <c r="T328" i="1"/>
  <c r="T271" i="1"/>
  <c r="T105" i="1"/>
  <c r="T263" i="1"/>
  <c r="T42" i="1"/>
  <c r="T48" i="1"/>
  <c r="T103" i="1"/>
  <c r="T159" i="1"/>
  <c r="O177" i="1"/>
  <c r="BC177" i="1" s="1"/>
  <c r="BD177" i="1" s="1"/>
  <c r="O155" i="1"/>
  <c r="BC155" i="1" s="1"/>
  <c r="BD155" i="1" s="1"/>
  <c r="T213" i="1"/>
  <c r="T250" i="1"/>
  <c r="T369" i="1"/>
  <c r="T485" i="1"/>
  <c r="T58" i="1"/>
  <c r="T154" i="1"/>
  <c r="T358" i="1"/>
  <c r="T339" i="1"/>
  <c r="T52" i="1"/>
  <c r="T251" i="1"/>
  <c r="T442" i="1"/>
  <c r="O423" i="1"/>
  <c r="BC423" i="1" s="1"/>
  <c r="BD423" i="1" s="1"/>
  <c r="T423" i="1"/>
  <c r="O480" i="1"/>
  <c r="BC480" i="1" s="1"/>
  <c r="BD480" i="1" s="1"/>
  <c r="T480" i="1"/>
  <c r="O84" i="1"/>
  <c r="BC84" i="1" s="1"/>
  <c r="BD84" i="1" s="1"/>
  <c r="T84" i="1"/>
  <c r="Q371" i="1"/>
  <c r="U371" i="1" s="1"/>
  <c r="T371" i="1"/>
  <c r="Q397" i="1"/>
  <c r="U397" i="1" s="1"/>
  <c r="T397" i="1"/>
  <c r="Q22" i="1"/>
  <c r="U22" i="1" s="1"/>
  <c r="T22" i="1"/>
  <c r="Q439" i="1"/>
  <c r="U439" i="1" s="1"/>
  <c r="T439" i="1"/>
  <c r="Q390" i="1"/>
  <c r="U390" i="1" s="1"/>
  <c r="T390" i="1"/>
  <c r="O498" i="1"/>
  <c r="BC498" i="1" s="1"/>
  <c r="BD498" i="1" s="1"/>
  <c r="T498" i="1"/>
  <c r="O477" i="1"/>
  <c r="BC477" i="1" s="1"/>
  <c r="BD477" i="1" s="1"/>
  <c r="T477" i="1"/>
  <c r="Q398" i="1"/>
  <c r="U398" i="1" s="1"/>
  <c r="T398" i="1"/>
  <c r="T91" i="1"/>
  <c r="T456" i="1"/>
  <c r="T286" i="1"/>
  <c r="T366" i="1"/>
  <c r="O454" i="1"/>
  <c r="BC454" i="1" s="1"/>
  <c r="BD454" i="1" s="1"/>
  <c r="Q375" i="1"/>
  <c r="U375" i="1" s="1"/>
  <c r="T375" i="1"/>
  <c r="Q385" i="1"/>
  <c r="U385" i="1" s="1"/>
  <c r="T385" i="1"/>
  <c r="Q363" i="1"/>
  <c r="U363" i="1" s="1"/>
  <c r="T363" i="1"/>
  <c r="Q420" i="1"/>
  <c r="U420" i="1" s="1"/>
  <c r="T420" i="1"/>
  <c r="Q261" i="1"/>
  <c r="U261" i="1" s="1"/>
  <c r="T261" i="1"/>
  <c r="Q331" i="1"/>
  <c r="U331" i="1" s="1"/>
  <c r="T331" i="1"/>
  <c r="Q142" i="1"/>
  <c r="U142" i="1" s="1"/>
  <c r="T142" i="1"/>
  <c r="O405" i="1"/>
  <c r="BC405" i="1" s="1"/>
  <c r="BD405" i="1" s="1"/>
  <c r="T405" i="1"/>
  <c r="Q163" i="1"/>
  <c r="U163" i="1" s="1"/>
  <c r="T163" i="1"/>
  <c r="Q221" i="1"/>
  <c r="U221" i="1" s="1"/>
  <c r="T221" i="1"/>
  <c r="Q97" i="1"/>
  <c r="U97" i="1" s="1"/>
  <c r="T97" i="1"/>
  <c r="Q203" i="1"/>
  <c r="U203" i="1" s="1"/>
  <c r="T203" i="1"/>
  <c r="Q394" i="1"/>
  <c r="U394" i="1" s="1"/>
  <c r="T394" i="1"/>
  <c r="Q365" i="1"/>
  <c r="U365" i="1" s="1"/>
  <c r="T365" i="1"/>
  <c r="Q476" i="1"/>
  <c r="U476" i="1" s="1"/>
  <c r="T476" i="1"/>
  <c r="Q413" i="1"/>
  <c r="U413" i="1" s="1"/>
  <c r="T413" i="1"/>
  <c r="T45" i="1"/>
  <c r="T458" i="1"/>
  <c r="T117" i="1"/>
  <c r="T469" i="1"/>
  <c r="T13" i="1"/>
  <c r="T81" i="1"/>
  <c r="O93" i="1"/>
  <c r="BC93" i="1" s="1"/>
  <c r="BD93" i="1" s="1"/>
  <c r="T99" i="1"/>
  <c r="T109" i="1"/>
  <c r="T201" i="1"/>
  <c r="T282" i="1"/>
  <c r="Q343" i="1"/>
  <c r="U343" i="1" s="1"/>
  <c r="Q303" i="1"/>
  <c r="U303" i="1" s="1"/>
  <c r="T303" i="1"/>
  <c r="Q452" i="1"/>
  <c r="U452" i="1" s="1"/>
  <c r="T452" i="1"/>
  <c r="T494" i="1"/>
  <c r="Q494" i="1"/>
  <c r="U494" i="1" s="1"/>
  <c r="O481" i="1"/>
  <c r="BC481" i="1" s="1"/>
  <c r="BD481" i="1" s="1"/>
  <c r="T481" i="1"/>
  <c r="T69" i="1"/>
  <c r="O111" i="1"/>
  <c r="BC111" i="1" s="1"/>
  <c r="BD111" i="1" s="1"/>
  <c r="T111" i="1"/>
  <c r="T184" i="1"/>
  <c r="O184" i="1"/>
  <c r="BC184" i="1" s="1"/>
  <c r="BD184" i="1" s="1"/>
  <c r="Q218" i="1"/>
  <c r="U218" i="1" s="1"/>
  <c r="T218" i="1"/>
  <c r="Q378" i="1"/>
  <c r="U378" i="1" s="1"/>
  <c r="T378" i="1"/>
  <c r="T150" i="1"/>
  <c r="T223" i="1"/>
  <c r="T160" i="1"/>
  <c r="T156" i="1"/>
  <c r="T217" i="1"/>
  <c r="T287" i="1"/>
  <c r="T367" i="1"/>
  <c r="T411" i="1"/>
  <c r="T419" i="1"/>
  <c r="T448" i="1"/>
  <c r="T462" i="1"/>
  <c r="T493" i="1"/>
  <c r="T24" i="1"/>
  <c r="T464" i="1"/>
  <c r="T54" i="1"/>
  <c r="T294" i="1"/>
  <c r="T235" i="1"/>
  <c r="T310" i="1"/>
  <c r="T379" i="1"/>
  <c r="T119" i="1"/>
  <c r="T333" i="1"/>
  <c r="T440" i="1"/>
  <c r="T211" i="1"/>
  <c r="T321" i="1"/>
  <c r="T497" i="1"/>
  <c r="T349" i="1"/>
  <c r="T53" i="1"/>
  <c r="T140" i="1"/>
  <c r="T279" i="1"/>
  <c r="T336" i="1"/>
  <c r="T402" i="1"/>
  <c r="O442" i="1"/>
  <c r="BC442" i="1" s="1"/>
  <c r="BD442" i="1" s="1"/>
  <c r="Q490" i="1"/>
  <c r="U490" i="1" s="1"/>
  <c r="T209" i="1"/>
  <c r="T169" i="1"/>
  <c r="T277" i="1"/>
  <c r="T399" i="1"/>
  <c r="T49" i="1"/>
  <c r="T56" i="1"/>
  <c r="T36" i="1"/>
  <c r="T132" i="1"/>
  <c r="T121" i="1"/>
  <c r="T29" i="1"/>
  <c r="T268" i="1"/>
  <c r="T276" i="1"/>
  <c r="T284" i="1"/>
  <c r="T292" i="1"/>
  <c r="T300" i="1"/>
  <c r="T308" i="1"/>
  <c r="Q349" i="1"/>
  <c r="U349" i="1" s="1"/>
  <c r="T388" i="1"/>
  <c r="T205" i="1"/>
  <c r="T61" i="1"/>
  <c r="T125" i="1"/>
  <c r="T408" i="1"/>
  <c r="T267" i="1"/>
  <c r="T355" i="1"/>
  <c r="T466" i="1"/>
  <c r="T11" i="1"/>
  <c r="T16" i="1"/>
  <c r="T44" i="1"/>
  <c r="T107" i="1"/>
  <c r="O56" i="1"/>
  <c r="BC56" i="1" s="1"/>
  <c r="BD56" i="1" s="1"/>
  <c r="T219" i="1"/>
  <c r="T234" i="1"/>
  <c r="T299" i="1"/>
  <c r="T312" i="1"/>
  <c r="O408" i="1"/>
  <c r="BC408" i="1" s="1"/>
  <c r="BD408" i="1" s="1"/>
  <c r="T450" i="1"/>
  <c r="T171" i="1"/>
  <c r="T269" i="1"/>
  <c r="T285" i="1"/>
  <c r="T301" i="1"/>
  <c r="T395" i="1"/>
  <c r="T152" i="1"/>
  <c r="T264" i="1"/>
  <c r="T272" i="1"/>
  <c r="T280" i="1"/>
  <c r="T288" i="1"/>
  <c r="T296" i="1"/>
  <c r="T304" i="1"/>
  <c r="T247" i="1"/>
  <c r="Q73" i="1"/>
  <c r="U73" i="1" s="1"/>
  <c r="T73" i="1"/>
  <c r="T356" i="1"/>
  <c r="O36" i="1"/>
  <c r="BC36" i="1" s="1"/>
  <c r="BD36" i="1" s="1"/>
  <c r="T33" i="1"/>
  <c r="T83" i="1"/>
  <c r="T197" i="1"/>
  <c r="T253" i="1"/>
  <c r="T283" i="1"/>
  <c r="T315" i="1"/>
  <c r="T431" i="1"/>
  <c r="T381" i="1"/>
  <c r="T443" i="1"/>
  <c r="T484" i="1"/>
  <c r="T229" i="1"/>
  <c r="T265" i="1"/>
  <c r="T281" i="1"/>
  <c r="T359" i="1"/>
  <c r="T391" i="1"/>
  <c r="T432" i="1"/>
  <c r="T214" i="1"/>
  <c r="O46" i="1"/>
  <c r="BC46" i="1" s="1"/>
  <c r="BD46" i="1" s="1"/>
  <c r="T46" i="1"/>
  <c r="T40" i="1"/>
  <c r="T122" i="1"/>
  <c r="T130" i="1"/>
  <c r="T357" i="1"/>
  <c r="T421" i="1"/>
  <c r="T460" i="1"/>
  <c r="T37" i="1"/>
  <c r="T65" i="1"/>
  <c r="T95" i="1"/>
  <c r="T337" i="1"/>
  <c r="T396" i="1"/>
  <c r="O215" i="1"/>
  <c r="BC215" i="1" s="1"/>
  <c r="BD215" i="1" s="1"/>
  <c r="T215" i="1"/>
  <c r="O475" i="1"/>
  <c r="BC475" i="1" s="1"/>
  <c r="BD475" i="1" s="1"/>
  <c r="T475" i="1"/>
  <c r="T9" i="1"/>
  <c r="T68" i="1"/>
  <c r="T76" i="1"/>
  <c r="T88" i="1"/>
  <c r="T60" i="1"/>
  <c r="T173" i="1"/>
  <c r="T162" i="1"/>
  <c r="T165" i="1"/>
  <c r="T199" i="1"/>
  <c r="T255" i="1"/>
  <c r="O264" i="1"/>
  <c r="BC264" i="1" s="1"/>
  <c r="BD264" i="1" s="1"/>
  <c r="O280" i="1"/>
  <c r="BC280" i="1" s="1"/>
  <c r="BD280" i="1" s="1"/>
  <c r="O296" i="1"/>
  <c r="BC296" i="1" s="1"/>
  <c r="BD296" i="1" s="1"/>
  <c r="T459" i="1"/>
  <c r="O459" i="1"/>
  <c r="BC459" i="1" s="1"/>
  <c r="BD459" i="1" s="1"/>
  <c r="T463" i="1"/>
  <c r="O463" i="1"/>
  <c r="BC463" i="1" s="1"/>
  <c r="BD463" i="1" s="1"/>
  <c r="O453" i="1"/>
  <c r="BC453" i="1" s="1"/>
  <c r="BD453" i="1" s="1"/>
  <c r="T453" i="1"/>
  <c r="O79" i="1"/>
  <c r="BC79" i="1" s="1"/>
  <c r="BD79" i="1" s="1"/>
  <c r="T79" i="1"/>
  <c r="T447" i="1"/>
  <c r="T500" i="1"/>
  <c r="O500" i="1"/>
  <c r="BC500" i="1" s="1"/>
  <c r="BD500" i="1" s="1"/>
  <c r="O127" i="1"/>
  <c r="BC127" i="1" s="1"/>
  <c r="BD127" i="1" s="1"/>
  <c r="T127" i="1"/>
  <c r="O178" i="1"/>
  <c r="BC178" i="1" s="1"/>
  <c r="BD178" i="1" s="1"/>
  <c r="T178" i="1"/>
  <c r="O146" i="1"/>
  <c r="BC146" i="1" s="1"/>
  <c r="BD146" i="1" s="1"/>
  <c r="T146" i="1"/>
  <c r="T226" i="1"/>
  <c r="O353" i="1"/>
  <c r="BC353" i="1" s="1"/>
  <c r="BD353" i="1" s="1"/>
  <c r="T353" i="1"/>
  <c r="T368" i="1"/>
  <c r="T400" i="1"/>
  <c r="T364" i="1"/>
  <c r="T243" i="1"/>
  <c r="T317" i="1"/>
  <c r="T360" i="1"/>
  <c r="O461" i="1"/>
  <c r="BC461" i="1" s="1"/>
  <c r="BD461" i="1" s="1"/>
  <c r="T461" i="1"/>
  <c r="O468" i="1"/>
  <c r="BC468" i="1" s="1"/>
  <c r="BD468" i="1" s="1"/>
  <c r="T468" i="1"/>
  <c r="O71" i="1"/>
  <c r="BC71" i="1" s="1"/>
  <c r="BD71" i="1" s="1"/>
  <c r="T71" i="1"/>
  <c r="O239" i="1"/>
  <c r="BC239" i="1" s="1"/>
  <c r="BD239" i="1" s="1"/>
  <c r="T239" i="1"/>
  <c r="O313" i="1"/>
  <c r="BC313" i="1" s="1"/>
  <c r="BD313" i="1" s="1"/>
  <c r="T313" i="1"/>
  <c r="T72" i="1"/>
  <c r="T101" i="1"/>
  <c r="T148" i="1"/>
  <c r="O24" i="1"/>
  <c r="BC24" i="1" s="1"/>
  <c r="BD24" i="1" s="1"/>
  <c r="T115" i="1"/>
  <c r="T153" i="1"/>
  <c r="T170" i="1"/>
  <c r="T275" i="1"/>
  <c r="T291" i="1"/>
  <c r="T307" i="1"/>
  <c r="T361" i="1"/>
  <c r="T393" i="1"/>
  <c r="T455" i="1"/>
  <c r="O455" i="1"/>
  <c r="BC455" i="1" s="1"/>
  <c r="BD455" i="1" s="1"/>
  <c r="O471" i="1"/>
  <c r="BC471" i="1" s="1"/>
  <c r="BD471" i="1" s="1"/>
  <c r="T471" i="1"/>
  <c r="O449" i="1"/>
  <c r="BC449" i="1" s="1"/>
  <c r="BD449" i="1" s="1"/>
  <c r="T449" i="1"/>
  <c r="T465" i="1"/>
  <c r="O465" i="1"/>
  <c r="BC465" i="1" s="1"/>
  <c r="BD465" i="1" s="1"/>
  <c r="T451" i="1"/>
  <c r="O131" i="1"/>
  <c r="BC131" i="1" s="1"/>
  <c r="BD131" i="1" s="1"/>
  <c r="T131" i="1"/>
  <c r="O62" i="1"/>
  <c r="BC62" i="1" s="1"/>
  <c r="BD62" i="1" s="1"/>
  <c r="T62" i="1"/>
  <c r="O85" i="1"/>
  <c r="BC85" i="1" s="1"/>
  <c r="BD85" i="1" s="1"/>
  <c r="T85" i="1"/>
  <c r="T129" i="1"/>
  <c r="O325" i="1"/>
  <c r="BC325" i="1" s="1"/>
  <c r="BD325" i="1" s="1"/>
  <c r="T325" i="1"/>
  <c r="O345" i="1"/>
  <c r="BC345" i="1" s="1"/>
  <c r="BD345" i="1" s="1"/>
  <c r="T345" i="1"/>
  <c r="T392" i="1"/>
  <c r="T380" i="1"/>
  <c r="O467" i="1"/>
  <c r="BC467" i="1" s="1"/>
  <c r="BD467" i="1" s="1"/>
  <c r="T467" i="1"/>
  <c r="T8" i="1"/>
  <c r="T80" i="1"/>
  <c r="T41" i="1"/>
  <c r="T207" i="1"/>
  <c r="T242" i="1"/>
  <c r="T259" i="1"/>
  <c r="O272" i="1"/>
  <c r="BC272" i="1" s="1"/>
  <c r="BD272" i="1" s="1"/>
  <c r="O288" i="1"/>
  <c r="BC288" i="1" s="1"/>
  <c r="BD288" i="1" s="1"/>
  <c r="O304" i="1"/>
  <c r="BC304" i="1" s="1"/>
  <c r="BD304" i="1" s="1"/>
  <c r="T373" i="1"/>
  <c r="T427" i="1"/>
  <c r="T348" i="1"/>
  <c r="O457" i="1"/>
  <c r="BC457" i="1" s="1"/>
  <c r="BD457" i="1" s="1"/>
  <c r="T457" i="1"/>
  <c r="T441" i="1"/>
  <c r="O441" i="1"/>
  <c r="BC441" i="1" s="1"/>
  <c r="BD441" i="1" s="1"/>
  <c r="O445" i="1"/>
  <c r="BC445" i="1" s="1"/>
  <c r="BD445" i="1" s="1"/>
  <c r="T445" i="1"/>
  <c r="O67" i="1"/>
  <c r="BC67" i="1" s="1"/>
  <c r="BD67" i="1" s="1"/>
  <c r="T67" i="1"/>
  <c r="O472" i="1"/>
  <c r="BC472" i="1" s="1"/>
  <c r="BD472" i="1" s="1"/>
  <c r="T472" i="1"/>
  <c r="T499" i="1"/>
  <c r="O499" i="1"/>
  <c r="BC499" i="1" s="1"/>
  <c r="BD499" i="1" s="1"/>
  <c r="T479" i="1"/>
  <c r="O479" i="1"/>
  <c r="BC479" i="1" s="1"/>
  <c r="BD479" i="1" s="1"/>
  <c r="T483" i="1"/>
  <c r="O483" i="1"/>
  <c r="BC483" i="1" s="1"/>
  <c r="BD483" i="1" s="1"/>
  <c r="T487" i="1"/>
  <c r="O487" i="1"/>
  <c r="BC487" i="1" s="1"/>
  <c r="BD487" i="1" s="1"/>
  <c r="T491" i="1"/>
  <c r="O491" i="1"/>
  <c r="BC491" i="1" s="1"/>
  <c r="BD491" i="1" s="1"/>
  <c r="T495" i="1"/>
  <c r="O495" i="1"/>
  <c r="BC495" i="1" s="1"/>
  <c r="BD495" i="1" s="1"/>
  <c r="O182" i="1"/>
  <c r="BC182" i="1" s="1"/>
  <c r="BD182" i="1" s="1"/>
  <c r="T182" i="1"/>
  <c r="T230" i="1"/>
  <c r="O231" i="1"/>
  <c r="BC231" i="1" s="1"/>
  <c r="BD231" i="1" s="1"/>
  <c r="T231" i="1"/>
  <c r="O329" i="1"/>
  <c r="BC329" i="1" s="1"/>
  <c r="BD329" i="1" s="1"/>
  <c r="T329" i="1"/>
  <c r="T436" i="1"/>
  <c r="Q436" i="1"/>
  <c r="U436" i="1" s="1"/>
  <c r="O123" i="1"/>
  <c r="BC123" i="1" s="1"/>
  <c r="BD123" i="1" s="1"/>
  <c r="T123" i="1"/>
  <c r="T222" i="1"/>
  <c r="T384" i="1"/>
  <c r="T376" i="1"/>
  <c r="O51" i="1"/>
  <c r="BC51" i="1" s="1"/>
  <c r="BD51" i="1" s="1"/>
  <c r="T51" i="1"/>
  <c r="O70" i="1"/>
  <c r="BC70" i="1" s="1"/>
  <c r="BD70" i="1" s="1"/>
  <c r="T70" i="1"/>
  <c r="O55" i="1"/>
  <c r="BC55" i="1" s="1"/>
  <c r="BD55" i="1" s="1"/>
  <c r="T55" i="1"/>
  <c r="T118" i="1"/>
  <c r="O118" i="1"/>
  <c r="BC118" i="1" s="1"/>
  <c r="BD118" i="1" s="1"/>
  <c r="O186" i="1"/>
  <c r="BC186" i="1" s="1"/>
  <c r="BD186" i="1" s="1"/>
  <c r="T186" i="1"/>
  <c r="O194" i="1"/>
  <c r="BC194" i="1" s="1"/>
  <c r="BD194" i="1" s="1"/>
  <c r="T194" i="1"/>
  <c r="O202" i="1"/>
  <c r="BC202" i="1" s="1"/>
  <c r="BD202" i="1" s="1"/>
  <c r="T202" i="1"/>
  <c r="O210" i="1"/>
  <c r="BC210" i="1" s="1"/>
  <c r="BD210" i="1" s="1"/>
  <c r="T210" i="1"/>
  <c r="T196" i="1"/>
  <c r="T224" i="1"/>
  <c r="O224" i="1"/>
  <c r="BC224" i="1" s="1"/>
  <c r="BD224" i="1" s="1"/>
  <c r="T322" i="1"/>
  <c r="O322" i="1"/>
  <c r="BC322" i="1" s="1"/>
  <c r="BD322" i="1" s="1"/>
  <c r="T330" i="1"/>
  <c r="O330" i="1"/>
  <c r="BC330" i="1" s="1"/>
  <c r="BD330" i="1" s="1"/>
  <c r="O338" i="1"/>
  <c r="BC338" i="1" s="1"/>
  <c r="BD338" i="1" s="1"/>
  <c r="T338" i="1"/>
  <c r="O346" i="1"/>
  <c r="BC346" i="1" s="1"/>
  <c r="BD346" i="1" s="1"/>
  <c r="T346" i="1"/>
  <c r="O354" i="1"/>
  <c r="BC354" i="1" s="1"/>
  <c r="BD354" i="1" s="1"/>
  <c r="T354" i="1"/>
  <c r="T319" i="1"/>
  <c r="O319" i="1"/>
  <c r="BC319" i="1" s="1"/>
  <c r="BD319" i="1" s="1"/>
  <c r="T327" i="1"/>
  <c r="O327" i="1"/>
  <c r="BC327" i="1" s="1"/>
  <c r="BD327" i="1" s="1"/>
  <c r="T403" i="1"/>
  <c r="O403" i="1"/>
  <c r="BC403" i="1" s="1"/>
  <c r="BD403" i="1" s="1"/>
  <c r="T410" i="1"/>
  <c r="O410" i="1"/>
  <c r="BC410" i="1" s="1"/>
  <c r="BD410" i="1" s="1"/>
  <c r="T418" i="1"/>
  <c r="O418" i="1"/>
  <c r="BC418" i="1" s="1"/>
  <c r="BD418" i="1" s="1"/>
  <c r="T426" i="1"/>
  <c r="O426" i="1"/>
  <c r="BC426" i="1" s="1"/>
  <c r="BD426" i="1" s="1"/>
  <c r="O430" i="1"/>
  <c r="BC430" i="1" s="1"/>
  <c r="BD430" i="1" s="1"/>
  <c r="T430" i="1"/>
  <c r="O434" i="1"/>
  <c r="BC434" i="1" s="1"/>
  <c r="BD434" i="1" s="1"/>
  <c r="T434" i="1"/>
  <c r="O438" i="1"/>
  <c r="BC438" i="1" s="1"/>
  <c r="BD438" i="1" s="1"/>
  <c r="T438" i="1"/>
  <c r="O66" i="1"/>
  <c r="BC66" i="1" s="1"/>
  <c r="BD66" i="1" s="1"/>
  <c r="T66" i="1"/>
  <c r="O63" i="1"/>
  <c r="BC63" i="1" s="1"/>
  <c r="BD63" i="1" s="1"/>
  <c r="T63" i="1"/>
  <c r="T133" i="1"/>
  <c r="O133" i="1"/>
  <c r="BC133" i="1" s="1"/>
  <c r="BD133" i="1" s="1"/>
  <c r="T149" i="1"/>
  <c r="O149" i="1"/>
  <c r="BC149" i="1" s="1"/>
  <c r="BD149" i="1" s="1"/>
  <c r="O43" i="1"/>
  <c r="BC43" i="1" s="1"/>
  <c r="BD43" i="1" s="1"/>
  <c r="T43" i="1"/>
  <c r="T96" i="1"/>
  <c r="O96" i="1"/>
  <c r="BC96" i="1" s="1"/>
  <c r="BD96" i="1" s="1"/>
  <c r="T108" i="1"/>
  <c r="O108" i="1"/>
  <c r="BC108" i="1" s="1"/>
  <c r="BD108" i="1" s="1"/>
  <c r="T114" i="1"/>
  <c r="O114" i="1"/>
  <c r="BC114" i="1" s="1"/>
  <c r="BD114" i="1" s="1"/>
  <c r="O143" i="1"/>
  <c r="BC143" i="1" s="1"/>
  <c r="BD143" i="1" s="1"/>
  <c r="T143" i="1"/>
  <c r="T145" i="1"/>
  <c r="O145" i="1"/>
  <c r="BC145" i="1" s="1"/>
  <c r="BD145" i="1" s="1"/>
  <c r="T164" i="1"/>
  <c r="O164" i="1"/>
  <c r="BC164" i="1" s="1"/>
  <c r="BD164" i="1" s="1"/>
  <c r="T192" i="1"/>
  <c r="T236" i="1"/>
  <c r="O236" i="1"/>
  <c r="BC236" i="1" s="1"/>
  <c r="BD236" i="1" s="1"/>
  <c r="T244" i="1"/>
  <c r="O244" i="1"/>
  <c r="BC244" i="1" s="1"/>
  <c r="BD244" i="1" s="1"/>
  <c r="T252" i="1"/>
  <c r="O252" i="1"/>
  <c r="BC252" i="1" s="1"/>
  <c r="BD252" i="1" s="1"/>
  <c r="T212" i="1"/>
  <c r="T228" i="1"/>
  <c r="O228" i="1"/>
  <c r="BC228" i="1" s="1"/>
  <c r="BD228" i="1" s="1"/>
  <c r="O260" i="1"/>
  <c r="BC260" i="1" s="1"/>
  <c r="BD260" i="1" s="1"/>
  <c r="T260" i="1"/>
  <c r="T232" i="1"/>
  <c r="O232" i="1"/>
  <c r="BC232" i="1" s="1"/>
  <c r="BD232" i="1" s="1"/>
  <c r="T240" i="1"/>
  <c r="O240" i="1"/>
  <c r="BC240" i="1" s="1"/>
  <c r="BD240" i="1" s="1"/>
  <c r="T248" i="1"/>
  <c r="O248" i="1"/>
  <c r="BC248" i="1" s="1"/>
  <c r="BD248" i="1" s="1"/>
  <c r="T311" i="1"/>
  <c r="O311" i="1"/>
  <c r="BC311" i="1" s="1"/>
  <c r="BD311" i="1" s="1"/>
  <c r="T344" i="1"/>
  <c r="O147" i="1"/>
  <c r="BC147" i="1" s="1"/>
  <c r="BD147" i="1" s="1"/>
  <c r="T147" i="1"/>
  <c r="T116" i="1"/>
  <c r="O116" i="1"/>
  <c r="BC116" i="1" s="1"/>
  <c r="BD116" i="1" s="1"/>
  <c r="T112" i="1"/>
  <c r="O112" i="1"/>
  <c r="BC112" i="1" s="1"/>
  <c r="BD112" i="1" s="1"/>
  <c r="O35" i="1"/>
  <c r="BC35" i="1" s="1"/>
  <c r="BD35" i="1" s="1"/>
  <c r="T35" i="1"/>
  <c r="T86" i="1"/>
  <c r="O86" i="1"/>
  <c r="BC86" i="1" s="1"/>
  <c r="BD86" i="1" s="1"/>
  <c r="O23" i="1"/>
  <c r="BC23" i="1" s="1"/>
  <c r="BD23" i="1" s="1"/>
  <c r="T23" i="1"/>
  <c r="T92" i="1"/>
  <c r="O92" i="1"/>
  <c r="BC92" i="1" s="1"/>
  <c r="BD92" i="1" s="1"/>
  <c r="O82" i="1"/>
  <c r="BC82" i="1" s="1"/>
  <c r="BD82" i="1" s="1"/>
  <c r="T82" i="1"/>
  <c r="O139" i="1"/>
  <c r="BC139" i="1" s="1"/>
  <c r="BD139" i="1" s="1"/>
  <c r="T139" i="1"/>
  <c r="O39" i="1"/>
  <c r="BC39" i="1" s="1"/>
  <c r="BD39" i="1" s="1"/>
  <c r="T39" i="1"/>
  <c r="O98" i="1"/>
  <c r="BC98" i="1" s="1"/>
  <c r="BD98" i="1" s="1"/>
  <c r="T98" i="1"/>
  <c r="T100" i="1"/>
  <c r="O100" i="1"/>
  <c r="BC100" i="1" s="1"/>
  <c r="BD100" i="1" s="1"/>
  <c r="O106" i="1"/>
  <c r="BC106" i="1" s="1"/>
  <c r="BD106" i="1" s="1"/>
  <c r="T106" i="1"/>
  <c r="T102" i="1"/>
  <c r="O102" i="1"/>
  <c r="BC102" i="1" s="1"/>
  <c r="BD102" i="1" s="1"/>
  <c r="T120" i="1"/>
  <c r="O120" i="1"/>
  <c r="BC120" i="1" s="1"/>
  <c r="BD120" i="1" s="1"/>
  <c r="T128" i="1"/>
  <c r="O128" i="1"/>
  <c r="BC128" i="1" s="1"/>
  <c r="BD128" i="1" s="1"/>
  <c r="T141" i="1"/>
  <c r="O141" i="1"/>
  <c r="BC141" i="1" s="1"/>
  <c r="BD141" i="1" s="1"/>
  <c r="T175" i="1"/>
  <c r="O175" i="1"/>
  <c r="BC175" i="1" s="1"/>
  <c r="BD175" i="1" s="1"/>
  <c r="T183" i="1"/>
  <c r="O183" i="1"/>
  <c r="BC183" i="1" s="1"/>
  <c r="BD183" i="1" s="1"/>
  <c r="O190" i="1"/>
  <c r="BC190" i="1" s="1"/>
  <c r="BD190" i="1" s="1"/>
  <c r="T190" i="1"/>
  <c r="O198" i="1"/>
  <c r="BC198" i="1" s="1"/>
  <c r="BD198" i="1" s="1"/>
  <c r="T198" i="1"/>
  <c r="O206" i="1"/>
  <c r="BC206" i="1" s="1"/>
  <c r="BD206" i="1" s="1"/>
  <c r="T206" i="1"/>
  <c r="T237" i="1"/>
  <c r="O237" i="1"/>
  <c r="BC237" i="1" s="1"/>
  <c r="BD237" i="1" s="1"/>
  <c r="T245" i="1"/>
  <c r="O245" i="1"/>
  <c r="BC245" i="1" s="1"/>
  <c r="BD245" i="1" s="1"/>
  <c r="T208" i="1"/>
  <c r="T233" i="1"/>
  <c r="T241" i="1"/>
  <c r="T249" i="1"/>
  <c r="O342" i="1"/>
  <c r="BC342" i="1" s="1"/>
  <c r="BD342" i="1" s="1"/>
  <c r="T342" i="1"/>
  <c r="O350" i="1"/>
  <c r="BC350" i="1" s="1"/>
  <c r="BD350" i="1" s="1"/>
  <c r="T350" i="1"/>
  <c r="T258" i="1"/>
  <c r="T407" i="1"/>
  <c r="O407" i="1"/>
  <c r="BC407" i="1" s="1"/>
  <c r="BD407" i="1" s="1"/>
  <c r="T414" i="1"/>
  <c r="O414" i="1"/>
  <c r="BC414" i="1" s="1"/>
  <c r="BD414" i="1" s="1"/>
  <c r="T422" i="1"/>
  <c r="O422" i="1"/>
  <c r="BC422" i="1" s="1"/>
  <c r="BD422" i="1" s="1"/>
  <c r="T340" i="1"/>
  <c r="T124" i="1"/>
  <c r="O124" i="1"/>
  <c r="BC124" i="1" s="1"/>
  <c r="BD124" i="1" s="1"/>
  <c r="T179" i="1"/>
  <c r="O179" i="1"/>
  <c r="BC179" i="1" s="1"/>
  <c r="BD179" i="1" s="1"/>
  <c r="O47" i="1"/>
  <c r="BC47" i="1" s="1"/>
  <c r="BD47" i="1" s="1"/>
  <c r="T47" i="1"/>
  <c r="O59" i="1"/>
  <c r="BC59" i="1" s="1"/>
  <c r="BD59" i="1" s="1"/>
  <c r="T59" i="1"/>
  <c r="O27" i="1"/>
  <c r="BC27" i="1" s="1"/>
  <c r="BD27" i="1" s="1"/>
  <c r="T27" i="1"/>
  <c r="T74" i="1"/>
  <c r="O74" i="1"/>
  <c r="BC74" i="1" s="1"/>
  <c r="BD74" i="1" s="1"/>
  <c r="O31" i="1"/>
  <c r="BC31" i="1" s="1"/>
  <c r="BD31" i="1" s="1"/>
  <c r="T31" i="1"/>
  <c r="T75" i="1"/>
  <c r="O75" i="1"/>
  <c r="BC75" i="1" s="1"/>
  <c r="BD75" i="1" s="1"/>
  <c r="O78" i="1"/>
  <c r="BC78" i="1" s="1"/>
  <c r="BD78" i="1" s="1"/>
  <c r="T78" i="1"/>
  <c r="O94" i="1"/>
  <c r="BC94" i="1" s="1"/>
  <c r="BD94" i="1" s="1"/>
  <c r="T94" i="1"/>
  <c r="T104" i="1"/>
  <c r="O104" i="1"/>
  <c r="BC104" i="1" s="1"/>
  <c r="BD104" i="1" s="1"/>
  <c r="O110" i="1"/>
  <c r="BC110" i="1" s="1"/>
  <c r="BD110" i="1" s="1"/>
  <c r="T110" i="1"/>
  <c r="O135" i="1"/>
  <c r="BC135" i="1" s="1"/>
  <c r="BD135" i="1" s="1"/>
  <c r="T135" i="1"/>
  <c r="O151" i="1"/>
  <c r="BC151" i="1" s="1"/>
  <c r="BD151" i="1" s="1"/>
  <c r="T151" i="1"/>
  <c r="O90" i="1"/>
  <c r="BC90" i="1" s="1"/>
  <c r="BD90" i="1" s="1"/>
  <c r="T90" i="1"/>
  <c r="T87" i="1"/>
  <c r="T137" i="1"/>
  <c r="O137" i="1"/>
  <c r="BC137" i="1" s="1"/>
  <c r="BD137" i="1" s="1"/>
  <c r="T172" i="1"/>
  <c r="O172" i="1"/>
  <c r="BC172" i="1" s="1"/>
  <c r="BD172" i="1" s="1"/>
  <c r="T168" i="1"/>
  <c r="O168" i="1"/>
  <c r="BC168" i="1" s="1"/>
  <c r="BD168" i="1" s="1"/>
  <c r="T204" i="1"/>
  <c r="T188" i="1"/>
  <c r="T200" i="1"/>
  <c r="T216" i="1"/>
  <c r="T220" i="1"/>
  <c r="O220" i="1"/>
  <c r="BC220" i="1" s="1"/>
  <c r="BD220" i="1" s="1"/>
  <c r="O256" i="1"/>
  <c r="BC256" i="1" s="1"/>
  <c r="BD256" i="1" s="1"/>
  <c r="T256" i="1"/>
  <c r="T254" i="1"/>
  <c r="T318" i="1"/>
  <c r="O318" i="1"/>
  <c r="BC318" i="1" s="1"/>
  <c r="BD318" i="1" s="1"/>
  <c r="T326" i="1"/>
  <c r="O326" i="1"/>
  <c r="BC326" i="1" s="1"/>
  <c r="BD326" i="1" s="1"/>
  <c r="T334" i="1"/>
  <c r="O334" i="1"/>
  <c r="BC334" i="1" s="1"/>
  <c r="BD334" i="1" s="1"/>
  <c r="T335" i="1"/>
  <c r="T352" i="1"/>
  <c r="O429" i="1"/>
  <c r="BC429" i="1" s="1"/>
  <c r="BD429" i="1" s="1"/>
  <c r="T429" i="1"/>
  <c r="O433" i="1"/>
  <c r="BC433" i="1" s="1"/>
  <c r="BD433" i="1" s="1"/>
  <c r="T433" i="1"/>
  <c r="O437" i="1"/>
  <c r="BC437" i="1" s="1"/>
  <c r="BD437" i="1" s="1"/>
  <c r="T437" i="1"/>
  <c r="T18" i="1"/>
  <c r="O18" i="1"/>
  <c r="BC18" i="1" s="1"/>
  <c r="BD18" i="1" s="1"/>
  <c r="T14" i="1"/>
  <c r="O14" i="1"/>
  <c r="BC14" i="1" s="1"/>
  <c r="BD14" i="1" s="1"/>
  <c r="T10" i="1"/>
  <c r="O10" i="1"/>
  <c r="BC10" i="1" s="1"/>
  <c r="BD10" i="1" s="1"/>
  <c r="T7" i="1"/>
  <c r="AY394" i="1" l="1"/>
  <c r="BZ394" i="1"/>
  <c r="AY163" i="1"/>
  <c r="BZ163" i="1"/>
  <c r="AY261" i="1"/>
  <c r="BZ261" i="1"/>
  <c r="AY470" i="1"/>
  <c r="BZ470" i="1"/>
  <c r="AY26" i="1"/>
  <c r="BZ26" i="1"/>
  <c r="AY211" i="1"/>
  <c r="BZ211" i="1"/>
  <c r="AY54" i="1"/>
  <c r="BZ54" i="1"/>
  <c r="AY290" i="1"/>
  <c r="BZ290" i="1"/>
  <c r="AY246" i="1"/>
  <c r="BZ246" i="1"/>
  <c r="AY65" i="1"/>
  <c r="BZ65" i="1"/>
  <c r="AY416" i="1"/>
  <c r="BZ416" i="1"/>
  <c r="AY435" i="1"/>
  <c r="BZ435" i="1"/>
  <c r="AY68" i="1"/>
  <c r="BZ68" i="1"/>
  <c r="AY447" i="1"/>
  <c r="BZ447" i="1"/>
  <c r="AY336" i="1"/>
  <c r="BZ336" i="1"/>
  <c r="AY99" i="1"/>
  <c r="BZ99" i="1"/>
  <c r="AY284" i="1"/>
  <c r="BZ284" i="1"/>
  <c r="AY242" i="1"/>
  <c r="BZ242" i="1"/>
  <c r="AY144" i="1"/>
  <c r="BZ144" i="1"/>
  <c r="AY158" i="1"/>
  <c r="BZ158" i="1"/>
  <c r="AY81" i="1"/>
  <c r="BZ81" i="1"/>
  <c r="AY356" i="1"/>
  <c r="BZ356" i="1"/>
  <c r="AY171" i="1"/>
  <c r="BZ171" i="1"/>
  <c r="AY281" i="1"/>
  <c r="BZ281" i="1"/>
  <c r="AY484" i="1"/>
  <c r="BZ484" i="1"/>
  <c r="AY400" i="1"/>
  <c r="BZ400" i="1"/>
  <c r="AY361" i="1"/>
  <c r="BZ361" i="1"/>
  <c r="AY364" i="1"/>
  <c r="BZ364" i="1"/>
  <c r="AY8" i="1"/>
  <c r="BZ8" i="1"/>
  <c r="AY376" i="1"/>
  <c r="BZ376" i="1"/>
  <c r="AY315" i="1"/>
  <c r="BZ315" i="1"/>
  <c r="AY271" i="1"/>
  <c r="BZ271" i="1"/>
  <c r="AY226" i="1"/>
  <c r="BZ226" i="1"/>
  <c r="AY29" i="1"/>
  <c r="BZ29" i="1"/>
  <c r="AY83" i="1"/>
  <c r="BZ83" i="1"/>
  <c r="AY200" i="1"/>
  <c r="BZ200" i="1"/>
  <c r="AY387" i="1"/>
  <c r="BZ387" i="1"/>
  <c r="AY302" i="1"/>
  <c r="BZ302" i="1"/>
  <c r="AY150" i="1"/>
  <c r="BZ150" i="1"/>
  <c r="AY396" i="1"/>
  <c r="BZ396" i="1"/>
  <c r="AY208" i="1"/>
  <c r="BZ208" i="1"/>
  <c r="AY38" i="1"/>
  <c r="BZ38" i="1"/>
  <c r="AY167" i="1"/>
  <c r="BZ167" i="1"/>
  <c r="AY362" i="1"/>
  <c r="BZ362" i="1"/>
  <c r="AY174" i="1"/>
  <c r="BZ174" i="1"/>
  <c r="AY160" i="1"/>
  <c r="BZ160" i="1"/>
  <c r="AY431" i="1"/>
  <c r="BZ431" i="1"/>
  <c r="AY285" i="1"/>
  <c r="BZ285" i="1"/>
  <c r="AY217" i="1"/>
  <c r="BZ217" i="1"/>
  <c r="AY162" i="1"/>
  <c r="BZ162" i="1"/>
  <c r="AY170" i="1"/>
  <c r="BZ170" i="1"/>
  <c r="AY234" i="1"/>
  <c r="BZ234" i="1"/>
  <c r="AY222" i="1"/>
  <c r="BZ222" i="1"/>
  <c r="AY49" i="1"/>
  <c r="BZ49" i="1"/>
  <c r="AY105" i="1"/>
  <c r="BZ105" i="1"/>
  <c r="AY188" i="1"/>
  <c r="BZ188" i="1"/>
  <c r="AY154" i="1"/>
  <c r="BZ154" i="1"/>
  <c r="AY181" i="1"/>
  <c r="BZ181" i="1"/>
  <c r="AY289" i="1"/>
  <c r="BZ289" i="1"/>
  <c r="AY458" i="1"/>
  <c r="BZ458" i="1"/>
  <c r="AY367" i="1"/>
  <c r="BZ367" i="1"/>
  <c r="AY243" i="1"/>
  <c r="BZ243" i="1"/>
  <c r="AY257" i="1"/>
  <c r="BZ257" i="1"/>
  <c r="AY267" i="1"/>
  <c r="BZ267" i="1"/>
  <c r="AY76" i="1"/>
  <c r="BZ76" i="1"/>
  <c r="AY60" i="1"/>
  <c r="BZ60" i="1"/>
  <c r="AY73" i="1"/>
  <c r="BZ73" i="1"/>
  <c r="AY378" i="1"/>
  <c r="BZ378" i="1"/>
  <c r="AY343" i="1"/>
  <c r="BZ343" i="1"/>
  <c r="AY390" i="1"/>
  <c r="BZ390" i="1"/>
  <c r="AY22" i="1"/>
  <c r="BZ22" i="1"/>
  <c r="AY371" i="1"/>
  <c r="BZ371" i="1"/>
  <c r="AY303" i="1"/>
  <c r="BZ303" i="1"/>
  <c r="AY476" i="1"/>
  <c r="BZ476" i="1"/>
  <c r="AY363" i="1"/>
  <c r="BZ363" i="1"/>
  <c r="AY366" i="1"/>
  <c r="BZ366" i="1"/>
  <c r="AY309" i="1"/>
  <c r="BZ309" i="1"/>
  <c r="AY464" i="1"/>
  <c r="BZ464" i="1"/>
  <c r="AY305" i="1"/>
  <c r="BZ305" i="1"/>
  <c r="AY382" i="1"/>
  <c r="BZ382" i="1"/>
  <c r="AY125" i="1"/>
  <c r="BZ125" i="1"/>
  <c r="AY225" i="1"/>
  <c r="BZ225" i="1"/>
  <c r="AY339" i="1"/>
  <c r="BZ339" i="1"/>
  <c r="AY229" i="1"/>
  <c r="BZ229" i="1"/>
  <c r="AY80" i="1"/>
  <c r="BZ80" i="1"/>
  <c r="AY53" i="1"/>
  <c r="BZ53" i="1"/>
  <c r="AY13" i="1"/>
  <c r="BZ13" i="1"/>
  <c r="AY196" i="1"/>
  <c r="BZ196" i="1"/>
  <c r="AY462" i="1"/>
  <c r="BZ462" i="1"/>
  <c r="AY432" i="1"/>
  <c r="BZ432" i="1"/>
  <c r="AY384" i="1"/>
  <c r="BZ384" i="1"/>
  <c r="AY299" i="1"/>
  <c r="BZ299" i="1"/>
  <c r="AY344" i="1"/>
  <c r="BZ344" i="1"/>
  <c r="AY298" i="1"/>
  <c r="BZ298" i="1"/>
  <c r="AY314" i="1"/>
  <c r="BZ314" i="1"/>
  <c r="AY109" i="1"/>
  <c r="BZ109" i="1"/>
  <c r="AY117" i="1"/>
  <c r="BZ117" i="1"/>
  <c r="AY219" i="1"/>
  <c r="BZ219" i="1"/>
  <c r="AY320" i="1"/>
  <c r="BZ320" i="1"/>
  <c r="AY337" i="1"/>
  <c r="BZ337" i="1"/>
  <c r="AY235" i="1"/>
  <c r="BZ235" i="1"/>
  <c r="AY488" i="1"/>
  <c r="BZ488" i="1"/>
  <c r="AY383" i="1"/>
  <c r="BZ383" i="1"/>
  <c r="AY259" i="1"/>
  <c r="BZ259" i="1"/>
  <c r="AY347" i="1"/>
  <c r="BZ347" i="1"/>
  <c r="AY401" i="1"/>
  <c r="BZ401" i="1"/>
  <c r="AY359" i="1"/>
  <c r="BZ359" i="1"/>
  <c r="AY287" i="1"/>
  <c r="BZ287" i="1"/>
  <c r="AY153" i="1"/>
  <c r="BZ153" i="1"/>
  <c r="AY33" i="1"/>
  <c r="BZ33" i="1"/>
  <c r="AY40" i="1"/>
  <c r="BZ40" i="1"/>
  <c r="AY348" i="1"/>
  <c r="BZ348" i="1"/>
  <c r="AY254" i="1"/>
  <c r="BZ254" i="1"/>
  <c r="AY444" i="1"/>
  <c r="BZ444" i="1"/>
  <c r="AY440" i="1"/>
  <c r="BZ440" i="1"/>
  <c r="AY496" i="1"/>
  <c r="BZ496" i="1"/>
  <c r="AY349" i="1"/>
  <c r="BZ349" i="1"/>
  <c r="AY452" i="1"/>
  <c r="BZ452" i="1"/>
  <c r="AY413" i="1"/>
  <c r="BZ413" i="1"/>
  <c r="AY365" i="1"/>
  <c r="BZ365" i="1"/>
  <c r="AY203" i="1"/>
  <c r="BZ203" i="1"/>
  <c r="AY221" i="1"/>
  <c r="BZ221" i="1"/>
  <c r="AY331" i="1"/>
  <c r="BZ331" i="1"/>
  <c r="AY420" i="1"/>
  <c r="BZ420" i="1"/>
  <c r="AY385" i="1"/>
  <c r="BZ385" i="1"/>
  <c r="AY185" i="1"/>
  <c r="BZ185" i="1"/>
  <c r="AY161" i="1"/>
  <c r="BZ161" i="1"/>
  <c r="AY404" i="1"/>
  <c r="BZ404" i="1"/>
  <c r="AY266" i="1"/>
  <c r="BZ266" i="1"/>
  <c r="AY119" i="1"/>
  <c r="BZ119" i="1"/>
  <c r="AY176" i="1"/>
  <c r="BZ176" i="1"/>
  <c r="AY294" i="1"/>
  <c r="BZ294" i="1"/>
  <c r="AY489" i="1"/>
  <c r="BZ489" i="1"/>
  <c r="AY187" i="1"/>
  <c r="BZ187" i="1"/>
  <c r="AY11" i="1"/>
  <c r="BZ11" i="1"/>
  <c r="AY425" i="1"/>
  <c r="BZ425" i="1"/>
  <c r="AY223" i="1"/>
  <c r="BZ223" i="1"/>
  <c r="AY269" i="1"/>
  <c r="BZ269" i="1"/>
  <c r="AY262" i="1"/>
  <c r="BZ262" i="1"/>
  <c r="AY103" i="1"/>
  <c r="BZ103" i="1"/>
  <c r="AY351" i="1"/>
  <c r="BZ351" i="1"/>
  <c r="AY238" i="1"/>
  <c r="BZ238" i="1"/>
  <c r="AY91" i="1"/>
  <c r="BZ91" i="1"/>
  <c r="AY42" i="1"/>
  <c r="BZ42" i="1"/>
  <c r="AY497" i="1"/>
  <c r="BZ497" i="1"/>
  <c r="AY478" i="1"/>
  <c r="BZ478" i="1"/>
  <c r="AY448" i="1"/>
  <c r="BZ448" i="1"/>
  <c r="AY132" i="1"/>
  <c r="BZ132" i="1"/>
  <c r="AY415" i="1"/>
  <c r="BZ415" i="1"/>
  <c r="AY373" i="1"/>
  <c r="BZ373" i="1"/>
  <c r="AY323" i="1"/>
  <c r="BZ323" i="1"/>
  <c r="AY12" i="1"/>
  <c r="BZ12" i="1"/>
  <c r="AY205" i="1"/>
  <c r="BZ205" i="1"/>
  <c r="AY37" i="1"/>
  <c r="BZ37" i="1"/>
  <c r="AY72" i="1"/>
  <c r="BZ72" i="1"/>
  <c r="AY64" i="1"/>
  <c r="BZ64" i="1"/>
  <c r="AY216" i="1"/>
  <c r="BZ216" i="1"/>
  <c r="AY87" i="1"/>
  <c r="BZ87" i="1"/>
  <c r="AY201" i="1"/>
  <c r="BZ201" i="1"/>
  <c r="AY316" i="1"/>
  <c r="BZ316" i="1"/>
  <c r="AY482" i="1"/>
  <c r="BZ482" i="1"/>
  <c r="AY193" i="1"/>
  <c r="BZ193" i="1"/>
  <c r="AY15" i="1"/>
  <c r="BZ15" i="1"/>
  <c r="AY277" i="1"/>
  <c r="BZ277" i="1"/>
  <c r="AY485" i="1"/>
  <c r="BZ485" i="1"/>
  <c r="AY300" i="1"/>
  <c r="BZ300" i="1"/>
  <c r="AY16" i="1"/>
  <c r="BZ16" i="1"/>
  <c r="AY360" i="1"/>
  <c r="BZ360" i="1"/>
  <c r="AY275" i="1"/>
  <c r="BZ275" i="1"/>
  <c r="AY130" i="1"/>
  <c r="BZ130" i="1"/>
  <c r="AY41" i="1"/>
  <c r="BZ41" i="1"/>
  <c r="AY249" i="1"/>
  <c r="BZ249" i="1"/>
  <c r="AY412" i="1"/>
  <c r="BZ412" i="1"/>
  <c r="AY180" i="1"/>
  <c r="BZ180" i="1"/>
  <c r="AY189" i="1"/>
  <c r="BZ189" i="1"/>
  <c r="AY34" i="1"/>
  <c r="BZ34" i="1"/>
  <c r="AY370" i="1"/>
  <c r="BZ370" i="1"/>
  <c r="AY402" i="1"/>
  <c r="BZ402" i="1"/>
  <c r="AY140" i="1"/>
  <c r="BZ140" i="1"/>
  <c r="AY45" i="1"/>
  <c r="BZ45" i="1"/>
  <c r="AY282" i="1"/>
  <c r="BZ282" i="1"/>
  <c r="AY227" i="1"/>
  <c r="BZ227" i="1"/>
  <c r="AY293" i="1"/>
  <c r="BZ293" i="1"/>
  <c r="AY381" i="1"/>
  <c r="BZ381" i="1"/>
  <c r="AY301" i="1"/>
  <c r="BZ301" i="1"/>
  <c r="AY247" i="1"/>
  <c r="BZ247" i="1"/>
  <c r="AY209" i="1"/>
  <c r="BZ209" i="1"/>
  <c r="AY77" i="1"/>
  <c r="BZ77" i="1"/>
  <c r="AY460" i="1"/>
  <c r="BZ460" i="1"/>
  <c r="AY393" i="1"/>
  <c r="BZ393" i="1"/>
  <c r="AY368" i="1"/>
  <c r="BZ368" i="1"/>
  <c r="AY427" i="1"/>
  <c r="BZ427" i="1"/>
  <c r="AY395" i="1"/>
  <c r="BZ395" i="1"/>
  <c r="AY357" i="1"/>
  <c r="BZ357" i="1"/>
  <c r="AY148" i="1"/>
  <c r="BZ148" i="1"/>
  <c r="AY424" i="1"/>
  <c r="BZ424" i="1"/>
  <c r="AY391" i="1"/>
  <c r="BZ391" i="1"/>
  <c r="AY369" i="1"/>
  <c r="BZ369" i="1"/>
  <c r="AY328" i="1"/>
  <c r="BZ328" i="1"/>
  <c r="AY295" i="1"/>
  <c r="BZ295" i="1"/>
  <c r="AY279" i="1"/>
  <c r="BZ279" i="1"/>
  <c r="AY263" i="1"/>
  <c r="BZ263" i="1"/>
  <c r="AY199" i="1"/>
  <c r="BZ199" i="1"/>
  <c r="AY52" i="1"/>
  <c r="BZ52" i="1"/>
  <c r="AY122" i="1"/>
  <c r="BZ122" i="1"/>
  <c r="AY61" i="1"/>
  <c r="BZ61" i="1"/>
  <c r="AY9" i="1"/>
  <c r="BZ9" i="1"/>
  <c r="AY340" i="1"/>
  <c r="BZ340" i="1"/>
  <c r="AY212" i="1"/>
  <c r="BZ212" i="1"/>
  <c r="AY406" i="1"/>
  <c r="BZ406" i="1"/>
  <c r="AY159" i="1"/>
  <c r="BZ159" i="1"/>
  <c r="AY286" i="1"/>
  <c r="BZ286" i="1"/>
  <c r="AY157" i="1"/>
  <c r="BZ157" i="1"/>
  <c r="AY126" i="1"/>
  <c r="BZ126" i="1"/>
  <c r="AY421" i="1"/>
  <c r="BZ421" i="1"/>
  <c r="AY273" i="1"/>
  <c r="BZ273" i="1"/>
  <c r="AY450" i="1"/>
  <c r="BZ450" i="1"/>
  <c r="AY276" i="1"/>
  <c r="BZ276" i="1"/>
  <c r="AY173" i="1"/>
  <c r="BZ173" i="1"/>
  <c r="AY352" i="1"/>
  <c r="BZ352" i="1"/>
  <c r="AY192" i="1"/>
  <c r="BZ192" i="1"/>
  <c r="AY50" i="1"/>
  <c r="BZ50" i="1"/>
  <c r="AY25" i="1"/>
  <c r="BZ25" i="1"/>
  <c r="AY278" i="1"/>
  <c r="BZ278" i="1"/>
  <c r="AY136" i="1"/>
  <c r="BZ136" i="1"/>
  <c r="AY428" i="1"/>
  <c r="BZ428" i="1"/>
  <c r="AY386" i="1"/>
  <c r="BZ386" i="1"/>
  <c r="AY341" i="1"/>
  <c r="BZ341" i="1"/>
  <c r="AY191" i="1"/>
  <c r="BZ191" i="1"/>
  <c r="AY492" i="1"/>
  <c r="BZ492" i="1"/>
  <c r="AY30" i="1"/>
  <c r="BZ30" i="1"/>
  <c r="AY333" i="1"/>
  <c r="BZ333" i="1"/>
  <c r="AY265" i="1"/>
  <c r="BZ265" i="1"/>
  <c r="AY169" i="1"/>
  <c r="BZ169" i="1"/>
  <c r="AY134" i="1"/>
  <c r="BZ134" i="1"/>
  <c r="AY443" i="1"/>
  <c r="BZ443" i="1"/>
  <c r="AY115" i="1"/>
  <c r="BZ115" i="1"/>
  <c r="AY379" i="1"/>
  <c r="BZ379" i="1"/>
  <c r="AY317" i="1"/>
  <c r="BZ317" i="1"/>
  <c r="AY20" i="1"/>
  <c r="BZ20" i="1"/>
  <c r="AY324" i="1"/>
  <c r="BZ324" i="1"/>
  <c r="AY253" i="1"/>
  <c r="BZ253" i="1"/>
  <c r="AY197" i="1"/>
  <c r="BZ197" i="1"/>
  <c r="AY152" i="1"/>
  <c r="BZ152" i="1"/>
  <c r="AY28" i="1"/>
  <c r="BZ28" i="1"/>
  <c r="AY32" i="1"/>
  <c r="BZ32" i="1"/>
  <c r="AY451" i="1"/>
  <c r="BZ451" i="1"/>
  <c r="AY258" i="1"/>
  <c r="BZ258" i="1"/>
  <c r="AY241" i="1"/>
  <c r="BZ241" i="1"/>
  <c r="AY204" i="1"/>
  <c r="BZ204" i="1"/>
  <c r="AY306" i="1"/>
  <c r="BZ306" i="1"/>
  <c r="AY358" i="1"/>
  <c r="BZ358" i="1"/>
  <c r="AY297" i="1"/>
  <c r="BZ297" i="1"/>
  <c r="AY121" i="1"/>
  <c r="BZ121" i="1"/>
  <c r="AY493" i="1"/>
  <c r="BZ493" i="1"/>
  <c r="AY466" i="1"/>
  <c r="BZ466" i="1"/>
  <c r="AY58" i="1"/>
  <c r="BZ58" i="1"/>
  <c r="AY399" i="1"/>
  <c r="BZ399" i="1"/>
  <c r="AY308" i="1"/>
  <c r="BZ308" i="1"/>
  <c r="AY268" i="1"/>
  <c r="BZ268" i="1"/>
  <c r="AY389" i="1"/>
  <c r="BZ389" i="1"/>
  <c r="AY291" i="1"/>
  <c r="BZ291" i="1"/>
  <c r="AY207" i="1"/>
  <c r="BZ207" i="1"/>
  <c r="AY230" i="1"/>
  <c r="BZ230" i="1"/>
  <c r="AY101" i="1"/>
  <c r="BZ101" i="1"/>
  <c r="AY17" i="1"/>
  <c r="BZ17" i="1"/>
  <c r="AY436" i="1"/>
  <c r="BZ436" i="1"/>
  <c r="AY97" i="1"/>
  <c r="BZ97" i="1"/>
  <c r="AY142" i="1"/>
  <c r="BZ142" i="1"/>
  <c r="AY375" i="1"/>
  <c r="BZ375" i="1"/>
  <c r="AY213" i="1"/>
  <c r="BZ213" i="1"/>
  <c r="AY469" i="1"/>
  <c r="BZ469" i="1"/>
  <c r="AY156" i="1"/>
  <c r="BZ156" i="1"/>
  <c r="AY473" i="1"/>
  <c r="BZ473" i="1"/>
  <c r="AY250" i="1"/>
  <c r="BZ250" i="1"/>
  <c r="AY214" i="1"/>
  <c r="BZ214" i="1"/>
  <c r="AY456" i="1"/>
  <c r="BZ456" i="1"/>
  <c r="AY380" i="1"/>
  <c r="BZ380" i="1"/>
  <c r="AY255" i="1"/>
  <c r="BZ255" i="1"/>
  <c r="AY129" i="1"/>
  <c r="BZ129" i="1"/>
  <c r="AY335" i="1"/>
  <c r="BZ335" i="1"/>
  <c r="AY486" i="1"/>
  <c r="BZ486" i="1"/>
  <c r="AY57" i="1"/>
  <c r="BZ57" i="1"/>
  <c r="AY166" i="1"/>
  <c r="BZ166" i="1"/>
  <c r="AY392" i="1"/>
  <c r="BZ392" i="1"/>
  <c r="AY44" i="1"/>
  <c r="BZ44" i="1"/>
  <c r="AY89" i="1"/>
  <c r="BZ89" i="1"/>
  <c r="AY138" i="1"/>
  <c r="BZ138" i="1"/>
  <c r="AY321" i="1"/>
  <c r="BZ321" i="1"/>
  <c r="AY388" i="1"/>
  <c r="BZ388" i="1"/>
  <c r="AY195" i="1"/>
  <c r="BZ195" i="1"/>
  <c r="AY377" i="1"/>
  <c r="BZ377" i="1"/>
  <c r="AY283" i="1"/>
  <c r="BZ283" i="1"/>
  <c r="AY88" i="1"/>
  <c r="BZ88" i="1"/>
  <c r="AY270" i="1"/>
  <c r="BZ270" i="1"/>
  <c r="AY374" i="1"/>
  <c r="BZ374" i="1"/>
  <c r="AY446" i="1"/>
  <c r="BZ446" i="1"/>
  <c r="AY409" i="1"/>
  <c r="BZ409" i="1"/>
  <c r="AY372" i="1"/>
  <c r="BZ372" i="1"/>
  <c r="AY107" i="1"/>
  <c r="BZ107" i="1"/>
  <c r="AY474" i="1"/>
  <c r="BZ474" i="1"/>
  <c r="AY19" i="1"/>
  <c r="BZ19" i="1"/>
  <c r="AY274" i="1"/>
  <c r="BZ274" i="1"/>
  <c r="AY310" i="1"/>
  <c r="BZ310" i="1"/>
  <c r="AY251" i="1"/>
  <c r="BZ251" i="1"/>
  <c r="AY69" i="1"/>
  <c r="BZ69" i="1"/>
  <c r="AY355" i="1"/>
  <c r="BZ355" i="1"/>
  <c r="AY419" i="1"/>
  <c r="BZ419" i="1"/>
  <c r="AY312" i="1"/>
  <c r="BZ312" i="1"/>
  <c r="AY165" i="1"/>
  <c r="BZ165" i="1"/>
  <c r="AY95" i="1"/>
  <c r="BZ95" i="1"/>
  <c r="AY48" i="1"/>
  <c r="BZ48" i="1"/>
  <c r="AY233" i="1"/>
  <c r="BZ233" i="1"/>
  <c r="AY417" i="1"/>
  <c r="BZ417" i="1"/>
  <c r="AY411" i="1"/>
  <c r="BZ411" i="1"/>
  <c r="AY292" i="1"/>
  <c r="BZ292" i="1"/>
  <c r="AY307" i="1"/>
  <c r="BZ307" i="1"/>
  <c r="AY490" i="1"/>
  <c r="BZ490" i="1"/>
  <c r="AY218" i="1"/>
  <c r="BZ218" i="1"/>
  <c r="AY494" i="1"/>
  <c r="BZ494" i="1"/>
  <c r="AY398" i="1"/>
  <c r="BZ398" i="1"/>
  <c r="AY439" i="1"/>
  <c r="BZ439" i="1"/>
  <c r="AY397" i="1"/>
  <c r="BZ397" i="1"/>
  <c r="AY7" i="1"/>
  <c r="BZ7" i="1"/>
  <c r="V474" i="1"/>
  <c r="CB474" i="1" s="1"/>
  <c r="V470" i="1"/>
  <c r="CB470" i="1" s="1"/>
  <c r="BF7" i="1"/>
  <c r="H30" i="2" s="1"/>
  <c r="V305" i="1"/>
  <c r="CB305" i="1" s="1"/>
  <c r="V213" i="1"/>
  <c r="CB213" i="1" s="1"/>
  <c r="V432" i="1"/>
  <c r="CB432" i="1" s="1"/>
  <c r="U334" i="1"/>
  <c r="U318" i="1"/>
  <c r="U206" i="1"/>
  <c r="U260" i="1"/>
  <c r="U319" i="1"/>
  <c r="U224" i="1"/>
  <c r="U445" i="1"/>
  <c r="U345" i="1"/>
  <c r="U500" i="1"/>
  <c r="U75" i="1"/>
  <c r="U116" i="1"/>
  <c r="U248" i="1"/>
  <c r="U232" i="1"/>
  <c r="U228" i="1"/>
  <c r="U252" i="1"/>
  <c r="U236" i="1"/>
  <c r="U143" i="1"/>
  <c r="U43" i="1"/>
  <c r="U66" i="1"/>
  <c r="U434" i="1"/>
  <c r="U426" i="1"/>
  <c r="U410" i="1"/>
  <c r="U346" i="1"/>
  <c r="U123" i="1"/>
  <c r="U329" i="1"/>
  <c r="U491" i="1"/>
  <c r="U483" i="1"/>
  <c r="U499" i="1"/>
  <c r="U441" i="1"/>
  <c r="U304" i="1"/>
  <c r="U85" i="1"/>
  <c r="U131" i="1"/>
  <c r="U455" i="1"/>
  <c r="U239" i="1"/>
  <c r="U468" i="1"/>
  <c r="U178" i="1"/>
  <c r="U475" i="1"/>
  <c r="U36" i="1"/>
  <c r="U408" i="1"/>
  <c r="U481" i="1"/>
  <c r="U93" i="1"/>
  <c r="U477" i="1"/>
  <c r="U480" i="1"/>
  <c r="U137" i="1"/>
  <c r="U31" i="1"/>
  <c r="U147" i="1"/>
  <c r="U133" i="1"/>
  <c r="U210" i="1"/>
  <c r="U194" i="1"/>
  <c r="U70" i="1"/>
  <c r="U471" i="1"/>
  <c r="U24" i="1"/>
  <c r="U407" i="1"/>
  <c r="U10" i="1"/>
  <c r="U256" i="1"/>
  <c r="U245" i="1"/>
  <c r="U141" i="1"/>
  <c r="U120" i="1"/>
  <c r="U82" i="1"/>
  <c r="U164" i="1"/>
  <c r="U145" i="1"/>
  <c r="U96" i="1"/>
  <c r="U149" i="1"/>
  <c r="U327" i="1"/>
  <c r="U322" i="1"/>
  <c r="U202" i="1"/>
  <c r="U55" i="1"/>
  <c r="U288" i="1"/>
  <c r="U453" i="1"/>
  <c r="U264" i="1"/>
  <c r="U442" i="1"/>
  <c r="U111" i="1"/>
  <c r="U405" i="1"/>
  <c r="U454" i="1"/>
  <c r="U155" i="1"/>
  <c r="U14" i="1"/>
  <c r="U135" i="1"/>
  <c r="U78" i="1"/>
  <c r="U190" i="1"/>
  <c r="U139" i="1"/>
  <c r="U108" i="1"/>
  <c r="U330" i="1"/>
  <c r="U472" i="1"/>
  <c r="U457" i="1"/>
  <c r="U21" i="1"/>
  <c r="U433" i="1"/>
  <c r="U74" i="1"/>
  <c r="U172" i="1"/>
  <c r="U151" i="1"/>
  <c r="U110" i="1"/>
  <c r="U94" i="1"/>
  <c r="U59" i="1"/>
  <c r="U179" i="1"/>
  <c r="U39" i="1"/>
  <c r="U23" i="1"/>
  <c r="U35" i="1"/>
  <c r="U429" i="1"/>
  <c r="U220" i="1"/>
  <c r="U168" i="1"/>
  <c r="U104" i="1"/>
  <c r="U414" i="1"/>
  <c r="U342" i="1"/>
  <c r="U175" i="1"/>
  <c r="U92" i="1"/>
  <c r="U86" i="1"/>
  <c r="U112" i="1"/>
  <c r="U403" i="1"/>
  <c r="U495" i="1"/>
  <c r="U272" i="1"/>
  <c r="U467" i="1"/>
  <c r="U71" i="1"/>
  <c r="U353" i="1"/>
  <c r="U127" i="1"/>
  <c r="U463" i="1"/>
  <c r="U215" i="1"/>
  <c r="U56" i="1"/>
  <c r="U498" i="1"/>
  <c r="U84" i="1"/>
  <c r="U423" i="1"/>
  <c r="U177" i="1"/>
  <c r="U113" i="1"/>
  <c r="V412" i="1"/>
  <c r="CB412" i="1" s="1"/>
  <c r="V431" i="1"/>
  <c r="CB431" i="1" s="1"/>
  <c r="V126" i="1"/>
  <c r="CB126" i="1" s="1"/>
  <c r="U437" i="1"/>
  <c r="U326" i="1"/>
  <c r="U90" i="1"/>
  <c r="U27" i="1"/>
  <c r="U124" i="1"/>
  <c r="U183" i="1"/>
  <c r="U128" i="1"/>
  <c r="U102" i="1"/>
  <c r="U106" i="1"/>
  <c r="U98" i="1"/>
  <c r="U311" i="1"/>
  <c r="U240" i="1"/>
  <c r="U244" i="1"/>
  <c r="U114" i="1"/>
  <c r="U186" i="1"/>
  <c r="U51" i="1"/>
  <c r="U182" i="1"/>
  <c r="U67" i="1"/>
  <c r="U325" i="1"/>
  <c r="U449" i="1"/>
  <c r="U146" i="1"/>
  <c r="U79" i="1"/>
  <c r="U296" i="1"/>
  <c r="U46" i="1"/>
  <c r="U184" i="1"/>
  <c r="U332" i="1"/>
  <c r="V341" i="1"/>
  <c r="CB341" i="1" s="1"/>
  <c r="V293" i="1"/>
  <c r="CB293" i="1" s="1"/>
  <c r="U18" i="1"/>
  <c r="U47" i="1"/>
  <c r="U422" i="1"/>
  <c r="U350" i="1"/>
  <c r="U237" i="1"/>
  <c r="U198" i="1"/>
  <c r="U100" i="1"/>
  <c r="U63" i="1"/>
  <c r="U438" i="1"/>
  <c r="U430" i="1"/>
  <c r="U418" i="1"/>
  <c r="U354" i="1"/>
  <c r="U338" i="1"/>
  <c r="U118" i="1"/>
  <c r="U231" i="1"/>
  <c r="U487" i="1"/>
  <c r="U479" i="1"/>
  <c r="U62" i="1"/>
  <c r="U465" i="1"/>
  <c r="U313" i="1"/>
  <c r="U461" i="1"/>
  <c r="U459" i="1"/>
  <c r="U280" i="1"/>
  <c r="V270" i="1"/>
  <c r="CB270" i="1" s="1"/>
  <c r="V446" i="1"/>
  <c r="CB446" i="1" s="1"/>
  <c r="V26" i="1"/>
  <c r="CB26" i="1" s="1"/>
  <c r="V191" i="1"/>
  <c r="CB191" i="1" s="1"/>
  <c r="V404" i="1"/>
  <c r="CB404" i="1" s="1"/>
  <c r="V169" i="1"/>
  <c r="CB169" i="1" s="1"/>
  <c r="AX7" i="1"/>
  <c r="H20" i="2" s="1"/>
  <c r="V150" i="1"/>
  <c r="CB150" i="1" s="1"/>
  <c r="V28" i="1"/>
  <c r="CB28" i="1" s="1"/>
  <c r="V347" i="1"/>
  <c r="CB347" i="1" s="1"/>
  <c r="V374" i="1"/>
  <c r="CB374" i="1" s="1"/>
  <c r="V281" i="1"/>
  <c r="CB281" i="1" s="1"/>
  <c r="V409" i="1"/>
  <c r="CB409" i="1" s="1"/>
  <c r="V25" i="1"/>
  <c r="CB25" i="1" s="1"/>
  <c r="V167" i="1"/>
  <c r="CB167" i="1" s="1"/>
  <c r="V372" i="1"/>
  <c r="CB372" i="1" s="1"/>
  <c r="V489" i="1"/>
  <c r="CB489" i="1" s="1"/>
  <c r="V387" i="1"/>
  <c r="CB387" i="1" s="1"/>
  <c r="V362" i="1"/>
  <c r="CB362" i="1" s="1"/>
  <c r="V309" i="1"/>
  <c r="CB309" i="1" s="1"/>
  <c r="V136" i="1"/>
  <c r="CB136" i="1" s="1"/>
  <c r="V386" i="1"/>
  <c r="CB386" i="1" s="1"/>
  <c r="V50" i="1"/>
  <c r="CB50" i="1" s="1"/>
  <c r="V278" i="1"/>
  <c r="CB278" i="1" s="1"/>
  <c r="V134" i="1"/>
  <c r="CB134" i="1" s="1"/>
  <c r="V107" i="1"/>
  <c r="CB107" i="1" s="1"/>
  <c r="V238" i="1"/>
  <c r="CB238" i="1" s="1"/>
  <c r="V263" i="1"/>
  <c r="CB263" i="1" s="1"/>
  <c r="V195" i="1"/>
  <c r="CB195" i="1" s="1"/>
  <c r="V298" i="1"/>
  <c r="CB298" i="1" s="1"/>
  <c r="V81" i="1"/>
  <c r="CB81" i="1" s="1"/>
  <c r="V247" i="1"/>
  <c r="CB247" i="1" s="1"/>
  <c r="V297" i="1"/>
  <c r="CB297" i="1" s="1"/>
  <c r="V103" i="1"/>
  <c r="CB103" i="1" s="1"/>
  <c r="V406" i="1"/>
  <c r="CB406" i="1" s="1"/>
  <c r="V211" i="1"/>
  <c r="CB211" i="1" s="1"/>
  <c r="V30" i="1"/>
  <c r="CB30" i="1" s="1"/>
  <c r="V257" i="1"/>
  <c r="CB257" i="1" s="1"/>
  <c r="V144" i="1"/>
  <c r="CB144" i="1" s="1"/>
  <c r="V473" i="1"/>
  <c r="CB473" i="1" s="1"/>
  <c r="V174" i="1"/>
  <c r="CB174" i="1" s="1"/>
  <c r="V60" i="1"/>
  <c r="CB60" i="1" s="1"/>
  <c r="V492" i="1"/>
  <c r="CB492" i="1" s="1"/>
  <c r="V266" i="1"/>
  <c r="CB266" i="1" s="1"/>
  <c r="V496" i="1"/>
  <c r="CB496" i="1" s="1"/>
  <c r="V12" i="1"/>
  <c r="CB12" i="1" s="1"/>
  <c r="V364" i="1"/>
  <c r="CB364" i="1" s="1"/>
  <c r="V284" i="1"/>
  <c r="CB284" i="1" s="1"/>
  <c r="V122" i="1"/>
  <c r="CB122" i="1" s="1"/>
  <c r="V58" i="1"/>
  <c r="CB58" i="1" s="1"/>
  <c r="V187" i="1"/>
  <c r="CB187" i="1" s="1"/>
  <c r="V57" i="1"/>
  <c r="CB57" i="1" s="1"/>
  <c r="V89" i="1"/>
  <c r="CB89" i="1" s="1"/>
  <c r="V490" i="1"/>
  <c r="CB490" i="1" s="1"/>
  <c r="V382" i="1"/>
  <c r="CB382" i="1" s="1"/>
  <c r="V230" i="1"/>
  <c r="CB230" i="1" s="1"/>
  <c r="V38" i="1"/>
  <c r="CB38" i="1" s="1"/>
  <c r="V185" i="1"/>
  <c r="CB185" i="1" s="1"/>
  <c r="V105" i="1"/>
  <c r="CB105" i="1" s="1"/>
  <c r="V383" i="1"/>
  <c r="CB383" i="1" s="1"/>
  <c r="V366" i="1"/>
  <c r="CB366" i="1" s="1"/>
  <c r="V216" i="1"/>
  <c r="CB216" i="1" s="1"/>
  <c r="V359" i="1"/>
  <c r="CB359" i="1" s="1"/>
  <c r="V48" i="1"/>
  <c r="CB48" i="1" s="1"/>
  <c r="V458" i="1"/>
  <c r="CB458" i="1" s="1"/>
  <c r="V176" i="1"/>
  <c r="CB176" i="1" s="1"/>
  <c r="V360" i="1"/>
  <c r="CB360" i="1" s="1"/>
  <c r="V52" i="1"/>
  <c r="CB52" i="1" s="1"/>
  <c r="V273" i="1"/>
  <c r="CB273" i="1" s="1"/>
  <c r="V482" i="1"/>
  <c r="CB482" i="1" s="1"/>
  <c r="V19" i="1"/>
  <c r="CB19" i="1" s="1"/>
  <c r="V351" i="1"/>
  <c r="CB351" i="1" s="1"/>
  <c r="V323" i="1"/>
  <c r="CB323" i="1" s="1"/>
  <c r="V314" i="1"/>
  <c r="CB314" i="1" s="1"/>
  <c r="V478" i="1"/>
  <c r="CB478" i="1" s="1"/>
  <c r="V425" i="1"/>
  <c r="CB425" i="1" s="1"/>
  <c r="V97" i="1"/>
  <c r="CB97" i="1" s="1"/>
  <c r="V163" i="1"/>
  <c r="CB163" i="1" s="1"/>
  <c r="V162" i="1"/>
  <c r="CB162" i="1" s="1"/>
  <c r="V274" i="1"/>
  <c r="CB274" i="1" s="1"/>
  <c r="V312" i="1"/>
  <c r="CB312" i="1" s="1"/>
  <c r="V419" i="1"/>
  <c r="CB419" i="1" s="1"/>
  <c r="V109" i="1"/>
  <c r="CB109" i="1" s="1"/>
  <c r="V324" i="1"/>
  <c r="CB324" i="1" s="1"/>
  <c r="V171" i="1"/>
  <c r="CB171" i="1" s="1"/>
  <c r="V417" i="1"/>
  <c r="CB417" i="1" s="1"/>
  <c r="V44" i="1"/>
  <c r="CB44" i="1" s="1"/>
  <c r="V129" i="1"/>
  <c r="CB129" i="1" s="1"/>
  <c r="V368" i="1"/>
  <c r="CB368" i="1" s="1"/>
  <c r="V205" i="1"/>
  <c r="CB205" i="1" s="1"/>
  <c r="V466" i="1"/>
  <c r="CB466" i="1" s="1"/>
  <c r="V349" i="1"/>
  <c r="CB349" i="1" s="1"/>
  <c r="V99" i="1"/>
  <c r="CB99" i="1" s="1"/>
  <c r="V377" i="1"/>
  <c r="CB377" i="1" s="1"/>
  <c r="V265" i="1"/>
  <c r="CB265" i="1" s="1"/>
  <c r="V121" i="1"/>
  <c r="CB121" i="1" s="1"/>
  <c r="V277" i="1"/>
  <c r="CB277" i="1" s="1"/>
  <c r="V227" i="1"/>
  <c r="CB227" i="1" s="1"/>
  <c r="V193" i="1"/>
  <c r="CB193" i="1" s="1"/>
  <c r="V339" i="1"/>
  <c r="CB339" i="1" s="1"/>
  <c r="V428" i="1"/>
  <c r="CB428" i="1" s="1"/>
  <c r="V246" i="1"/>
  <c r="CB246" i="1" s="1"/>
  <c r="V11" i="1"/>
  <c r="CB11" i="1" s="1"/>
  <c r="V388" i="1"/>
  <c r="CB388" i="1" s="1"/>
  <c r="V439" i="1"/>
  <c r="CB439" i="1" s="1"/>
  <c r="V424" i="1"/>
  <c r="CB424" i="1" s="1"/>
  <c r="V69" i="1"/>
  <c r="CB69" i="1" s="1"/>
  <c r="V180" i="1"/>
  <c r="CB180" i="1" s="1"/>
  <c r="V138" i="1"/>
  <c r="CB138" i="1" s="1"/>
  <c r="V316" i="1"/>
  <c r="CB316" i="1" s="1"/>
  <c r="V157" i="1"/>
  <c r="CB157" i="1" s="1"/>
  <c r="V440" i="1"/>
  <c r="CB440" i="1" s="1"/>
  <c r="V189" i="1"/>
  <c r="CB189" i="1" s="1"/>
  <c r="V271" i="1"/>
  <c r="CB271" i="1" s="1"/>
  <c r="V398" i="1"/>
  <c r="CB398" i="1" s="1"/>
  <c r="V255" i="1"/>
  <c r="CB255" i="1" s="1"/>
  <c r="V199" i="1"/>
  <c r="CB199" i="1" s="1"/>
  <c r="V343" i="1"/>
  <c r="CB343" i="1" s="1"/>
  <c r="V20" i="1"/>
  <c r="CB20" i="1" s="1"/>
  <c r="V401" i="1"/>
  <c r="CB401" i="1" s="1"/>
  <c r="V376" i="1"/>
  <c r="CB376" i="1" s="1"/>
  <c r="V225" i="1"/>
  <c r="CB225" i="1" s="1"/>
  <c r="V95" i="1"/>
  <c r="CB95" i="1" s="1"/>
  <c r="V142" i="1"/>
  <c r="CB142" i="1" s="1"/>
  <c r="V415" i="1"/>
  <c r="CB415" i="1" s="1"/>
  <c r="V435" i="1"/>
  <c r="CB435" i="1" s="1"/>
  <c r="V77" i="1"/>
  <c r="CB77" i="1" s="1"/>
  <c r="V289" i="1"/>
  <c r="CB289" i="1" s="1"/>
  <c r="V181" i="1"/>
  <c r="CB181" i="1" s="1"/>
  <c r="V15" i="1"/>
  <c r="CB15" i="1" s="1"/>
  <c r="V17" i="1"/>
  <c r="CB17" i="1" s="1"/>
  <c r="V262" i="1"/>
  <c r="CB262" i="1" s="1"/>
  <c r="V397" i="1"/>
  <c r="CB397" i="1" s="1"/>
  <c r="V421" i="1"/>
  <c r="CB421" i="1" s="1"/>
  <c r="V83" i="1"/>
  <c r="CB83" i="1" s="1"/>
  <c r="V488" i="1"/>
  <c r="CB488" i="1" s="1"/>
  <c r="V49" i="1"/>
  <c r="CB49" i="1" s="1"/>
  <c r="V251" i="1"/>
  <c r="CB251" i="1" s="1"/>
  <c r="V486" i="1"/>
  <c r="CB486" i="1" s="1"/>
  <c r="V294" i="1"/>
  <c r="CB294" i="1" s="1"/>
  <c r="V337" i="1"/>
  <c r="CB337" i="1" s="1"/>
  <c r="V355" i="1"/>
  <c r="CB355" i="1" s="1"/>
  <c r="V402" i="1"/>
  <c r="CB402" i="1" s="1"/>
  <c r="V452" i="1"/>
  <c r="CB452" i="1" s="1"/>
  <c r="V201" i="1"/>
  <c r="CB201" i="1" s="1"/>
  <c r="V413" i="1"/>
  <c r="CB413" i="1" s="1"/>
  <c r="V365" i="1"/>
  <c r="CB365" i="1" s="1"/>
  <c r="V203" i="1"/>
  <c r="CB203" i="1" s="1"/>
  <c r="V261" i="1"/>
  <c r="CB261" i="1" s="1"/>
  <c r="V363" i="1"/>
  <c r="CB363" i="1" s="1"/>
  <c r="V375" i="1"/>
  <c r="CB375" i="1" s="1"/>
  <c r="V328" i="1"/>
  <c r="CB328" i="1" s="1"/>
  <c r="V416" i="1"/>
  <c r="CB416" i="1" s="1"/>
  <c r="V34" i="1"/>
  <c r="CB34" i="1" s="1"/>
  <c r="V158" i="1"/>
  <c r="CB158" i="1" s="1"/>
  <c r="V306" i="1"/>
  <c r="CB306" i="1" s="1"/>
  <c r="V68" i="1"/>
  <c r="CB68" i="1" s="1"/>
  <c r="V197" i="1"/>
  <c r="CB197" i="1" s="1"/>
  <c r="V462" i="1"/>
  <c r="CB462" i="1" s="1"/>
  <c r="V469" i="1"/>
  <c r="CB469" i="1" s="1"/>
  <c r="V331" i="1"/>
  <c r="CB331" i="1" s="1"/>
  <c r="V420" i="1"/>
  <c r="CB420" i="1" s="1"/>
  <c r="V267" i="1"/>
  <c r="CB267" i="1" s="1"/>
  <c r="V361" i="1"/>
  <c r="CB361" i="1" s="1"/>
  <c r="V302" i="1"/>
  <c r="CB302" i="1" s="1"/>
  <c r="V448" i="1"/>
  <c r="CB448" i="1" s="1"/>
  <c r="V9" i="1"/>
  <c r="CB9" i="1" s="1"/>
  <c r="V159" i="1"/>
  <c r="CB159" i="1" s="1"/>
  <c r="V307" i="1"/>
  <c r="CB307" i="1" s="1"/>
  <c r="V370" i="1"/>
  <c r="CB370" i="1" s="1"/>
  <c r="V222" i="1"/>
  <c r="CB222" i="1" s="1"/>
  <c r="V308" i="1"/>
  <c r="CB308" i="1" s="1"/>
  <c r="V276" i="1"/>
  <c r="CB276" i="1" s="1"/>
  <c r="V217" i="1"/>
  <c r="CB217" i="1" s="1"/>
  <c r="V456" i="1"/>
  <c r="CB456" i="1" s="1"/>
  <c r="V371" i="1"/>
  <c r="CB371" i="1" s="1"/>
  <c r="V485" i="1"/>
  <c r="CB485" i="1" s="1"/>
  <c r="V161" i="1"/>
  <c r="CB161" i="1" s="1"/>
  <c r="V444" i="1"/>
  <c r="CB444" i="1" s="1"/>
  <c r="V268" i="1"/>
  <c r="CB268" i="1" s="1"/>
  <c r="V88" i="1"/>
  <c r="CB88" i="1" s="1"/>
  <c r="V54" i="1"/>
  <c r="CB54" i="1" s="1"/>
  <c r="V32" i="1"/>
  <c r="CB32" i="1" s="1"/>
  <c r="V29" i="1"/>
  <c r="CB29" i="1" s="1"/>
  <c r="V381" i="1"/>
  <c r="CB381" i="1" s="1"/>
  <c r="V395" i="1"/>
  <c r="CB395" i="1" s="1"/>
  <c r="V233" i="1"/>
  <c r="CB233" i="1" s="1"/>
  <c r="V117" i="1"/>
  <c r="CB117" i="1" s="1"/>
  <c r="V125" i="1"/>
  <c r="CB125" i="1" s="1"/>
  <c r="V399" i="1"/>
  <c r="CB399" i="1" s="1"/>
  <c r="V392" i="1"/>
  <c r="CB392" i="1" s="1"/>
  <c r="V115" i="1"/>
  <c r="CB115" i="1" s="1"/>
  <c r="V243" i="1"/>
  <c r="CB243" i="1" s="1"/>
  <c r="V447" i="1"/>
  <c r="CB447" i="1" s="1"/>
  <c r="V310" i="1"/>
  <c r="CB310" i="1" s="1"/>
  <c r="V152" i="1"/>
  <c r="CB152" i="1" s="1"/>
  <c r="V65" i="1"/>
  <c r="CB65" i="1" s="1"/>
  <c r="V464" i="1"/>
  <c r="CB464" i="1" s="1"/>
  <c r="V493" i="1"/>
  <c r="CB493" i="1" s="1"/>
  <c r="V320" i="1"/>
  <c r="CB320" i="1" s="1"/>
  <c r="V218" i="1"/>
  <c r="CB218" i="1" s="1"/>
  <c r="V91" i="1"/>
  <c r="CB91" i="1" s="1"/>
  <c r="V393" i="1"/>
  <c r="CB393" i="1" s="1"/>
  <c r="V299" i="1"/>
  <c r="CB299" i="1" s="1"/>
  <c r="V234" i="1"/>
  <c r="CB234" i="1" s="1"/>
  <c r="V336" i="1"/>
  <c r="CB336" i="1" s="1"/>
  <c r="V53" i="1"/>
  <c r="CB53" i="1" s="1"/>
  <c r="V321" i="1"/>
  <c r="CB321" i="1" s="1"/>
  <c r="V119" i="1"/>
  <c r="CB119" i="1" s="1"/>
  <c r="V13" i="1"/>
  <c r="CB13" i="1" s="1"/>
  <c r="V295" i="1"/>
  <c r="CB295" i="1" s="1"/>
  <c r="V204" i="1"/>
  <c r="CB204" i="1" s="1"/>
  <c r="V344" i="1"/>
  <c r="CB344" i="1" s="1"/>
  <c r="V369" i="1"/>
  <c r="CB369" i="1" s="1"/>
  <c r="V411" i="1"/>
  <c r="CB411" i="1" s="1"/>
  <c r="V373" i="1"/>
  <c r="CB373" i="1" s="1"/>
  <c r="V165" i="1"/>
  <c r="CB165" i="1" s="1"/>
  <c r="V460" i="1"/>
  <c r="CB460" i="1" s="1"/>
  <c r="V33" i="1"/>
  <c r="CB33" i="1" s="1"/>
  <c r="V219" i="1"/>
  <c r="CB219" i="1" s="1"/>
  <c r="V64" i="1"/>
  <c r="CB64" i="1" s="1"/>
  <c r="V45" i="1"/>
  <c r="CB45" i="1" s="1"/>
  <c r="V348" i="1"/>
  <c r="CB348" i="1" s="1"/>
  <c r="V253" i="1"/>
  <c r="CB253" i="1" s="1"/>
  <c r="V221" i="1"/>
  <c r="CB221" i="1" s="1"/>
  <c r="V250" i="1"/>
  <c r="CB250" i="1" s="1"/>
  <c r="V390" i="1"/>
  <c r="CB390" i="1" s="1"/>
  <c r="V22" i="1"/>
  <c r="CB22" i="1" s="1"/>
  <c r="V7" i="1"/>
  <c r="CB7" i="1" s="1"/>
  <c r="V389" i="1"/>
  <c r="CB389" i="1" s="1"/>
  <c r="V335" i="1"/>
  <c r="CB335" i="1" s="1"/>
  <c r="V358" i="1"/>
  <c r="CB358" i="1" s="1"/>
  <c r="V254" i="1"/>
  <c r="CB254" i="1" s="1"/>
  <c r="V279" i="1"/>
  <c r="CB279" i="1" s="1"/>
  <c r="V166" i="1"/>
  <c r="CB166" i="1" s="1"/>
  <c r="V154" i="1"/>
  <c r="CB154" i="1" s="1"/>
  <c r="V400" i="1"/>
  <c r="CB400" i="1" s="1"/>
  <c r="V209" i="1"/>
  <c r="CB209" i="1" s="1"/>
  <c r="V130" i="1"/>
  <c r="CB130" i="1" s="1"/>
  <c r="V484" i="1"/>
  <c r="CB484" i="1" s="1"/>
  <c r="V356" i="1"/>
  <c r="CB356" i="1" s="1"/>
  <c r="V235" i="1"/>
  <c r="CB235" i="1" s="1"/>
  <c r="V285" i="1"/>
  <c r="CB285" i="1" s="1"/>
  <c r="V300" i="1"/>
  <c r="CB300" i="1" s="1"/>
  <c r="V379" i="1"/>
  <c r="CB379" i="1" s="1"/>
  <c r="V223" i="1"/>
  <c r="CB223" i="1" s="1"/>
  <c r="V494" i="1"/>
  <c r="CB494" i="1" s="1"/>
  <c r="V476" i="1"/>
  <c r="CB476" i="1" s="1"/>
  <c r="V394" i="1"/>
  <c r="CB394" i="1" s="1"/>
  <c r="V290" i="1"/>
  <c r="CB290" i="1" s="1"/>
  <c r="V229" i="1"/>
  <c r="CB229" i="1" s="1"/>
  <c r="V301" i="1"/>
  <c r="CB301" i="1" s="1"/>
  <c r="V391" i="1"/>
  <c r="CB391" i="1" s="1"/>
  <c r="V275" i="1"/>
  <c r="CB275" i="1" s="1"/>
  <c r="V378" i="1"/>
  <c r="CB378" i="1" s="1"/>
  <c r="V357" i="1"/>
  <c r="CB357" i="1" s="1"/>
  <c r="V41" i="1"/>
  <c r="CB41" i="1" s="1"/>
  <c r="V317" i="1"/>
  <c r="CB317" i="1" s="1"/>
  <c r="V226" i="1"/>
  <c r="CB226" i="1" s="1"/>
  <c r="V396" i="1"/>
  <c r="CB396" i="1" s="1"/>
  <c r="V42" i="1"/>
  <c r="CB42" i="1" s="1"/>
  <c r="V61" i="1"/>
  <c r="CB61" i="1" s="1"/>
  <c r="V140" i="1"/>
  <c r="CB140" i="1" s="1"/>
  <c r="V497" i="1"/>
  <c r="CB497" i="1" s="1"/>
  <c r="V286" i="1"/>
  <c r="CB286" i="1" s="1"/>
  <c r="V80" i="1"/>
  <c r="CB80" i="1" s="1"/>
  <c r="V214" i="1"/>
  <c r="CB214" i="1" s="1"/>
  <c r="V352" i="1"/>
  <c r="CB352" i="1" s="1"/>
  <c r="V303" i="1"/>
  <c r="CB303" i="1" s="1"/>
  <c r="V287" i="1"/>
  <c r="CB287" i="1" s="1"/>
  <c r="V282" i="1"/>
  <c r="CB282" i="1" s="1"/>
  <c r="V156" i="1"/>
  <c r="CB156" i="1" s="1"/>
  <c r="V160" i="1"/>
  <c r="CB160" i="1" s="1"/>
  <c r="V384" i="1"/>
  <c r="CB384" i="1" s="1"/>
  <c r="V264" i="1"/>
  <c r="CB264" i="1" s="1"/>
  <c r="V37" i="1"/>
  <c r="CB37" i="1" s="1"/>
  <c r="V292" i="1"/>
  <c r="CB292" i="1" s="1"/>
  <c r="V333" i="1"/>
  <c r="CB333" i="1" s="1"/>
  <c r="V385" i="1"/>
  <c r="CB385" i="1" s="1"/>
  <c r="V283" i="1"/>
  <c r="CB283" i="1" s="1"/>
  <c r="V87" i="1"/>
  <c r="CB87" i="1" s="1"/>
  <c r="V340" i="1"/>
  <c r="CB340" i="1" s="1"/>
  <c r="V367" i="1"/>
  <c r="CB367" i="1" s="1"/>
  <c r="V192" i="1"/>
  <c r="CB192" i="1" s="1"/>
  <c r="V207" i="1"/>
  <c r="CB207" i="1" s="1"/>
  <c r="V132" i="1"/>
  <c r="CB132" i="1" s="1"/>
  <c r="V269" i="1"/>
  <c r="CB269" i="1" s="1"/>
  <c r="V258" i="1"/>
  <c r="CB258" i="1" s="1"/>
  <c r="V76" i="1"/>
  <c r="CB76" i="1" s="1"/>
  <c r="V200" i="1"/>
  <c r="CB200" i="1" s="1"/>
  <c r="V242" i="1"/>
  <c r="CB242" i="1" s="1"/>
  <c r="V315" i="1"/>
  <c r="CB315" i="1" s="1"/>
  <c r="V72" i="1"/>
  <c r="CB72" i="1" s="1"/>
  <c r="V40" i="1"/>
  <c r="CB40" i="1" s="1"/>
  <c r="V259" i="1"/>
  <c r="CB259" i="1" s="1"/>
  <c r="V73" i="1"/>
  <c r="CB73" i="1" s="1"/>
  <c r="V16" i="1"/>
  <c r="CB16" i="1" s="1"/>
  <c r="V170" i="1"/>
  <c r="CB170" i="1" s="1"/>
  <c r="V443" i="1"/>
  <c r="CB443" i="1" s="1"/>
  <c r="V450" i="1"/>
  <c r="CB450" i="1" s="1"/>
  <c r="V188" i="1"/>
  <c r="CB188" i="1" s="1"/>
  <c r="V208" i="1"/>
  <c r="CB208" i="1" s="1"/>
  <c r="V436" i="1"/>
  <c r="CB436" i="1" s="1"/>
  <c r="V427" i="1"/>
  <c r="CB427" i="1" s="1"/>
  <c r="V451" i="1"/>
  <c r="CB451" i="1" s="1"/>
  <c r="V380" i="1"/>
  <c r="CB380" i="1" s="1"/>
  <c r="V153" i="1"/>
  <c r="CB153" i="1" s="1"/>
  <c r="V148" i="1"/>
  <c r="CB148" i="1" s="1"/>
  <c r="V173" i="1"/>
  <c r="CB173" i="1" s="1"/>
  <c r="V8" i="1"/>
  <c r="CB8" i="1" s="1"/>
  <c r="V249" i="1"/>
  <c r="CB249" i="1" s="1"/>
  <c r="V291" i="1"/>
  <c r="CB291" i="1" s="1"/>
  <c r="V241" i="1"/>
  <c r="CB241" i="1" s="1"/>
  <c r="V101" i="1"/>
  <c r="CB101" i="1" s="1"/>
  <c r="V212" i="1"/>
  <c r="CB212" i="1" s="1"/>
  <c r="V196" i="1"/>
  <c r="CB196" i="1" s="1"/>
  <c r="AY430" i="1" l="1"/>
  <c r="BZ430" i="1"/>
  <c r="AY79" i="1"/>
  <c r="BZ79" i="1"/>
  <c r="AY98" i="1"/>
  <c r="BZ98" i="1"/>
  <c r="AY463" i="1"/>
  <c r="BZ463" i="1"/>
  <c r="AY342" i="1"/>
  <c r="BZ342" i="1"/>
  <c r="AY110" i="1"/>
  <c r="BZ110" i="1"/>
  <c r="AY454" i="1"/>
  <c r="BZ454" i="1"/>
  <c r="AY120" i="1"/>
  <c r="BZ120" i="1"/>
  <c r="AY147" i="1"/>
  <c r="BZ147" i="1"/>
  <c r="AY239" i="1"/>
  <c r="BZ239" i="1"/>
  <c r="AY43" i="1"/>
  <c r="BZ43" i="1"/>
  <c r="AY318" i="1"/>
  <c r="BZ318" i="1"/>
  <c r="AY461" i="1"/>
  <c r="BZ461" i="1"/>
  <c r="AY479" i="1"/>
  <c r="BZ479" i="1"/>
  <c r="AY338" i="1"/>
  <c r="BZ338" i="1"/>
  <c r="AY438" i="1"/>
  <c r="BZ438" i="1"/>
  <c r="AY237" i="1"/>
  <c r="BZ237" i="1"/>
  <c r="AY18" i="1"/>
  <c r="BZ18" i="1"/>
  <c r="AY184" i="1"/>
  <c r="BZ184" i="1"/>
  <c r="AY146" i="1"/>
  <c r="BZ146" i="1"/>
  <c r="AY182" i="1"/>
  <c r="BZ182" i="1"/>
  <c r="AY244" i="1"/>
  <c r="BZ244" i="1"/>
  <c r="AY106" i="1"/>
  <c r="BZ106" i="1"/>
  <c r="AY124" i="1"/>
  <c r="BZ124" i="1"/>
  <c r="AY437" i="1"/>
  <c r="BZ437" i="1"/>
  <c r="AY113" i="1"/>
  <c r="BZ113" i="1"/>
  <c r="AY498" i="1"/>
  <c r="BZ498" i="1"/>
  <c r="AY127" i="1"/>
  <c r="BZ127" i="1"/>
  <c r="AY272" i="1"/>
  <c r="BZ272" i="1"/>
  <c r="AY86" i="1"/>
  <c r="BZ86" i="1"/>
  <c r="AY414" i="1"/>
  <c r="BZ414" i="1"/>
  <c r="AY429" i="1"/>
  <c r="BZ429" i="1"/>
  <c r="AY179" i="1"/>
  <c r="BZ179" i="1"/>
  <c r="AY151" i="1"/>
  <c r="BZ151" i="1"/>
  <c r="AY21" i="1"/>
  <c r="BZ21" i="1"/>
  <c r="AY108" i="1"/>
  <c r="BZ108" i="1"/>
  <c r="AY135" i="1"/>
  <c r="BZ135" i="1"/>
  <c r="AY405" i="1"/>
  <c r="BZ405" i="1"/>
  <c r="AY453" i="1"/>
  <c r="BZ453" i="1"/>
  <c r="AY322" i="1"/>
  <c r="BZ322" i="1"/>
  <c r="AY145" i="1"/>
  <c r="BZ145" i="1"/>
  <c r="AY141" i="1"/>
  <c r="BZ141" i="1"/>
  <c r="AY407" i="1"/>
  <c r="BZ407" i="1"/>
  <c r="AY194" i="1"/>
  <c r="BZ194" i="1"/>
  <c r="AY31" i="1"/>
  <c r="BZ31" i="1"/>
  <c r="AY93" i="1"/>
  <c r="BZ93" i="1"/>
  <c r="AY475" i="1"/>
  <c r="BZ475" i="1"/>
  <c r="AY455" i="1"/>
  <c r="BZ455" i="1"/>
  <c r="AY441" i="1"/>
  <c r="BZ441" i="1"/>
  <c r="AY329" i="1"/>
  <c r="BZ329" i="1"/>
  <c r="AY426" i="1"/>
  <c r="BZ426" i="1"/>
  <c r="AY143" i="1"/>
  <c r="BZ143" i="1"/>
  <c r="AY232" i="1"/>
  <c r="BZ232" i="1"/>
  <c r="AY500" i="1"/>
  <c r="BZ500" i="1"/>
  <c r="AY319" i="1"/>
  <c r="BZ319" i="1"/>
  <c r="AY334" i="1"/>
  <c r="BZ334" i="1"/>
  <c r="AY62" i="1"/>
  <c r="BZ62" i="1"/>
  <c r="AY198" i="1"/>
  <c r="BZ198" i="1"/>
  <c r="AY332" i="1"/>
  <c r="BZ332" i="1"/>
  <c r="AY114" i="1"/>
  <c r="BZ114" i="1"/>
  <c r="AY326" i="1"/>
  <c r="BZ326" i="1"/>
  <c r="AY467" i="1"/>
  <c r="BZ467" i="1"/>
  <c r="AY220" i="1"/>
  <c r="BZ220" i="1"/>
  <c r="AY433" i="1"/>
  <c r="BZ433" i="1"/>
  <c r="AY78" i="1"/>
  <c r="BZ78" i="1"/>
  <c r="AY202" i="1"/>
  <c r="BZ202" i="1"/>
  <c r="AY10" i="1"/>
  <c r="BZ10" i="1"/>
  <c r="AY477" i="1"/>
  <c r="BZ477" i="1"/>
  <c r="AY304" i="1"/>
  <c r="BZ304" i="1"/>
  <c r="AY410" i="1"/>
  <c r="BZ410" i="1"/>
  <c r="AY75" i="1"/>
  <c r="BZ75" i="1"/>
  <c r="AY313" i="1"/>
  <c r="BZ313" i="1"/>
  <c r="AY487" i="1"/>
  <c r="BZ487" i="1"/>
  <c r="AY354" i="1"/>
  <c r="BZ354" i="1"/>
  <c r="AY63" i="1"/>
  <c r="BZ63" i="1"/>
  <c r="AY350" i="1"/>
  <c r="BZ350" i="1"/>
  <c r="AY46" i="1"/>
  <c r="BZ46" i="1"/>
  <c r="AY449" i="1"/>
  <c r="BZ449" i="1"/>
  <c r="AY51" i="1"/>
  <c r="BZ51" i="1"/>
  <c r="AY240" i="1"/>
  <c r="BZ240" i="1"/>
  <c r="AY102" i="1"/>
  <c r="BZ102" i="1"/>
  <c r="AY27" i="1"/>
  <c r="BZ27" i="1"/>
  <c r="AY177" i="1"/>
  <c r="BZ177" i="1"/>
  <c r="AY56" i="1"/>
  <c r="BZ56" i="1"/>
  <c r="AY353" i="1"/>
  <c r="BZ353" i="1"/>
  <c r="AY495" i="1"/>
  <c r="BZ495" i="1"/>
  <c r="AY92" i="1"/>
  <c r="BZ92" i="1"/>
  <c r="AY104" i="1"/>
  <c r="BZ104" i="1"/>
  <c r="AY35" i="1"/>
  <c r="BZ35" i="1"/>
  <c r="AY59" i="1"/>
  <c r="BZ59" i="1"/>
  <c r="AY172" i="1"/>
  <c r="BZ172" i="1"/>
  <c r="AY457" i="1"/>
  <c r="BZ457" i="1"/>
  <c r="AY139" i="1"/>
  <c r="BZ139" i="1"/>
  <c r="AY14" i="1"/>
  <c r="BZ14" i="1"/>
  <c r="AY111" i="1"/>
  <c r="BZ111" i="1"/>
  <c r="AY288" i="1"/>
  <c r="BZ288" i="1"/>
  <c r="AY327" i="1"/>
  <c r="BZ327" i="1"/>
  <c r="AY164" i="1"/>
  <c r="BZ164" i="1"/>
  <c r="AY245" i="1"/>
  <c r="BZ245" i="1"/>
  <c r="AY24" i="1"/>
  <c r="BZ24" i="1"/>
  <c r="AY210" i="1"/>
  <c r="BZ210" i="1"/>
  <c r="AY137" i="1"/>
  <c r="BZ137" i="1"/>
  <c r="AY481" i="1"/>
  <c r="BZ481" i="1"/>
  <c r="AY178" i="1"/>
  <c r="BZ178" i="1"/>
  <c r="AY131" i="1"/>
  <c r="BZ131" i="1"/>
  <c r="AY499" i="1"/>
  <c r="BZ499" i="1"/>
  <c r="AY123" i="1"/>
  <c r="BZ123" i="1"/>
  <c r="AY434" i="1"/>
  <c r="BZ434" i="1"/>
  <c r="AY236" i="1"/>
  <c r="BZ236" i="1"/>
  <c r="AY248" i="1"/>
  <c r="BZ248" i="1"/>
  <c r="AY345" i="1"/>
  <c r="BZ345" i="1"/>
  <c r="AY260" i="1"/>
  <c r="BZ260" i="1"/>
  <c r="AY459" i="1"/>
  <c r="BZ459" i="1"/>
  <c r="AY118" i="1"/>
  <c r="BZ118" i="1"/>
  <c r="AY47" i="1"/>
  <c r="BZ47" i="1"/>
  <c r="AY67" i="1"/>
  <c r="BZ67" i="1"/>
  <c r="AY183" i="1"/>
  <c r="BZ183" i="1"/>
  <c r="AY84" i="1"/>
  <c r="BZ84" i="1"/>
  <c r="AY112" i="1"/>
  <c r="BZ112" i="1"/>
  <c r="AY39" i="1"/>
  <c r="BZ39" i="1"/>
  <c r="AY330" i="1"/>
  <c r="BZ330" i="1"/>
  <c r="AY264" i="1"/>
  <c r="BZ264" i="1"/>
  <c r="AY96" i="1"/>
  <c r="BZ96" i="1"/>
  <c r="AY70" i="1"/>
  <c r="BZ70" i="1"/>
  <c r="AY36" i="1"/>
  <c r="BZ36" i="1"/>
  <c r="AY491" i="1"/>
  <c r="BZ491" i="1"/>
  <c r="AY228" i="1"/>
  <c r="BZ228" i="1"/>
  <c r="AY224" i="1"/>
  <c r="BZ224" i="1"/>
  <c r="AY280" i="1"/>
  <c r="BZ280" i="1"/>
  <c r="AY465" i="1"/>
  <c r="BZ465" i="1"/>
  <c r="AY231" i="1"/>
  <c r="BZ231" i="1"/>
  <c r="AY418" i="1"/>
  <c r="BZ418" i="1"/>
  <c r="AY100" i="1"/>
  <c r="BZ100" i="1"/>
  <c r="AY422" i="1"/>
  <c r="BZ422" i="1"/>
  <c r="AY296" i="1"/>
  <c r="BZ296" i="1"/>
  <c r="AY325" i="1"/>
  <c r="BZ325" i="1"/>
  <c r="AY186" i="1"/>
  <c r="BZ186" i="1"/>
  <c r="AY311" i="1"/>
  <c r="BZ311" i="1"/>
  <c r="AY128" i="1"/>
  <c r="BZ128" i="1"/>
  <c r="AY90" i="1"/>
  <c r="BZ90" i="1"/>
  <c r="AY423" i="1"/>
  <c r="BZ423" i="1"/>
  <c r="AY215" i="1"/>
  <c r="BZ215" i="1"/>
  <c r="AY71" i="1"/>
  <c r="BZ71" i="1"/>
  <c r="AY403" i="1"/>
  <c r="BZ403" i="1"/>
  <c r="AY175" i="1"/>
  <c r="BZ175" i="1"/>
  <c r="AY168" i="1"/>
  <c r="BZ168" i="1"/>
  <c r="AY23" i="1"/>
  <c r="BZ23" i="1"/>
  <c r="AY94" i="1"/>
  <c r="BZ94" i="1"/>
  <c r="AY74" i="1"/>
  <c r="BZ74" i="1"/>
  <c r="AY472" i="1"/>
  <c r="BZ472" i="1"/>
  <c r="AY190" i="1"/>
  <c r="BZ190" i="1"/>
  <c r="AY155" i="1"/>
  <c r="BZ155" i="1"/>
  <c r="AY442" i="1"/>
  <c r="BZ442" i="1"/>
  <c r="AY55" i="1"/>
  <c r="BZ55" i="1"/>
  <c r="AY149" i="1"/>
  <c r="BZ149" i="1"/>
  <c r="AY82" i="1"/>
  <c r="BZ82" i="1"/>
  <c r="AY256" i="1"/>
  <c r="BZ256" i="1"/>
  <c r="AY471" i="1"/>
  <c r="BZ471" i="1"/>
  <c r="AY133" i="1"/>
  <c r="BZ133" i="1"/>
  <c r="AY480" i="1"/>
  <c r="BZ480" i="1"/>
  <c r="AY408" i="1"/>
  <c r="BZ408" i="1"/>
  <c r="AY468" i="1"/>
  <c r="BZ468" i="1"/>
  <c r="AY85" i="1"/>
  <c r="BZ85" i="1"/>
  <c r="AY483" i="1"/>
  <c r="BZ483" i="1"/>
  <c r="AY346" i="1"/>
  <c r="BZ346" i="1"/>
  <c r="AY66" i="1"/>
  <c r="BZ66" i="1"/>
  <c r="AY252" i="1"/>
  <c r="BZ252" i="1"/>
  <c r="AY116" i="1"/>
  <c r="BZ116" i="1"/>
  <c r="AY445" i="1"/>
  <c r="BZ445" i="1"/>
  <c r="AY206" i="1"/>
  <c r="BZ206" i="1"/>
  <c r="V491" i="1"/>
  <c r="CB491" i="1" s="1"/>
  <c r="V66" i="1"/>
  <c r="CB66" i="1" s="1"/>
  <c r="V74" i="1"/>
  <c r="CB74" i="1" s="1"/>
  <c r="V210" i="1"/>
  <c r="CB210" i="1" s="1"/>
  <c r="V228" i="1"/>
  <c r="CB228" i="1" s="1"/>
  <c r="V75" i="1"/>
  <c r="CB75" i="1" s="1"/>
  <c r="V457" i="1"/>
  <c r="CB457" i="1" s="1"/>
  <c r="V319" i="1"/>
  <c r="CB319" i="1" s="1"/>
  <c r="V86" i="1"/>
  <c r="CB86" i="1" s="1"/>
  <c r="V414" i="1"/>
  <c r="CB414" i="1" s="1"/>
  <c r="V429" i="1"/>
  <c r="CB429" i="1" s="1"/>
  <c r="V143" i="1"/>
  <c r="CB143" i="1" s="1"/>
  <c r="V498" i="1"/>
  <c r="CB498" i="1" s="1"/>
  <c r="V403" i="1"/>
  <c r="CB403" i="1" s="1"/>
  <c r="V145" i="1"/>
  <c r="CB145" i="1" s="1"/>
  <c r="V82" i="1"/>
  <c r="CB82" i="1" s="1"/>
  <c r="V471" i="1"/>
  <c r="CB471" i="1" s="1"/>
  <c r="V441" i="1"/>
  <c r="CB441" i="1" s="1"/>
  <c r="V232" i="1"/>
  <c r="CB232" i="1" s="1"/>
  <c r="V329" i="1"/>
  <c r="CB329" i="1" s="1"/>
  <c r="V256" i="1"/>
  <c r="CB256" i="1" s="1"/>
  <c r="V135" i="1"/>
  <c r="CB135" i="1" s="1"/>
  <c r="V405" i="1"/>
  <c r="CB405" i="1" s="1"/>
  <c r="V346" i="1"/>
  <c r="CB346" i="1" s="1"/>
  <c r="V116" i="1"/>
  <c r="CB116" i="1" s="1"/>
  <c r="V468" i="1"/>
  <c r="CB468" i="1" s="1"/>
  <c r="V23" i="1"/>
  <c r="CB23" i="1" s="1"/>
  <c r="V500" i="1"/>
  <c r="CB500" i="1" s="1"/>
  <c r="V334" i="1"/>
  <c r="CB334" i="1" s="1"/>
  <c r="V168" i="1"/>
  <c r="CB168" i="1" s="1"/>
  <c r="V71" i="1"/>
  <c r="CB71" i="1" s="1"/>
  <c r="V322" i="1"/>
  <c r="CB322" i="1" s="1"/>
  <c r="V215" i="1"/>
  <c r="CB215" i="1" s="1"/>
  <c r="V141" i="1"/>
  <c r="CB141" i="1" s="1"/>
  <c r="V31" i="1"/>
  <c r="CB31" i="1" s="1"/>
  <c r="V272" i="1"/>
  <c r="CB272" i="1" s="1"/>
  <c r="V354" i="1"/>
  <c r="CB354" i="1" s="1"/>
  <c r="V190" i="1"/>
  <c r="CB190" i="1" s="1"/>
  <c r="V55" i="1"/>
  <c r="CB55" i="1" s="1"/>
  <c r="V449" i="1"/>
  <c r="CB449" i="1" s="1"/>
  <c r="V175" i="1"/>
  <c r="CB175" i="1" s="1"/>
  <c r="V408" i="1"/>
  <c r="CB408" i="1" s="1"/>
  <c r="V155" i="1"/>
  <c r="CB155" i="1" s="1"/>
  <c r="V93" i="1"/>
  <c r="CB93" i="1" s="1"/>
  <c r="V194" i="1"/>
  <c r="CB194" i="1" s="1"/>
  <c r="V63" i="1"/>
  <c r="CB63" i="1" s="1"/>
  <c r="V206" i="1"/>
  <c r="CB206" i="1" s="1"/>
  <c r="V27" i="1"/>
  <c r="CB27" i="1" s="1"/>
  <c r="V475" i="1"/>
  <c r="CB475" i="1" s="1"/>
  <c r="V483" i="1"/>
  <c r="CB483" i="1" s="1"/>
  <c r="V85" i="1"/>
  <c r="CB85" i="1" s="1"/>
  <c r="V313" i="1"/>
  <c r="CB313" i="1" s="1"/>
  <c r="V455" i="1"/>
  <c r="CB455" i="1" s="1"/>
  <c r="V472" i="1"/>
  <c r="CB472" i="1" s="1"/>
  <c r="V133" i="1"/>
  <c r="CB133" i="1" s="1"/>
  <c r="V445" i="1"/>
  <c r="CB445" i="1" s="1"/>
  <c r="V252" i="1"/>
  <c r="CB252" i="1" s="1"/>
  <c r="V237" i="1"/>
  <c r="CB237" i="1" s="1"/>
  <c r="V102" i="1"/>
  <c r="CB102" i="1" s="1"/>
  <c r="V426" i="1"/>
  <c r="CB426" i="1" s="1"/>
  <c r="V442" i="1"/>
  <c r="CB442" i="1" s="1"/>
  <c r="V480" i="1"/>
  <c r="CB480" i="1" s="1"/>
  <c r="V124" i="1"/>
  <c r="CB124" i="1" s="1"/>
  <c r="V350" i="1"/>
  <c r="CB350" i="1" s="1"/>
  <c r="V94" i="1"/>
  <c r="CB94" i="1" s="1"/>
  <c r="V453" i="1"/>
  <c r="CB453" i="1" s="1"/>
  <c r="V407" i="1"/>
  <c r="CB407" i="1" s="1"/>
  <c r="V487" i="1"/>
  <c r="CB487" i="1" s="1"/>
  <c r="V108" i="1"/>
  <c r="CB108" i="1" s="1"/>
  <c r="V151" i="1"/>
  <c r="CB151" i="1" s="1"/>
  <c r="V149" i="1"/>
  <c r="CB149" i="1" s="1"/>
  <c r="V240" i="1"/>
  <c r="CB240" i="1" s="1"/>
  <c r="V179" i="1"/>
  <c r="CB179" i="1" s="1"/>
  <c r="V46" i="1"/>
  <c r="CB46" i="1" s="1"/>
  <c r="V127" i="1"/>
  <c r="CB127" i="1" s="1"/>
  <c r="V423" i="1"/>
  <c r="CB423" i="1" s="1"/>
  <c r="V438" i="1"/>
  <c r="CB438" i="1" s="1"/>
  <c r="V437" i="1"/>
  <c r="CB437" i="1" s="1"/>
  <c r="V106" i="1"/>
  <c r="CB106" i="1" s="1"/>
  <c r="V338" i="1"/>
  <c r="CB338" i="1" s="1"/>
  <c r="V18" i="1"/>
  <c r="CB18" i="1" s="1"/>
  <c r="V244" i="1"/>
  <c r="CB244" i="1" s="1"/>
  <c r="V146" i="1"/>
  <c r="CB146" i="1" s="1"/>
  <c r="V14" i="1"/>
  <c r="CB14" i="1" s="1"/>
  <c r="V123" i="1"/>
  <c r="CB123" i="1" s="1"/>
  <c r="V461" i="1"/>
  <c r="CB461" i="1" s="1"/>
  <c r="V467" i="1"/>
  <c r="CB467" i="1" s="1"/>
  <c r="V479" i="1"/>
  <c r="CB479" i="1" s="1"/>
  <c r="V345" i="1"/>
  <c r="CB345" i="1" s="1"/>
  <c r="V236" i="1"/>
  <c r="CB236" i="1" s="1"/>
  <c r="V120" i="1"/>
  <c r="CB120" i="1" s="1"/>
  <c r="V248" i="1"/>
  <c r="CB248" i="1" s="1"/>
  <c r="V304" i="1"/>
  <c r="CB304" i="1" s="1"/>
  <c r="V36" i="1"/>
  <c r="CB36" i="1" s="1"/>
  <c r="V184" i="1"/>
  <c r="CB184" i="1" s="1"/>
  <c r="V260" i="1"/>
  <c r="CB260" i="1" s="1"/>
  <c r="V104" i="1"/>
  <c r="CB104" i="1" s="1"/>
  <c r="V434" i="1"/>
  <c r="CB434" i="1" s="1"/>
  <c r="V39" i="1"/>
  <c r="CB39" i="1" s="1"/>
  <c r="V239" i="1"/>
  <c r="CB239" i="1" s="1"/>
  <c r="V70" i="1"/>
  <c r="CB70" i="1" s="1"/>
  <c r="V499" i="1"/>
  <c r="CB499" i="1" s="1"/>
  <c r="V245" i="1"/>
  <c r="CB245" i="1" s="1"/>
  <c r="V10" i="1"/>
  <c r="CB10" i="1" s="1"/>
  <c r="V96" i="1"/>
  <c r="CB96" i="1" s="1"/>
  <c r="V112" i="1"/>
  <c r="CB112" i="1" s="1"/>
  <c r="V59" i="1"/>
  <c r="CB59" i="1" s="1"/>
  <c r="V224" i="1"/>
  <c r="CB224" i="1" s="1"/>
  <c r="V43" i="1"/>
  <c r="CB43" i="1" s="1"/>
  <c r="V288" i="1"/>
  <c r="CB288" i="1" s="1"/>
  <c r="V137" i="1"/>
  <c r="CB137" i="1" s="1"/>
  <c r="V131" i="1"/>
  <c r="CB131" i="1" s="1"/>
  <c r="V318" i="1"/>
  <c r="CB318" i="1" s="1"/>
  <c r="V92" i="1"/>
  <c r="CB92" i="1" s="1"/>
  <c r="V182" i="1"/>
  <c r="CB182" i="1" s="1"/>
  <c r="V481" i="1"/>
  <c r="CB481" i="1" s="1"/>
  <c r="V410" i="1"/>
  <c r="CB410" i="1" s="1"/>
  <c r="V24" i="1"/>
  <c r="CB24" i="1" s="1"/>
  <c r="V56" i="1"/>
  <c r="CB56" i="1" s="1"/>
  <c r="V202" i="1"/>
  <c r="CB202" i="1" s="1"/>
  <c r="V100" i="1"/>
  <c r="CB100" i="1" s="1"/>
  <c r="V172" i="1"/>
  <c r="CB172" i="1" s="1"/>
  <c r="V330" i="1"/>
  <c r="CB330" i="1" s="1"/>
  <c r="V147" i="1"/>
  <c r="CB147" i="1" s="1"/>
  <c r="V220" i="1"/>
  <c r="CB220" i="1" s="1"/>
  <c r="V178" i="1"/>
  <c r="CB178" i="1" s="1"/>
  <c r="V164" i="1"/>
  <c r="CB164" i="1" s="1"/>
  <c r="V433" i="1"/>
  <c r="CB433" i="1" s="1"/>
  <c r="V139" i="1"/>
  <c r="CB139" i="1" s="1"/>
  <c r="V463" i="1"/>
  <c r="CB463" i="1" s="1"/>
  <c r="V78" i="1"/>
  <c r="CB78" i="1" s="1"/>
  <c r="V454" i="1"/>
  <c r="CB454" i="1" s="1"/>
  <c r="V342" i="1"/>
  <c r="CB342" i="1" s="1"/>
  <c r="V353" i="1"/>
  <c r="CB353" i="1" s="1"/>
  <c r="V35" i="1"/>
  <c r="CB35" i="1" s="1"/>
  <c r="V495" i="1"/>
  <c r="CB495" i="1" s="1"/>
  <c r="V327" i="1"/>
  <c r="CB327" i="1" s="1"/>
  <c r="V110" i="1"/>
  <c r="CB110" i="1" s="1"/>
  <c r="V111" i="1"/>
  <c r="CB111" i="1" s="1"/>
  <c r="V477" i="1"/>
  <c r="CB477" i="1" s="1"/>
  <c r="V84" i="1"/>
  <c r="CB84" i="1" s="1"/>
  <c r="V465" i="1"/>
  <c r="CB465" i="1" s="1"/>
  <c r="V280" i="1"/>
  <c r="CB280" i="1" s="1"/>
  <c r="V186" i="1"/>
  <c r="CB186" i="1" s="1"/>
  <c r="V51" i="1"/>
  <c r="CB51" i="1" s="1"/>
  <c r="V311" i="1"/>
  <c r="CB311" i="1" s="1"/>
  <c r="V113" i="1"/>
  <c r="CB113" i="1" s="1"/>
  <c r="V177" i="1"/>
  <c r="CB177" i="1" s="1"/>
  <c r="V21" i="1"/>
  <c r="CB21" i="1" s="1"/>
  <c r="V198" i="1"/>
  <c r="CB198" i="1" s="1"/>
  <c r="V183" i="1"/>
  <c r="CB183" i="1" s="1"/>
  <c r="V430" i="1"/>
  <c r="CB430" i="1" s="1"/>
  <c r="V118" i="1"/>
  <c r="CB118" i="1" s="1"/>
  <c r="V98" i="1"/>
  <c r="CB98" i="1" s="1"/>
  <c r="V459" i="1"/>
  <c r="CB459" i="1" s="1"/>
  <c r="V47" i="1"/>
  <c r="CB47" i="1" s="1"/>
  <c r="V67" i="1"/>
  <c r="CB67" i="1" s="1"/>
  <c r="V62" i="1"/>
  <c r="CB62" i="1" s="1"/>
  <c r="V79" i="1"/>
  <c r="CB79" i="1" s="1"/>
  <c r="V326" i="1"/>
  <c r="CB326" i="1" s="1"/>
  <c r="V114" i="1"/>
  <c r="CB114" i="1" s="1"/>
  <c r="V332" i="1"/>
  <c r="CB332" i="1" s="1"/>
  <c r="V422" i="1"/>
  <c r="CB422" i="1" s="1"/>
  <c r="V325" i="1"/>
  <c r="CB325" i="1" s="1"/>
  <c r="V128" i="1"/>
  <c r="CB128" i="1" s="1"/>
  <c r="V296" i="1"/>
  <c r="CB296" i="1" s="1"/>
  <c r="V90" i="1"/>
  <c r="CB90" i="1" s="1"/>
  <c r="V418" i="1"/>
  <c r="CB418" i="1" s="1"/>
  <c r="V231" i="1"/>
  <c r="CB231" i="1" s="1"/>
  <c r="CB501" i="1" l="1"/>
  <c r="D70" i="2" s="1"/>
  <c r="CA5" i="1"/>
  <c r="D67" i="2" s="1"/>
  <c r="BB6" i="1"/>
  <c r="H25" i="2" s="1"/>
</calcChain>
</file>

<file path=xl/sharedStrings.xml><?xml version="1.0" encoding="utf-8"?>
<sst xmlns="http://schemas.openxmlformats.org/spreadsheetml/2006/main" count="140" uniqueCount="112">
  <si>
    <t>Gender</t>
  </si>
  <si>
    <t>age</t>
  </si>
  <si>
    <t>field of work</t>
  </si>
  <si>
    <t>health</t>
  </si>
  <si>
    <t>constuction</t>
  </si>
  <si>
    <t>teaching</t>
  </si>
  <si>
    <t>IT</t>
  </si>
  <si>
    <t>general work</t>
  </si>
  <si>
    <t>agriculture</t>
  </si>
  <si>
    <t>education</t>
  </si>
  <si>
    <t>highschool</t>
  </si>
  <si>
    <t>college</t>
  </si>
  <si>
    <t>university</t>
  </si>
  <si>
    <t>technical</t>
  </si>
  <si>
    <t>other</t>
  </si>
  <si>
    <t>kids</t>
  </si>
  <si>
    <t>Cars</t>
  </si>
  <si>
    <t>Income</t>
  </si>
  <si>
    <t>Area</t>
  </si>
  <si>
    <t>Yukon</t>
  </si>
  <si>
    <t>BC</t>
  </si>
  <si>
    <t>Northwest Ter</t>
  </si>
  <si>
    <t>Alberta</t>
  </si>
  <si>
    <t>Nunavut</t>
  </si>
  <si>
    <t>Saskatchenwan</t>
  </si>
  <si>
    <t>Manitoba</t>
  </si>
  <si>
    <t>Ontario</t>
  </si>
  <si>
    <t>Quebec</t>
  </si>
  <si>
    <t>Newfounland</t>
  </si>
  <si>
    <t>New bruncwick</t>
  </si>
  <si>
    <t>Nova Scotia</t>
  </si>
  <si>
    <t>Prince Edward Island</t>
  </si>
  <si>
    <t>Value of House</t>
  </si>
  <si>
    <t>Mortage left</t>
  </si>
  <si>
    <t>Car Value</t>
  </si>
  <si>
    <t>Left to pay  on cars</t>
  </si>
  <si>
    <t>Debts</t>
  </si>
  <si>
    <t>Investment</t>
  </si>
  <si>
    <t>Value of the person</t>
  </si>
  <si>
    <t>Value of debts</t>
  </si>
  <si>
    <t>Networth of person($)</t>
  </si>
  <si>
    <t>Column1</t>
  </si>
  <si>
    <t>Column2</t>
  </si>
  <si>
    <t>Column3</t>
  </si>
  <si>
    <t>Men</t>
  </si>
  <si>
    <t>Women</t>
  </si>
  <si>
    <t>total men</t>
  </si>
  <si>
    <t>total women</t>
  </si>
  <si>
    <t>Men  VS Women</t>
  </si>
  <si>
    <t>Average age</t>
  </si>
  <si>
    <t>Constraction</t>
  </si>
  <si>
    <t>General work</t>
  </si>
  <si>
    <t>Agriculture</t>
  </si>
  <si>
    <t xml:space="preserve"> Health</t>
  </si>
  <si>
    <t>Teaching</t>
  </si>
  <si>
    <t>total  IT</t>
  </si>
  <si>
    <t>total CONSTRUCTION</t>
  </si>
  <si>
    <t>total general work</t>
  </si>
  <si>
    <t>total agriculture</t>
  </si>
  <si>
    <t xml:space="preserve"> total health</t>
  </si>
  <si>
    <t>total teaching</t>
  </si>
  <si>
    <t>AVERAGE INCOME</t>
  </si>
  <si>
    <t>CAR VALUE</t>
  </si>
  <si>
    <t>AVERAGE VALUE OF ONE CAR</t>
  </si>
  <si>
    <t>NUMBER OF PERSONS WITH DEBTS HIGHER THAN X</t>
  </si>
  <si>
    <t>DEBT AMOUNT</t>
  </si>
  <si>
    <t>NUMBER OF PEOPLE WITH DEBTS GREATER THAN X</t>
  </si>
  <si>
    <t>NUMBER OF PERSONS THAT HAVE MORE THAN  X% LEFT ON THEIR MORTAGE</t>
  </si>
  <si>
    <t xml:space="preserve">PERCENTAGE LEFT TO PAY </t>
  </si>
  <si>
    <t>LESS THAN</t>
  </si>
  <si>
    <t>AVERAGE INCOME PER TERRITORY</t>
  </si>
  <si>
    <t>YUKON</t>
  </si>
  <si>
    <t>NORTHWEST TER</t>
  </si>
  <si>
    <t>ALBERTA</t>
  </si>
  <si>
    <t>NUNAVUT</t>
  </si>
  <si>
    <t>SASKATCHENWAN</t>
  </si>
  <si>
    <t>MANITOBA</t>
  </si>
  <si>
    <t>ONTARIO</t>
  </si>
  <si>
    <t>QUEBEC</t>
  </si>
  <si>
    <t>NEWFOUNLAND</t>
  </si>
  <si>
    <t>NEW BRUNCWICK</t>
  </si>
  <si>
    <t>NOVA SCOTIA</t>
  </si>
  <si>
    <t>PRINCE EDWARD ISLAND</t>
  </si>
  <si>
    <t>AVERAGE INCOME PER  SECTOR</t>
  </si>
  <si>
    <t>HEALTH</t>
  </si>
  <si>
    <t>CONSTRUCTION</t>
  </si>
  <si>
    <t>TEACHING</t>
  </si>
  <si>
    <t>GENERAL WORK</t>
  </si>
  <si>
    <t>AGRICULTURE</t>
  </si>
  <si>
    <t>%OF PEOPLE HAVING HIGHER TOTAL DEBTS THAN THERE YEARLY INCOME</t>
  </si>
  <si>
    <t>AVERAGE AGE OF PEOPLE HAVING  MORE 50,000$ OF NET WORTH</t>
  </si>
  <si>
    <t>INCOME</t>
  </si>
  <si>
    <t xml:space="preserve"> </t>
  </si>
  <si>
    <t>BASIC</t>
  </si>
  <si>
    <t>NO. OF MEN VS WOMEN</t>
  </si>
  <si>
    <t>MEN</t>
  </si>
  <si>
    <t>WOMEN</t>
  </si>
  <si>
    <t>AVERAGE AGE</t>
  </si>
  <si>
    <t>NUMBER OF PERSONS IN EACH PROFESSION</t>
  </si>
  <si>
    <t>AVERAGE VALUE OF A CAR</t>
  </si>
  <si>
    <t>NO OF PERSONS WITH DEBTS HIGHER THAN X(1)</t>
  </si>
  <si>
    <t>NO OF PERSONS THAT HAVE MORE THAN x(2) LEFT ON THEIR MORTAGE</t>
  </si>
  <si>
    <t>AVERAGE INCOME PER TERITORRY</t>
  </si>
  <si>
    <t>Ontaria</t>
  </si>
  <si>
    <t>New Bruncwick</t>
  </si>
  <si>
    <t>Prince Edward Islad</t>
  </si>
  <si>
    <t>AVERAGE INCOME PER SECTOR</t>
  </si>
  <si>
    <t>Health</t>
  </si>
  <si>
    <t>Construction</t>
  </si>
  <si>
    <t>% of people having higher total debts than their icome</t>
  </si>
  <si>
    <t>Average age of people having more than X$ of net worth (3)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</si>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</sst>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 applyBorder="1"/>
    <xf numFmtId="0" fontId="0" fillId="0" borderId="0" xfId="0" applyFill="1" applyBorder="1"/>
    <xf numFmtId="1" fontId="0" fillId="0" borderId="6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7" xfId="0" applyNumberFormat="1" applyBorder="1"/>
    <xf numFmtId="44" fontId="0" fillId="0" borderId="4" xfId="1" applyFont="1" applyBorder="1"/>
    <xf numFmtId="44" fontId="0" fillId="0" borderId="6" xfId="1" applyFont="1" applyBorder="1"/>
    <xf numFmtId="6" fontId="0" fillId="0" borderId="0" xfId="0" applyNumberFormat="1" applyFill="1" applyBorder="1"/>
    <xf numFmtId="1" fontId="0" fillId="0" borderId="0" xfId="0" applyNumberFormat="1" applyFill="1" applyBorder="1"/>
    <xf numFmtId="0" fontId="0" fillId="0" borderId="4" xfId="0" applyFill="1" applyBorder="1"/>
    <xf numFmtId="1" fontId="0" fillId="0" borderId="5" xfId="0" applyNumberFormat="1" applyFill="1" applyBorder="1"/>
    <xf numFmtId="9" fontId="0" fillId="0" borderId="0" xfId="0" applyNumberFormat="1" applyFill="1" applyBorder="1"/>
    <xf numFmtId="9" fontId="0" fillId="0" borderId="4" xfId="2" applyFont="1" applyBorder="1"/>
    <xf numFmtId="9" fontId="0" fillId="0" borderId="6" xfId="2" applyFont="1" applyBorder="1"/>
    <xf numFmtId="0" fontId="0" fillId="0" borderId="5" xfId="0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9" fontId="0" fillId="0" borderId="0" xfId="2" applyFont="1" applyBorder="1"/>
    <xf numFmtId="9" fontId="0" fillId="0" borderId="3" xfId="2" applyFont="1" applyBorder="1"/>
    <xf numFmtId="9" fontId="0" fillId="0" borderId="1" xfId="2" applyFont="1" applyBorder="1"/>
    <xf numFmtId="3" fontId="0" fillId="0" borderId="5" xfId="0" applyNumberFormat="1" applyFill="1" applyBorder="1"/>
    <xf numFmtId="1" fontId="0" fillId="0" borderId="9" xfId="0" applyNumberFormat="1" applyFill="1" applyBorder="1"/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3" fontId="0" fillId="0" borderId="1" xfId="0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447102766000402"/>
          <c:y val="3.7558718768594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66731332496481"/>
          <c:y val="3.3983131933767119E-2"/>
          <c:w val="0.809038000684697"/>
          <c:h val="0.6269864700804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DASHBOARD!$D$11:$G$11</c:f>
              <c:numCache>
                <c:formatCode>General</c:formatCode>
                <c:ptCount val="4"/>
                <c:pt idx="0">
                  <c:v>238</c:v>
                </c:pt>
                <c:pt idx="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E-4245-9746-97EB7D15F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327599"/>
        <c:axId val="3293263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DASHBOARD!$D$12:$G$12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1AE-4245-9746-97EB7D15F35B}"/>
                  </c:ext>
                </c:extLst>
              </c15:ser>
            </c15:filteredBarSeries>
          </c:ext>
        </c:extLst>
      </c:barChart>
      <c:catAx>
        <c:axId val="3293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26351"/>
        <c:crosses val="autoZero"/>
        <c:auto val="1"/>
        <c:lblAlgn val="ctr"/>
        <c:lblOffset val="100"/>
        <c:noMultiLvlLbl val="0"/>
      </c:catAx>
      <c:valAx>
        <c:axId val="3293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2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0314960629919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DASHBOARD!$L$11:$W$11</c:f>
              <c:numCache>
                <c:formatCode>General</c:formatCode>
                <c:ptCount val="12"/>
                <c:pt idx="0" formatCode="0">
                  <c:v>64</c:v>
                </c:pt>
                <c:pt idx="2" formatCode="0">
                  <c:v>0</c:v>
                </c:pt>
                <c:pt idx="4" formatCode="0">
                  <c:v>93</c:v>
                </c:pt>
                <c:pt idx="6" formatCode="0">
                  <c:v>93</c:v>
                </c:pt>
                <c:pt idx="8" formatCode="0">
                  <c:v>83</c:v>
                </c:pt>
                <c:pt idx="10" formatCode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F-4864-BA16-83FF78BCD0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42055039"/>
        <c:axId val="14207375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>
                    <a:gsLst>
                      <a:gs pos="0">
                        <a:schemeClr val="accent2"/>
                      </a:gs>
                      <a:gs pos="100000">
                        <a:schemeClr val="accent2">
                          <a:lumMod val="84000"/>
                        </a:schemeClr>
                      </a:gs>
                    </a:gsLst>
                    <a:lin ang="5400000" scaled="1"/>
                  </a:gradFill>
                  <a:ln>
                    <a:noFill/>
                  </a:ln>
                  <a:effectLst>
                    <a:outerShdw blurRad="76200" dir="18900000" sy="23000" kx="-1200000" algn="bl" rotWithShape="0">
                      <a:prstClr val="black">
                        <a:alpha val="20000"/>
                      </a:prst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DASHBOARD!$L$12:$W$12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ABF-4864-BA16-83FF78BCD04D}"/>
                  </c:ext>
                </c:extLst>
              </c15:ser>
            </c15:filteredBarSeries>
          </c:ext>
        </c:extLst>
      </c:barChart>
      <c:catAx>
        <c:axId val="1420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3759"/>
        <c:crosses val="autoZero"/>
        <c:auto val="1"/>
        <c:lblAlgn val="ctr"/>
        <c:lblOffset val="100"/>
        <c:noMultiLvlLbl val="0"/>
      </c:catAx>
      <c:valAx>
        <c:axId val="14207375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420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8731671041119864"/>
          <c:h val="0.501471638961796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DASHBOARD!$D$33:$AC$35</c15:sqref>
                  </c15:fullRef>
                  <c15:levelRef>
                    <c15:sqref>DASHBOARD!$D$35:$AC$35</c15:sqref>
                  </c15:levelRef>
                </c:ext>
              </c:extLst>
              <c:f>DASHBOARD!$D$35:$AC$35</c:f>
              <c:strCache>
                <c:ptCount val="25"/>
                <c:pt idx="0">
                  <c:v>Yukon</c:v>
                </c:pt>
                <c:pt idx="2">
                  <c:v>BC</c:v>
                </c:pt>
                <c:pt idx="4">
                  <c:v>Northwest Ter</c:v>
                </c:pt>
                <c:pt idx="6">
                  <c:v>Alberta</c:v>
                </c:pt>
                <c:pt idx="8">
                  <c:v>Nunavut</c:v>
                </c:pt>
                <c:pt idx="10">
                  <c:v>Saskatchenwan</c:v>
                </c:pt>
                <c:pt idx="12">
                  <c:v>Manitoba</c:v>
                </c:pt>
                <c:pt idx="14">
                  <c:v>Ontaria</c:v>
                </c:pt>
                <c:pt idx="16">
                  <c:v>Quebec</c:v>
                </c:pt>
                <c:pt idx="18">
                  <c:v>Newfounland</c:v>
                </c:pt>
                <c:pt idx="20">
                  <c:v>New Bruncwick</c:v>
                </c:pt>
                <c:pt idx="22">
                  <c:v>Nova Scotia</c:v>
                </c:pt>
                <c:pt idx="24">
                  <c:v>Prince Edward Islad</c:v>
                </c:pt>
              </c:strCache>
            </c:strRef>
          </c:cat>
          <c:val>
            <c:numRef>
              <c:f>DASHBOARD!$D$36:$AC$36</c:f>
              <c:numCache>
                <c:formatCode>General</c:formatCode>
                <c:ptCount val="26"/>
                <c:pt idx="0" formatCode="0">
                  <c:v>391.45951417004051</c:v>
                </c:pt>
                <c:pt idx="2" formatCode="0">
                  <c:v>307.72064777327932</c:v>
                </c:pt>
                <c:pt idx="4" formatCode="0">
                  <c:v>0</c:v>
                </c:pt>
                <c:pt idx="6" formatCode="0">
                  <c:v>458.4817813765182</c:v>
                </c:pt>
                <c:pt idx="8" formatCode="0">
                  <c:v>501.18421052631578</c:v>
                </c:pt>
                <c:pt idx="10" formatCode="0">
                  <c:v>397.56275303643724</c:v>
                </c:pt>
                <c:pt idx="12" formatCode="0">
                  <c:v>423.12955465587044</c:v>
                </c:pt>
                <c:pt idx="14" formatCode="0">
                  <c:v>502.62550607287449</c:v>
                </c:pt>
                <c:pt idx="16" formatCode="0">
                  <c:v>430.57287449392715</c:v>
                </c:pt>
                <c:pt idx="18" formatCode="0">
                  <c:v>460.10728744939269</c:v>
                </c:pt>
                <c:pt idx="20" formatCode="0">
                  <c:v>561.35020242914982</c:v>
                </c:pt>
                <c:pt idx="22" formatCode="0">
                  <c:v>515.39271255060726</c:v>
                </c:pt>
                <c:pt idx="24" formatCode="0">
                  <c:v>422.10931174089069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8-49CD-ACA1-3D1184DF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881455"/>
        <c:axId val="9668818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DASHBOARD!$D$33:$AC$35</c15:sqref>
                        </c15:fullRef>
                        <c15:levelRef>
                          <c15:sqref>DASHBOARD!$D$35:$AC$35</c15:sqref>
                        </c15:levelRef>
                        <c15:formulaRef>
                          <c15:sqref>DASHBOARD!$D$35:$AC$35</c15:sqref>
                        </c15:formulaRef>
                      </c:ext>
                    </c:extLst>
                    <c:strCache>
                      <c:ptCount val="25"/>
                      <c:pt idx="0">
                        <c:v>Yukon</c:v>
                      </c:pt>
                      <c:pt idx="2">
                        <c:v>BC</c:v>
                      </c:pt>
                      <c:pt idx="4">
                        <c:v>Northwest Ter</c:v>
                      </c:pt>
                      <c:pt idx="6">
                        <c:v>Alberta</c:v>
                      </c:pt>
                      <c:pt idx="8">
                        <c:v>Nunavut</c:v>
                      </c:pt>
                      <c:pt idx="10">
                        <c:v>Saskatchenwan</c:v>
                      </c:pt>
                      <c:pt idx="12">
                        <c:v>Manitoba</c:v>
                      </c:pt>
                      <c:pt idx="14">
                        <c:v>Ontaria</c:v>
                      </c:pt>
                      <c:pt idx="16">
                        <c:v>Quebec</c:v>
                      </c:pt>
                      <c:pt idx="18">
                        <c:v>Newfounland</c:v>
                      </c:pt>
                      <c:pt idx="20">
                        <c:v>New Bruncwick</c:v>
                      </c:pt>
                      <c:pt idx="22">
                        <c:v>Nova Scotia</c:v>
                      </c:pt>
                      <c:pt idx="24">
                        <c:v>Prince Edward Islad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DASHBOARD!$D$37:$AC$37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078-49CD-ACA1-3D1184DFC46C}"/>
                  </c:ext>
                </c:extLst>
              </c15:ser>
            </c15:filteredBarSeries>
          </c:ext>
        </c:extLst>
      </c:barChart>
      <c:catAx>
        <c:axId val="96688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1871"/>
        <c:crosses val="autoZero"/>
        <c:auto val="1"/>
        <c:lblAlgn val="ctr"/>
        <c:lblOffset val="100"/>
        <c:noMultiLvlLbl val="0"/>
      </c:catAx>
      <c:valAx>
        <c:axId val="9668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88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DASHBOARD!$D$51:$O$53</c15:sqref>
                  </c15:fullRef>
                  <c15:levelRef>
                    <c15:sqref>DASHBOARD!$D$53:$O$53</c15:sqref>
                  </c15:levelRef>
                </c:ext>
              </c:extLst>
              <c:f>DASHBOARD!$D$53:$O$53</c:f>
              <c:strCache>
                <c:ptCount val="11"/>
                <c:pt idx="0">
                  <c:v>Health</c:v>
                </c:pt>
                <c:pt idx="2">
                  <c:v>Construction</c:v>
                </c:pt>
                <c:pt idx="4">
                  <c:v>Teaching</c:v>
                </c:pt>
                <c:pt idx="6">
                  <c:v>IT</c:v>
                </c:pt>
                <c:pt idx="8">
                  <c:v>General work</c:v>
                </c:pt>
                <c:pt idx="10">
                  <c:v>Agriculture</c:v>
                </c:pt>
              </c:strCache>
            </c:strRef>
          </c:cat>
          <c:val>
            <c:numRef>
              <c:f>DASHBOARD!$D$55:$O$55</c:f>
              <c:numCache>
                <c:formatCode>General</c:formatCode>
                <c:ptCount val="12"/>
                <c:pt idx="0" formatCode="0">
                  <c:v>950.21659919028343</c:v>
                </c:pt>
                <c:pt idx="2" formatCode="0">
                  <c:v>0</c:v>
                </c:pt>
                <c:pt idx="4" formatCode="0">
                  <c:v>728.70242914979758</c:v>
                </c:pt>
                <c:pt idx="6" formatCode="0">
                  <c:v>1002.2368421052631</c:v>
                </c:pt>
                <c:pt idx="8" formatCode="0">
                  <c:v>1001.1093117408907</c:v>
                </c:pt>
                <c:pt idx="10" formatCode="0">
                  <c:v>1114.0425101214576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4-4FA1-890A-9EC308A9BA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DASHBOARD!$D$51:$O$53</c15:sqref>
                  </c15:fullRef>
                  <c15:levelRef>
                    <c15:sqref>DASHBOARD!$D$53:$O$53</c15:sqref>
                  </c15:levelRef>
                </c:ext>
              </c:extLst>
              <c:f>DASHBOARD!$D$53:$O$53</c:f>
              <c:strCache>
                <c:ptCount val="11"/>
                <c:pt idx="0">
                  <c:v>Health</c:v>
                </c:pt>
                <c:pt idx="2">
                  <c:v>Construction</c:v>
                </c:pt>
                <c:pt idx="4">
                  <c:v>Teaching</c:v>
                </c:pt>
                <c:pt idx="6">
                  <c:v>IT</c:v>
                </c:pt>
                <c:pt idx="8">
                  <c:v>General work</c:v>
                </c:pt>
                <c:pt idx="10">
                  <c:v>Agriculture</c:v>
                </c:pt>
              </c:strCache>
            </c:strRef>
          </c:cat>
          <c:val>
            <c:numRef>
              <c:f>DASHBOARD!$D$56:$O$56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DCF4-4FA1-890A-9EC308A9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055967"/>
        <c:axId val="973043903"/>
      </c:barChart>
      <c:catAx>
        <c:axId val="9730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43903"/>
        <c:crosses val="autoZero"/>
        <c:auto val="1"/>
        <c:lblAlgn val="ctr"/>
        <c:lblOffset val="100"/>
        <c:noMultiLvlLbl val="0"/>
      </c:catAx>
      <c:valAx>
        <c:axId val="9730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05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12</xdr:row>
      <xdr:rowOff>133350</xdr:rowOff>
    </xdr:from>
    <xdr:to>
      <xdr:col>6</xdr:col>
      <xdr:colOff>561974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FB2BB-3716-4317-A201-7571306B5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22413</xdr:colOff>
      <xdr:row>12</xdr:row>
      <xdr:rowOff>47627</xdr:rowOff>
    </xdr:from>
    <xdr:to>
      <xdr:col>22</xdr:col>
      <xdr:colOff>571500</xdr:colOff>
      <xdr:row>26</xdr:row>
      <xdr:rowOff>179295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C3E9D-62FA-4EA4-9AA3-24EEDAAAE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134471</xdr:colOff>
      <xdr:row>37</xdr:row>
      <xdr:rowOff>33619</xdr:rowOff>
    </xdr:from>
    <xdr:to>
      <xdr:col>28</xdr:col>
      <xdr:colOff>515470</xdr:colOff>
      <xdr:row>49</xdr:row>
      <xdr:rowOff>56031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84657-6B07-4468-811C-88A57E744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100853</xdr:colOff>
      <xdr:row>55</xdr:row>
      <xdr:rowOff>156882</xdr:rowOff>
    </xdr:from>
    <xdr:to>
      <xdr:col>14</xdr:col>
      <xdr:colOff>493059</xdr:colOff>
      <xdr:row>64</xdr:row>
      <xdr:rowOff>145675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4B2022-AE32-4E55-B6E2-BD279FA1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7D2CE-6618-4DF1-B633-1CE88BEB661F}" name="Table1" displayName="Table1" ref="C6:V500" totalsRowShown="0">
  <autoFilter ref="C6:V500" xr:uid="{5837D2CE-6618-4DF1-B633-1CE88BEB661F}"/>
  <tableColumns count="20">
    <tableColumn id="1" xr3:uid="{B1F841BA-0ABF-46DC-B4FB-712304F45FED}" name="Gender">
      <calculatedColumnFormula>IF(B7=1,"men","women")</calculatedColumnFormula>
    </tableColumn>
    <tableColumn id="2" xr3:uid="{09846D6D-2BE3-448A-804C-5A5E47C05474}" name="age">
      <calculatedColumnFormula>RANDBETWEEN(25,45)</calculatedColumnFormula>
    </tableColumn>
    <tableColumn id="3" xr3:uid="{998CF536-EFEF-4734-B2A9-FF166BF45825}" name="Column1">
      <calculatedColumnFormula>RANDBETWEEN(1,6)</calculatedColumnFormula>
    </tableColumn>
    <tableColumn id="4" xr3:uid="{8E4923E5-E14E-4CA4-BC36-BF5496C66ED9}" name="field of work">
      <calculatedColumnFormula>VLOOKUP(E7,$X$6:$Y$11,2)</calculatedColumnFormula>
    </tableColumn>
    <tableColumn id="5" xr3:uid="{78CA35C0-96D7-4CB7-8616-0F65F327F992}" name="Column2">
      <calculatedColumnFormula>RANDBETWEEN(1,6)</calculatedColumnFormula>
    </tableColumn>
    <tableColumn id="6" xr3:uid="{900CC610-10E7-49C0-884F-5971EED2A059}" name="education">
      <calculatedColumnFormula>VLOOKUP(G7,$Z$6:$AA$10,2)</calculatedColumnFormula>
    </tableColumn>
    <tableColumn id="7" xr3:uid="{59C118CF-C1E2-4F17-BAA6-0CEDDF4A7F17}" name="kids">
      <calculatedColumnFormula>RANDBETWEEN(0,4)</calculatedColumnFormula>
    </tableColumn>
    <tableColumn id="8" xr3:uid="{E2E5C8BE-21C8-4D8B-8253-EAE888723874}" name="Cars">
      <calculatedColumnFormula>RANDBETWEEN(1,3)</calculatedColumnFormula>
    </tableColumn>
    <tableColumn id="9" xr3:uid="{E3B49ADD-9D95-4AE8-BA17-FBCDC0DE20E8}" name="Income">
      <calculatedColumnFormula>RANDBETWEEN(2500,9000)</calculatedColumnFormula>
    </tableColumn>
    <tableColumn id="10" xr3:uid="{F87E851A-5A47-4A07-811E-DEBD898D9300}" name="Column3">
      <calculatedColumnFormula>RANDBETWEEN(1,13)</calculatedColumnFormula>
    </tableColumn>
    <tableColumn id="11" xr3:uid="{2EB88DBC-6BF6-454F-98EE-973482ABFFEF}" name="Area">
      <calculatedColumnFormula>VLOOKUP(L7,$AB$6:$AC$18,2)</calculatedColumnFormula>
    </tableColumn>
    <tableColumn id="12" xr3:uid="{4BBC69B1-6A78-45B5-8925-AD1903538134}" name="Value of House">
      <calculatedColumnFormula>K7*RANDBETWEEN(3,6)</calculatedColumnFormula>
    </tableColumn>
    <tableColumn id="13" xr3:uid="{B7088C68-3B57-46D1-992B-577E5CC93017}" name="Mortage left">
      <calculatedColumnFormula>RAND()*N7</calculatedColumnFormula>
    </tableColumn>
    <tableColumn id="14" xr3:uid="{DEA812FD-DCF8-4252-82CF-827B17C4AEC9}" name="Car Value">
      <calculatedColumnFormula>J7*RAND()*K7</calculatedColumnFormula>
    </tableColumn>
    <tableColumn id="15" xr3:uid="{C1A8C7EA-DCEB-441C-B28E-9859B54392AA}" name="Left to pay  on cars">
      <calculatedColumnFormula>RANDBETWEEN(0,P7)</calculatedColumnFormula>
    </tableColumn>
    <tableColumn id="16" xr3:uid="{56683DB2-2A12-4062-B0EB-D9255E10E31A}" name="Debts">
      <calculatedColumnFormula>RAND()*K7*2</calculatedColumnFormula>
    </tableColumn>
    <tableColumn id="17" xr3:uid="{E45CEF6B-3CC4-40B0-B816-73982B00AD7A}" name="Investment">
      <calculatedColumnFormula>RAND()*K7*1.5</calculatedColumnFormula>
    </tableColumn>
    <tableColumn id="18" xr3:uid="{B7826719-604E-44A6-972A-4D5805591040}" name="Value of the person">
      <calculatedColumnFormula>SUM(N7,P7,S7)</calculatedColumnFormula>
    </tableColumn>
    <tableColumn id="19" xr3:uid="{6AB071EB-F2F3-4984-911A-1FEE4FE885B0}" name="Value of debts">
      <calculatedColumnFormula>SUM(O7,Q7,R7)</calculatedColumnFormula>
    </tableColumn>
    <tableColumn id="20" xr3:uid="{C4C5987F-240E-4F17-AD2A-8336CBEC0369}" name="Networth of person($)">
      <calculatedColumnFormula>T7-U7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232C-8AAB-46D4-8D41-8CC69353DB1C}">
  <dimension ref="B4:DF501"/>
  <sheetViews>
    <sheetView topLeftCell="A8" zoomScale="70" zoomScaleNormal="70" workbookViewId="0">
      <selection activeCell="CC7" sqref="CC7"/>
    </sheetView>
  </sheetViews>
  <sheetFormatPr defaultRowHeight="15" x14ac:dyDescent="0.25"/>
  <cols>
    <col min="2" max="2" width="9.140625" hidden="1" customWidth="1"/>
    <col min="3" max="3" width="9.7109375" customWidth="1"/>
    <col min="5" max="5" width="0" hidden="1" customWidth="1"/>
    <col min="6" max="6" width="16.28515625" customWidth="1"/>
    <col min="7" max="7" width="0" hidden="1" customWidth="1"/>
    <col min="8" max="8" width="11.85546875" customWidth="1"/>
    <col min="11" max="11" width="9.7109375" customWidth="1"/>
    <col min="12" max="12" width="0" hidden="1" customWidth="1"/>
    <col min="13" max="13" width="23.28515625" customWidth="1"/>
    <col min="14" max="14" width="19.140625" customWidth="1"/>
    <col min="15" max="15" width="15.42578125" customWidth="1"/>
    <col min="16" max="16" width="12.42578125" customWidth="1"/>
    <col min="17" max="17" width="20" customWidth="1"/>
    <col min="19" max="19" width="13.28515625" customWidth="1"/>
    <col min="20" max="20" width="22" customWidth="1"/>
    <col min="21" max="21" width="18.5703125" customWidth="1"/>
    <col min="22" max="22" width="23" customWidth="1"/>
    <col min="23" max="23" width="20.42578125" customWidth="1"/>
    <col min="24" max="26" width="0" hidden="1" customWidth="1"/>
    <col min="27" max="27" width="11" hidden="1" customWidth="1"/>
    <col min="28" max="28" width="0" hidden="1" customWidth="1"/>
    <col min="29" max="29" width="18.28515625" hidden="1" customWidth="1"/>
    <col min="30" max="32" width="18.28515625" customWidth="1"/>
    <col min="33" max="33" width="18.140625" customWidth="1"/>
    <col min="35" max="42" width="17.5703125" customWidth="1"/>
    <col min="43" max="43" width="22" customWidth="1"/>
    <col min="44" max="45" width="17.5703125" customWidth="1"/>
    <col min="46" max="46" width="17.85546875" customWidth="1"/>
    <col min="47" max="47" width="15.42578125" customWidth="1"/>
    <col min="48" max="49" width="21" customWidth="1"/>
    <col min="50" max="52" width="32.28515625" customWidth="1"/>
    <col min="53" max="53" width="53.7109375" customWidth="1"/>
    <col min="54" max="54" width="16.42578125" customWidth="1"/>
    <col min="55" max="57" width="28" customWidth="1"/>
    <col min="58" max="58" width="77" customWidth="1"/>
    <col min="59" max="60" width="26.7109375" customWidth="1"/>
    <col min="61" max="61" width="18.7109375" customWidth="1"/>
    <col min="62" max="63" width="15.42578125" customWidth="1"/>
    <col min="64" max="64" width="20" customWidth="1"/>
    <col min="65" max="67" width="12.140625" customWidth="1"/>
    <col min="68" max="69" width="19" customWidth="1"/>
    <col min="70" max="70" width="14.85546875" customWidth="1"/>
    <col min="71" max="77" width="26.28515625" customWidth="1"/>
    <col min="78" max="78" width="76.42578125" customWidth="1"/>
    <col min="79" max="79" width="26.28515625" customWidth="1"/>
    <col min="80" max="80" width="65.7109375" customWidth="1"/>
    <col min="81" max="101" width="26.28515625" customWidth="1"/>
  </cols>
  <sheetData>
    <row r="4" spans="2:110" ht="15.75" thickBot="1" x14ac:dyDescent="0.3"/>
    <row r="5" spans="2:110" ht="15.75" thickBot="1" x14ac:dyDescent="0.3">
      <c r="X5" s="1" t="s">
        <v>2</v>
      </c>
      <c r="AD5" s="2"/>
      <c r="AE5" s="3" t="s">
        <v>48</v>
      </c>
      <c r="AF5" s="3"/>
      <c r="AG5" s="4"/>
      <c r="AY5" s="2" t="s">
        <v>64</v>
      </c>
      <c r="AZ5" s="3"/>
      <c r="BA5" s="3"/>
      <c r="BB5" s="4"/>
      <c r="BC5" s="2" t="s">
        <v>67</v>
      </c>
      <c r="BD5" s="3"/>
      <c r="BE5" s="3"/>
      <c r="BF5" s="3"/>
      <c r="BG5" s="2" t="s">
        <v>70</v>
      </c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4"/>
      <c r="BT5" s="2" t="s">
        <v>83</v>
      </c>
      <c r="BU5" s="3"/>
      <c r="BV5" s="3"/>
      <c r="BW5" s="3"/>
      <c r="BX5" s="3"/>
      <c r="BY5" s="4"/>
      <c r="BZ5" s="2" t="s">
        <v>89</v>
      </c>
      <c r="CA5" s="34">
        <f ca="1">SUM(BZ7:BZ500)/COUNT(BZ7:BZ500)</f>
        <v>0.96153846153846156</v>
      </c>
      <c r="CB5" s="35" t="s">
        <v>90</v>
      </c>
      <c r="CC5" s="34"/>
      <c r="CD5" s="33"/>
      <c r="CE5" s="33"/>
      <c r="CF5" s="33"/>
      <c r="CG5" s="6"/>
      <c r="CH5" s="6"/>
      <c r="CI5" s="6"/>
    </row>
    <row r="6" spans="2:110" x14ac:dyDescent="0.25">
      <c r="C6" t="s">
        <v>0</v>
      </c>
      <c r="D6" t="s">
        <v>1</v>
      </c>
      <c r="E6" t="s">
        <v>41</v>
      </c>
      <c r="F6" t="s">
        <v>2</v>
      </c>
      <c r="G6" t="s">
        <v>42</v>
      </c>
      <c r="H6" t="s">
        <v>9</v>
      </c>
      <c r="I6" t="s">
        <v>15</v>
      </c>
      <c r="J6" t="s">
        <v>16</v>
      </c>
      <c r="K6" t="s">
        <v>17</v>
      </c>
      <c r="L6" t="s">
        <v>43</v>
      </c>
      <c r="M6" t="s">
        <v>18</v>
      </c>
      <c r="N6" t="s">
        <v>32</v>
      </c>
      <c r="O6" t="s">
        <v>33</v>
      </c>
      <c r="P6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X6">
        <v>1</v>
      </c>
      <c r="Y6" t="s">
        <v>3</v>
      </c>
      <c r="Z6">
        <v>1</v>
      </c>
      <c r="AA6" t="s">
        <v>10</v>
      </c>
      <c r="AB6">
        <v>1</v>
      </c>
      <c r="AC6" t="s">
        <v>19</v>
      </c>
      <c r="AD6" s="5" t="s">
        <v>44</v>
      </c>
      <c r="AE6" s="6" t="s">
        <v>45</v>
      </c>
      <c r="AF6" s="6" t="s">
        <v>46</v>
      </c>
      <c r="AG6" s="7" t="s">
        <v>47</v>
      </c>
      <c r="AI6" s="2" t="s">
        <v>49</v>
      </c>
      <c r="AJ6" s="14" t="s">
        <v>6</v>
      </c>
      <c r="AK6" s="15" t="s">
        <v>50</v>
      </c>
      <c r="AL6" s="15" t="s">
        <v>51</v>
      </c>
      <c r="AM6" s="15" t="s">
        <v>52</v>
      </c>
      <c r="AN6" s="15" t="s">
        <v>53</v>
      </c>
      <c r="AO6" s="15" t="s">
        <v>54</v>
      </c>
      <c r="AP6" s="3" t="s">
        <v>55</v>
      </c>
      <c r="AQ6" s="4" t="s">
        <v>56</v>
      </c>
      <c r="AR6" s="15" t="s">
        <v>57</v>
      </c>
      <c r="AS6" s="15" t="s">
        <v>58</v>
      </c>
      <c r="AT6" s="15" t="s">
        <v>59</v>
      </c>
      <c r="AU6" s="16" t="s">
        <v>60</v>
      </c>
      <c r="AV6" s="14" t="s">
        <v>61</v>
      </c>
      <c r="AW6" s="14" t="s">
        <v>62</v>
      </c>
      <c r="AX6" s="15" t="s">
        <v>63</v>
      </c>
      <c r="AY6" s="24" t="s">
        <v>65</v>
      </c>
      <c r="AZ6" s="22">
        <f>DASHBOARD!X16</f>
        <v>500</v>
      </c>
      <c r="BA6" s="12" t="s">
        <v>66</v>
      </c>
      <c r="BB6" s="25">
        <f ca="1">SUM(AY7:AY500)</f>
        <v>494</v>
      </c>
      <c r="BC6" s="24" t="s">
        <v>68</v>
      </c>
      <c r="BD6" s="12" t="s">
        <v>69</v>
      </c>
      <c r="BE6" s="26">
        <f>DASHBOARD!Z16</f>
        <v>0.2</v>
      </c>
      <c r="BF6" s="6" t="s">
        <v>67</v>
      </c>
      <c r="BG6" s="24" t="s">
        <v>71</v>
      </c>
      <c r="BH6" s="12" t="s">
        <v>20</v>
      </c>
      <c r="BI6" s="12" t="s">
        <v>72</v>
      </c>
      <c r="BJ6" s="12" t="s">
        <v>73</v>
      </c>
      <c r="BK6" s="12" t="s">
        <v>74</v>
      </c>
      <c r="BL6" s="12" t="s">
        <v>75</v>
      </c>
      <c r="BM6" s="12" t="s">
        <v>76</v>
      </c>
      <c r="BN6" s="12" t="s">
        <v>77</v>
      </c>
      <c r="BO6" s="12" t="s">
        <v>78</v>
      </c>
      <c r="BP6" s="12" t="s">
        <v>79</v>
      </c>
      <c r="BQ6" s="12" t="s">
        <v>80</v>
      </c>
      <c r="BR6" s="12" t="s">
        <v>81</v>
      </c>
      <c r="BS6" s="29" t="s">
        <v>82</v>
      </c>
      <c r="BT6" s="24" t="s">
        <v>84</v>
      </c>
      <c r="BU6" s="12" t="s">
        <v>85</v>
      </c>
      <c r="BV6" s="12" t="s">
        <v>86</v>
      </c>
      <c r="BW6" s="12" t="s">
        <v>6</v>
      </c>
      <c r="BX6" s="12" t="s">
        <v>87</v>
      </c>
      <c r="BY6" s="29" t="s">
        <v>88</v>
      </c>
      <c r="BZ6" s="24"/>
      <c r="CA6" s="29"/>
      <c r="CB6" s="24" t="s">
        <v>91</v>
      </c>
      <c r="CC6" s="36">
        <f>DASHBOARD!AB16</f>
        <v>5000</v>
      </c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</row>
    <row r="7" spans="2:110" ht="15.75" thickBot="1" x14ac:dyDescent="0.3">
      <c r="B7">
        <f ca="1">RANDBETWEEN(1,2)</f>
        <v>2</v>
      </c>
      <c r="C7" t="str">
        <f ca="1">IF(B7=1,"men","women")</f>
        <v>women</v>
      </c>
      <c r="D7">
        <f ca="1">RANDBETWEEN(25,45)</f>
        <v>44</v>
      </c>
      <c r="E7">
        <f ca="1">RANDBETWEEN(1,6)</f>
        <v>3</v>
      </c>
      <c r="F7" t="str">
        <f ca="1">VLOOKUP(E7,$X$6:$Y$11,2)</f>
        <v>teaching</v>
      </c>
      <c r="G7">
        <f ca="1">RANDBETWEEN(1,6)</f>
        <v>4</v>
      </c>
      <c r="H7" t="str">
        <f ca="1">VLOOKUP(G7,$Z$6:$AA$10,2)</f>
        <v>technical</v>
      </c>
      <c r="I7">
        <f ca="1">RANDBETWEEN(0,4)</f>
        <v>1</v>
      </c>
      <c r="J7">
        <f ca="1">RANDBETWEEN(1,3)</f>
        <v>1</v>
      </c>
      <c r="K7">
        <f ca="1">RANDBETWEEN(2500,9000)</f>
        <v>6325</v>
      </c>
      <c r="L7">
        <f ca="1">RANDBETWEEN(1,13)</f>
        <v>12</v>
      </c>
      <c r="M7" t="str">
        <f ca="1">VLOOKUP(L7,$AB$6:$AC$18,2)</f>
        <v>Nova Scotia</v>
      </c>
      <c r="N7">
        <f ca="1">K7*RANDBETWEEN(3,6)</f>
        <v>25300</v>
      </c>
      <c r="O7">
        <f ca="1">RAND()*N7</f>
        <v>9731.9645093753534</v>
      </c>
      <c r="P7">
        <f ca="1">J7*RAND()*K7</f>
        <v>5246.4031891165287</v>
      </c>
      <c r="Q7">
        <f ca="1">RANDBETWEEN(0,P7)</f>
        <v>3810</v>
      </c>
      <c r="R7">
        <f ca="1">RAND()*K7*2</f>
        <v>3449.4533617946331</v>
      </c>
      <c r="S7">
        <f ca="1">RAND()*K7*1.5</f>
        <v>7593.202134087358</v>
      </c>
      <c r="T7">
        <f ca="1">SUM(N7,P7,S7)</f>
        <v>38139.605323203883</v>
      </c>
      <c r="U7">
        <f ca="1">SUM(O7,Q7,R7)</f>
        <v>16991.417871169986</v>
      </c>
      <c r="V7">
        <f ca="1">T7-U7</f>
        <v>21148.187452033897</v>
      </c>
      <c r="X7">
        <v>2</v>
      </c>
      <c r="Y7" t="s">
        <v>4</v>
      </c>
      <c r="Z7">
        <v>2</v>
      </c>
      <c r="AA7" t="s">
        <v>11</v>
      </c>
      <c r="AB7">
        <v>2</v>
      </c>
      <c r="AC7" t="s">
        <v>20</v>
      </c>
      <c r="AD7" s="5">
        <f ca="1">IF(Table1[[#This Row],[Gender]]="men",1,0)</f>
        <v>0</v>
      </c>
      <c r="AE7" s="6">
        <f ca="1">IF(Table1[[#This Row],[Gender]]="women",1,0)</f>
        <v>1</v>
      </c>
      <c r="AF7" s="6">
        <f ca="1">SUM(AD7:AD500)</f>
        <v>238</v>
      </c>
      <c r="AG7" s="7">
        <f ca="1">SUM(AE7:AE500)</f>
        <v>256</v>
      </c>
      <c r="AI7" s="13">
        <f ca="1">AVERAGE(Table1[age])</f>
        <v>35.236842105263158</v>
      </c>
      <c r="AJ7" s="17">
        <f ca="1">IF(Table1[[#This Row],[field of work]]="TEACHING",1,0)</f>
        <v>1</v>
      </c>
      <c r="AK7" s="11">
        <f ca="1">IF(Table1[[#This Row],[field of work]]="CONSTRUCTION",1,0)</f>
        <v>0</v>
      </c>
      <c r="AL7" s="11">
        <f ca="1">IF(Table1[[#This Row],[field of work]]="AGRICULTURE",1,0)</f>
        <v>0</v>
      </c>
      <c r="AM7" s="11">
        <f ca="1">IF(Table1[[#This Row],[field of work]]="AGRICULTURE",1,0)</f>
        <v>0</v>
      </c>
      <c r="AN7" s="11">
        <f ca="1">IF(Table1[[#This Row],[field of work]]="HEALTH",1,0)</f>
        <v>0</v>
      </c>
      <c r="AO7" s="11">
        <f ca="1">IF(Table1[[#This Row],[field of work]]="IT",1,0)</f>
        <v>0</v>
      </c>
      <c r="AP7" s="11">
        <f ca="1">SUM(AJ7:AJ500)</f>
        <v>64</v>
      </c>
      <c r="AQ7" s="11">
        <f t="shared" ref="AQ7:AU7" ca="1" si="0">SUM(AK7:AK500)</f>
        <v>0</v>
      </c>
      <c r="AR7" s="11">
        <f t="shared" ca="1" si="0"/>
        <v>93</v>
      </c>
      <c r="AS7" s="11">
        <f t="shared" ca="1" si="0"/>
        <v>93</v>
      </c>
      <c r="AT7" s="11">
        <f t="shared" ca="1" si="0"/>
        <v>83</v>
      </c>
      <c r="AU7" s="18">
        <f t="shared" ca="1" si="0"/>
        <v>84</v>
      </c>
      <c r="AV7" s="13">
        <f ca="1">AVERAGE(Table1[Income])</f>
        <v>5768.6032388663971</v>
      </c>
      <c r="AW7" s="20">
        <f ca="1">QUOTIENT(Table1[[#This Row],[Car Value]],Table1[[#This Row],[Cars]])</f>
        <v>5246</v>
      </c>
      <c r="AX7" s="11">
        <f ca="1">AVERAGE(AW7:AW500)</f>
        <v>2825.1558704453441</v>
      </c>
      <c r="AY7" s="17">
        <f ca="1">IF(Table1[[#This Row],[Value of debts]]&gt;$AZ$6,1,0)</f>
        <v>1</v>
      </c>
      <c r="AZ7" s="11"/>
      <c r="BA7" s="11"/>
      <c r="BB7" s="18"/>
      <c r="BC7" s="27">
        <f ca="1">(Table1[[#This Row],[Mortage left]]/Table1[[#This Row],[Value of House]])</f>
        <v>0.38466262882906538</v>
      </c>
      <c r="BD7" s="11">
        <f ca="1">IF(BC7&lt;$BE$6,1,0)</f>
        <v>0</v>
      </c>
      <c r="BE7" s="11"/>
      <c r="BF7" s="11">
        <f ca="1">SUM(BD7:BD500)</f>
        <v>106</v>
      </c>
      <c r="BG7" s="17">
        <f ca="1">IF(Table1[[#This Row],[Area]]="YUKON",Table1[[#This Row],[Income]],0)</f>
        <v>0</v>
      </c>
      <c r="BH7" s="11">
        <f ca="1">IF(Table1[[#This Row],[Area]]="BC",Table1[[#This Row],[Income]],0)</f>
        <v>0</v>
      </c>
      <c r="BI7" s="11">
        <f ca="1">IF(M9="NORHWEST TER",K9,0)</f>
        <v>0</v>
      </c>
      <c r="BJ7" s="11">
        <f ca="1">IF(M24="ALBERTA",K24,0)</f>
        <v>0</v>
      </c>
      <c r="BK7" s="11">
        <f ca="1">IF(Table1[[#This Row],[Area]]="NUNAVUT",Table1[[#This Row],[Income]],0)</f>
        <v>0</v>
      </c>
      <c r="BL7" s="11">
        <f ca="1">IF(M40="SASKATCHENWAN",K40,0)</f>
        <v>0</v>
      </c>
      <c r="BM7" s="6">
        <f ca="1">IF(Table1[[#This Row],[Area]]="MANITOBA",Table1[[#This Row],[Income]],0)</f>
        <v>0</v>
      </c>
      <c r="BN7" s="6">
        <f ca="1">IF(Table1[[#This Row],[Area]]="ONTARIO",Table1[[#This Row],[Income]],0)</f>
        <v>0</v>
      </c>
      <c r="BO7" s="6">
        <f ca="1">IF(Table1[[#This Row],[Area]]="QUEBEC",Table1[[#This Row],[Income]],0)</f>
        <v>0</v>
      </c>
      <c r="BP7" s="6">
        <f ca="1">IF(Table1[[#This Row],[Area]]="NEWFOUNLAND",Table1[[#This Row],[Income]],0)</f>
        <v>0</v>
      </c>
      <c r="BQ7" s="6">
        <f ca="1">IF(Table1[[#This Row],[Area]]="NEW BRUNCWICK",Table1[[#This Row],[Income]],0)</f>
        <v>0</v>
      </c>
      <c r="BR7" s="6">
        <f ca="1">IF(Table1[[#This Row],[Area]]="NOVA SCOTIA",Table1[[#This Row],[Income]],0)</f>
        <v>6325</v>
      </c>
      <c r="BS7" s="7">
        <f ca="1">IF(M9="PRINCE EDWARD ISLAND",K9,0)</f>
        <v>0</v>
      </c>
      <c r="BT7" s="5">
        <f ca="1">IF(Table1[[#This Row],[field of work]]="HEALTH",Table1[[#This Row],[Income]],0)</f>
        <v>0</v>
      </c>
      <c r="BU7" s="6">
        <f ca="1">IF(Table1[[#This Row],[field of work]]="CONSTRUCTION",Table1[[#This Row],[Income]],0)</f>
        <v>0</v>
      </c>
      <c r="BV7" s="6">
        <f ca="1">IF(F8="TEACHING",K8,0)</f>
        <v>0</v>
      </c>
      <c r="BW7" s="6">
        <f ca="1">IF(Table1[[#This Row],[field of work]]="IT",Table1[[#This Row],[Income]],0)</f>
        <v>0</v>
      </c>
      <c r="BX7" s="6">
        <f ca="1">IF(Table1[[#This Row],[field of work]]="GENERAL WORK",Table1[[#This Row],[Income]],0)</f>
        <v>0</v>
      </c>
      <c r="BY7" s="7">
        <f ca="1">IF(Table1[[#This Row],[field of work]]="AGRICULTURE",Table1[[#This Row],[Income]],0)</f>
        <v>0</v>
      </c>
      <c r="BZ7" s="5">
        <f ca="1">IF(Table1[[#This Row],[Value of debts]]&gt;Table1[[#This Row],[Income]],1,0)</f>
        <v>1</v>
      </c>
      <c r="CA7" s="7"/>
      <c r="CB7" s="5">
        <f ca="1">IF(Table1[[#This Row],[Networth of person($)]]&gt;$CC$6,Table1[[#This Row],[age]],0)</f>
        <v>44</v>
      </c>
      <c r="CC7" s="7"/>
      <c r="CD7" s="6"/>
      <c r="CE7" s="6"/>
      <c r="CF7" s="6"/>
      <c r="CG7" s="6"/>
      <c r="CH7" s="6"/>
      <c r="CI7" s="6"/>
    </row>
    <row r="8" spans="2:110" x14ac:dyDescent="0.25">
      <c r="B8">
        <f t="shared" ref="B8:B71" ca="1" si="1">RANDBETWEEN(1,2)</f>
        <v>2</v>
      </c>
      <c r="C8" t="str">
        <f t="shared" ref="C8:C71" ca="1" si="2">IF(B8=1,"men","women")</f>
        <v>women</v>
      </c>
      <c r="D8">
        <f t="shared" ref="D8:D71" ca="1" si="3">RANDBETWEEN(25,45)</f>
        <v>26</v>
      </c>
      <c r="E8">
        <f t="shared" ref="E8:E71" ca="1" si="4">RANDBETWEEN(1,6)</f>
        <v>1</v>
      </c>
      <c r="F8" t="str">
        <f t="shared" ref="F8:F71" ca="1" si="5">VLOOKUP(E8,$X$6:$Y$11,2)</f>
        <v>health</v>
      </c>
      <c r="G8">
        <f t="shared" ref="G8:G71" ca="1" si="6">RANDBETWEEN(1,6)</f>
        <v>6</v>
      </c>
      <c r="H8" t="str">
        <f t="shared" ref="H8:H71" ca="1" si="7">VLOOKUP(G8,$Z$6:$AA$10,2)</f>
        <v>other</v>
      </c>
      <c r="I8">
        <f t="shared" ref="I8:I71" ca="1" si="8">RANDBETWEEN(0,4)</f>
        <v>4</v>
      </c>
      <c r="J8">
        <f t="shared" ref="J8:J71" ca="1" si="9">RANDBETWEEN(1,3)</f>
        <v>2</v>
      </c>
      <c r="K8">
        <f t="shared" ref="K8:K71" ca="1" si="10">RANDBETWEEN(2500,9000)</f>
        <v>6991</v>
      </c>
      <c r="L8">
        <f t="shared" ref="L8:L71" ca="1" si="11">RANDBETWEEN(1,13)</f>
        <v>3</v>
      </c>
      <c r="M8" t="str">
        <f t="shared" ref="M8:M71" ca="1" si="12">VLOOKUP(L8,$AB$6:$AC$18,2)</f>
        <v>Northwest Ter</v>
      </c>
      <c r="N8">
        <f t="shared" ref="N8:N21" ca="1" si="13">K8*RANDBETWEEN(3,6)</f>
        <v>27964</v>
      </c>
      <c r="O8">
        <f t="shared" ref="O8:O71" ca="1" si="14">RAND()*N8</f>
        <v>7974.6509772590516</v>
      </c>
      <c r="P8">
        <f t="shared" ref="P8:P21" ca="1" si="15">J8*RAND()*K8</f>
        <v>5369.6893558917263</v>
      </c>
      <c r="Q8">
        <f t="shared" ref="Q8:Q71" ca="1" si="16">RANDBETWEEN(0,P8)</f>
        <v>5136</v>
      </c>
      <c r="R8">
        <f t="shared" ref="R8:R21" ca="1" si="17">RAND()*K8*2</f>
        <v>8637.971143987339</v>
      </c>
      <c r="S8">
        <f t="shared" ref="S8:S21" ca="1" si="18">RAND()*K8*1.5</f>
        <v>8314.7217454408565</v>
      </c>
      <c r="T8">
        <f t="shared" ref="T8:T21" ca="1" si="19">SUM(N8,P8,S8)</f>
        <v>41648.411101332589</v>
      </c>
      <c r="U8">
        <f t="shared" ref="U8:U21" ca="1" si="20">SUM(O8,Q8,R8)</f>
        <v>21748.62212124639</v>
      </c>
      <c r="V8">
        <f t="shared" ref="V8:V21" ca="1" si="21">T8-U8</f>
        <v>19899.788980086199</v>
      </c>
      <c r="X8">
        <v>3</v>
      </c>
      <c r="Y8" t="s">
        <v>5</v>
      </c>
      <c r="Z8">
        <v>3</v>
      </c>
      <c r="AA8" t="s">
        <v>12</v>
      </c>
      <c r="AB8">
        <v>3</v>
      </c>
      <c r="AC8" t="s">
        <v>21</v>
      </c>
      <c r="AD8" s="5">
        <f ca="1">IF(Table1[[#This Row],[Gender]]="men",1,0)</f>
        <v>0</v>
      </c>
      <c r="AE8" s="6">
        <f ca="1">IF(Table1[[#This Row],[Gender]]="women",1,0)</f>
        <v>1</v>
      </c>
      <c r="AF8" s="6"/>
      <c r="AG8" s="7"/>
      <c r="AJ8" s="17">
        <f ca="1">IF(Table1[[#This Row],[field of work]]="TEACHING",1,0)</f>
        <v>0</v>
      </c>
      <c r="AK8" s="11">
        <f ca="1">IF(Table1[[#This Row],[field of work]]="CONSTRUCTION",1,0)</f>
        <v>0</v>
      </c>
      <c r="AL8" s="11">
        <f ca="1">IF(Table1[[#This Row],[field of work]]="AGRICULTURE",1,0)</f>
        <v>0</v>
      </c>
      <c r="AM8" s="11">
        <f ca="1">IF(Table1[[#This Row],[field of work]]="AGRICULTURE",1,0)</f>
        <v>0</v>
      </c>
      <c r="AN8" s="11">
        <f ca="1">IF(Table1[[#This Row],[field of work]]="HEALTH",1,0)</f>
        <v>1</v>
      </c>
      <c r="AO8" s="11">
        <f ca="1">IF(Table1[[#This Row],[field of work]]="IT",1,0)</f>
        <v>0</v>
      </c>
      <c r="AP8" s="11"/>
      <c r="AQ8" s="11"/>
      <c r="AR8" s="6"/>
      <c r="AS8" s="6"/>
      <c r="AT8" s="6"/>
      <c r="AU8" s="7"/>
      <c r="AW8" s="20">
        <f ca="1">QUOTIENT(Table1[[#This Row],[Car Value]],Table1[[#This Row],[Cars]])</f>
        <v>2684</v>
      </c>
      <c r="AX8" s="6"/>
      <c r="AY8" s="17">
        <f ca="1">IF(Table1[[#This Row],[Value of debts]]&gt;$AZ$6,1,0)</f>
        <v>1</v>
      </c>
      <c r="AZ8" s="6"/>
      <c r="BA8" s="6"/>
      <c r="BB8" s="7"/>
      <c r="BC8" s="27">
        <f ca="1">(Table1[[#This Row],[Mortage left]]/Table1[[#This Row],[Value of House]])</f>
        <v>0.28517561783933099</v>
      </c>
      <c r="BD8" s="11">
        <f t="shared" ref="BD8:BD71" ca="1" si="22">IF(BC8&lt;$BE$6,1,0)</f>
        <v>0</v>
      </c>
      <c r="BE8" s="11"/>
      <c r="BF8" s="11"/>
      <c r="BG8" s="17">
        <f ca="1">IF(Table1[[#This Row],[Area]]="YUKON",Table1[[#This Row],[Income]],0)</f>
        <v>0</v>
      </c>
      <c r="BH8" s="11">
        <f ca="1">IF(Table1[[#This Row],[Area]]="BC",Table1[[#This Row],[Income]],0)</f>
        <v>0</v>
      </c>
      <c r="BI8" s="11">
        <f t="shared" ref="BI8:BI71" ca="1" si="23">IF(M10="NORHWEST TER",K10,0)</f>
        <v>0</v>
      </c>
      <c r="BJ8" s="11">
        <f t="shared" ref="BJ8:BJ71" ca="1" si="24">IF(M25="ALBERTA",K25,0)</f>
        <v>0</v>
      </c>
      <c r="BK8" s="11">
        <f ca="1">IF(Table1[[#This Row],[Area]]="NUNAVUT",Table1[[#This Row],[Income]],0)</f>
        <v>0</v>
      </c>
      <c r="BL8" s="11">
        <f t="shared" ref="BL8:BL71" ca="1" si="25">IF(M41="SASKATCHENWAN",K41,0)</f>
        <v>0</v>
      </c>
      <c r="BM8" s="6">
        <f ca="1">IF(Table1[[#This Row],[Area]]="MANITOBA",Table1[[#This Row],[Income]],0)</f>
        <v>0</v>
      </c>
      <c r="BN8" s="6">
        <f ca="1">IF(Table1[[#This Row],[Area]]="ONTARIO",Table1[[#This Row],[Income]],0)</f>
        <v>0</v>
      </c>
      <c r="BO8" s="6">
        <f ca="1">IF(Table1[[#This Row],[Area]]="QUEBEC",Table1[[#This Row],[Income]],0)</f>
        <v>0</v>
      </c>
      <c r="BP8" s="6">
        <f ca="1">IF(Table1[[#This Row],[Area]]="NEWFOUNLAND",Table1[[#This Row],[Income]],0)</f>
        <v>0</v>
      </c>
      <c r="BQ8" s="6">
        <f ca="1">IF(Table1[[#This Row],[Area]]="NEW BRUNCWICK",Table1[[#This Row],[Income]],0)</f>
        <v>0</v>
      </c>
      <c r="BR8" s="6">
        <f ca="1">IF(Table1[[#This Row],[Area]]="NOVA SCOTIA",Table1[[#This Row],[Income]],0)</f>
        <v>0</v>
      </c>
      <c r="BS8" s="7">
        <f t="shared" ref="BS8:BS71" ca="1" si="26">IF(M10="PRINCE EDWARD ISLAND",K10,0)</f>
        <v>0</v>
      </c>
      <c r="BT8" s="5">
        <f ca="1">IF(Table1[[#This Row],[field of work]]="HEALTH",Table1[[#This Row],[Income]],0)</f>
        <v>6991</v>
      </c>
      <c r="BU8" s="6">
        <f ca="1">IF(Table1[[#This Row],[field of work]]="CONSTRUCTION",Table1[[#This Row],[Income]],0)</f>
        <v>0</v>
      </c>
      <c r="BV8" s="6">
        <f t="shared" ref="BV8:BV71" ca="1" si="27">IF(F9="TEACHING",K9,0)</f>
        <v>6582</v>
      </c>
      <c r="BW8" s="6">
        <f ca="1">IF(Table1[[#This Row],[field of work]]="IT",Table1[[#This Row],[Income]],0)</f>
        <v>0</v>
      </c>
      <c r="BX8" s="6">
        <f ca="1">IF(Table1[[#This Row],[field of work]]="GENERAL WORK",Table1[[#This Row],[Income]],0)</f>
        <v>0</v>
      </c>
      <c r="BY8" s="7">
        <f ca="1">IF(Table1[[#This Row],[field of work]]="AGRICULTURE",Table1[[#This Row],[Income]],0)</f>
        <v>0</v>
      </c>
      <c r="BZ8" s="5">
        <f ca="1">IF(Table1[[#This Row],[Value of debts]]&gt;Table1[[#This Row],[Income]],1,0)</f>
        <v>1</v>
      </c>
      <c r="CA8" s="7"/>
      <c r="CB8" s="5">
        <f ca="1">IF(Table1[[#This Row],[Networth of person($)]]&gt;$CC$6,Table1[[#This Row],[age]],0)</f>
        <v>26</v>
      </c>
      <c r="CC8" s="7"/>
      <c r="CD8" s="6"/>
      <c r="CE8" s="6"/>
      <c r="CF8" s="6"/>
      <c r="CG8" s="6"/>
      <c r="CH8" s="6"/>
      <c r="CI8" s="6"/>
    </row>
    <row r="9" spans="2:110" x14ac:dyDescent="0.25">
      <c r="B9">
        <f t="shared" ca="1" si="1"/>
        <v>1</v>
      </c>
      <c r="C9" t="str">
        <f t="shared" ca="1" si="2"/>
        <v>men</v>
      </c>
      <c r="D9">
        <f t="shared" ca="1" si="3"/>
        <v>45</v>
      </c>
      <c r="E9">
        <f t="shared" ca="1" si="4"/>
        <v>3</v>
      </c>
      <c r="F9" t="str">
        <f t="shared" ca="1" si="5"/>
        <v>teaching</v>
      </c>
      <c r="G9">
        <f t="shared" ca="1" si="6"/>
        <v>5</v>
      </c>
      <c r="H9" t="str">
        <f t="shared" ca="1" si="7"/>
        <v>other</v>
      </c>
      <c r="I9">
        <f t="shared" ca="1" si="8"/>
        <v>0</v>
      </c>
      <c r="J9">
        <f t="shared" ca="1" si="9"/>
        <v>2</v>
      </c>
      <c r="K9">
        <f t="shared" ca="1" si="10"/>
        <v>6582</v>
      </c>
      <c r="L9">
        <f t="shared" ca="1" si="11"/>
        <v>12</v>
      </c>
      <c r="M9" t="str">
        <f t="shared" ca="1" si="12"/>
        <v>Nova Scotia</v>
      </c>
      <c r="N9">
        <f t="shared" ca="1" si="13"/>
        <v>32910</v>
      </c>
      <c r="O9">
        <f t="shared" ca="1" si="14"/>
        <v>9448.6942807408432</v>
      </c>
      <c r="P9">
        <f t="shared" ca="1" si="15"/>
        <v>7158.6338206791743</v>
      </c>
      <c r="Q9">
        <f t="shared" ca="1" si="16"/>
        <v>5816</v>
      </c>
      <c r="R9">
        <f t="shared" ca="1" si="17"/>
        <v>5997.2475437147205</v>
      </c>
      <c r="S9">
        <f t="shared" ca="1" si="18"/>
        <v>552.83255635382795</v>
      </c>
      <c r="T9">
        <f t="shared" ca="1" si="19"/>
        <v>40621.466377033008</v>
      </c>
      <c r="U9">
        <f t="shared" ca="1" si="20"/>
        <v>21261.941824455564</v>
      </c>
      <c r="V9">
        <f t="shared" ca="1" si="21"/>
        <v>19359.524552577444</v>
      </c>
      <c r="X9">
        <v>4</v>
      </c>
      <c r="Y9" t="s">
        <v>6</v>
      </c>
      <c r="Z9">
        <v>4</v>
      </c>
      <c r="AA9" t="s">
        <v>13</v>
      </c>
      <c r="AB9">
        <v>4</v>
      </c>
      <c r="AC9" t="s">
        <v>22</v>
      </c>
      <c r="AD9" s="5">
        <f ca="1">IF(Table1[[#This Row],[Gender]]="men",1,0)</f>
        <v>1</v>
      </c>
      <c r="AE9" s="6">
        <f ca="1">IF(Table1[[#This Row],[Gender]]="women",1,0)</f>
        <v>0</v>
      </c>
      <c r="AF9" s="6"/>
      <c r="AG9" s="7"/>
      <c r="AJ9" s="17">
        <f ca="1">IF(Table1[[#This Row],[field of work]]="TEACHING",1,0)</f>
        <v>1</v>
      </c>
      <c r="AK9" s="11">
        <f ca="1">IF(Table1[[#This Row],[field of work]]="CONSTRUCTION",1,0)</f>
        <v>0</v>
      </c>
      <c r="AL9" s="11">
        <f ca="1">IF(Table1[[#This Row],[field of work]]="AGRICULTURE",1,0)</f>
        <v>0</v>
      </c>
      <c r="AM9" s="11">
        <f ca="1">IF(Table1[[#This Row],[field of work]]="AGRICULTURE",1,0)</f>
        <v>0</v>
      </c>
      <c r="AN9" s="11">
        <f ca="1">IF(Table1[[#This Row],[field of work]]="HEALTH",1,0)</f>
        <v>0</v>
      </c>
      <c r="AO9" s="11">
        <f ca="1">IF(Table1[[#This Row],[field of work]]="IT",1,0)</f>
        <v>0</v>
      </c>
      <c r="AP9" s="11"/>
      <c r="AQ9" s="11"/>
      <c r="AR9" s="6"/>
      <c r="AS9" s="6"/>
      <c r="AT9" s="6"/>
      <c r="AU9" s="7"/>
      <c r="AW9" s="20">
        <f ca="1">QUOTIENT(Table1[[#This Row],[Car Value]],Table1[[#This Row],[Cars]])</f>
        <v>3579</v>
      </c>
      <c r="AX9" s="6"/>
      <c r="AY9" s="17">
        <f ca="1">IF(Table1[[#This Row],[Value of debts]]&gt;$AZ$6,1,0)</f>
        <v>1</v>
      </c>
      <c r="AZ9" s="6"/>
      <c r="BA9" s="6"/>
      <c r="BB9" s="7"/>
      <c r="BC9" s="27">
        <f ca="1">(Table1[[#This Row],[Mortage left]]/Table1[[#This Row],[Value of House]])</f>
        <v>0.28710708844548294</v>
      </c>
      <c r="BD9" s="11">
        <f t="shared" ca="1" si="22"/>
        <v>0</v>
      </c>
      <c r="BE9" s="11"/>
      <c r="BF9" s="11"/>
      <c r="BG9" s="17">
        <f ca="1">IF(Table1[[#This Row],[Area]]="YUKON",Table1[[#This Row],[Income]],0)</f>
        <v>0</v>
      </c>
      <c r="BH9" s="11">
        <f ca="1">IF(Table1[[#This Row],[Area]]="BC",Table1[[#This Row],[Income]],0)</f>
        <v>0</v>
      </c>
      <c r="BI9" s="11">
        <f t="shared" ca="1" si="23"/>
        <v>0</v>
      </c>
      <c r="BJ9" s="11">
        <f t="shared" ca="1" si="24"/>
        <v>0</v>
      </c>
      <c r="BK9" s="11">
        <f ca="1">IF(Table1[[#This Row],[Area]]="NUNAVUT",Table1[[#This Row],[Income]],0)</f>
        <v>0</v>
      </c>
      <c r="BL9" s="11">
        <f t="shared" ca="1" si="25"/>
        <v>0</v>
      </c>
      <c r="BM9" s="6">
        <f ca="1">IF(Table1[[#This Row],[Area]]="MANITOBA",Table1[[#This Row],[Income]],0)</f>
        <v>0</v>
      </c>
      <c r="BN9" s="6">
        <f ca="1">IF(Table1[[#This Row],[Area]]="ONTARIO",Table1[[#This Row],[Income]],0)</f>
        <v>0</v>
      </c>
      <c r="BO9" s="6">
        <f ca="1">IF(Table1[[#This Row],[Area]]="QUEBEC",Table1[[#This Row],[Income]],0)</f>
        <v>0</v>
      </c>
      <c r="BP9" s="6">
        <f ca="1">IF(Table1[[#This Row],[Area]]="NEWFOUNLAND",Table1[[#This Row],[Income]],0)</f>
        <v>0</v>
      </c>
      <c r="BQ9" s="6">
        <f ca="1">IF(Table1[[#This Row],[Area]]="NEW BRUNCWICK",Table1[[#This Row],[Income]],0)</f>
        <v>0</v>
      </c>
      <c r="BR9" s="6">
        <f ca="1">IF(Table1[[#This Row],[Area]]="NOVA SCOTIA",Table1[[#This Row],[Income]],0)</f>
        <v>6582</v>
      </c>
      <c r="BS9" s="7">
        <f t="shared" ca="1" si="26"/>
        <v>0</v>
      </c>
      <c r="BT9" s="5">
        <f ca="1">IF(Table1[[#This Row],[field of work]]="HEALTH",Table1[[#This Row],[Income]],0)</f>
        <v>0</v>
      </c>
      <c r="BU9" s="6">
        <f ca="1">IF(Table1[[#This Row],[field of work]]="CONSTRUCTION",Table1[[#This Row],[Income]],0)</f>
        <v>0</v>
      </c>
      <c r="BV9" s="6">
        <f t="shared" ca="1" si="27"/>
        <v>0</v>
      </c>
      <c r="BW9" s="6">
        <f ca="1">IF(Table1[[#This Row],[field of work]]="IT",Table1[[#This Row],[Income]],0)</f>
        <v>0</v>
      </c>
      <c r="BX9" s="6">
        <f ca="1">IF(Table1[[#This Row],[field of work]]="GENERAL WORK",Table1[[#This Row],[Income]],0)</f>
        <v>0</v>
      </c>
      <c r="BY9" s="7">
        <f ca="1">IF(Table1[[#This Row],[field of work]]="AGRICULTURE",Table1[[#This Row],[Income]],0)</f>
        <v>0</v>
      </c>
      <c r="BZ9" s="5">
        <f ca="1">IF(Table1[[#This Row],[Value of debts]]&gt;Table1[[#This Row],[Income]],1,0)</f>
        <v>1</v>
      </c>
      <c r="CA9" s="7"/>
      <c r="CB9" s="5">
        <f ca="1">IF(Table1[[#This Row],[Networth of person($)]]&gt;$CC$6,Table1[[#This Row],[age]],0)</f>
        <v>45</v>
      </c>
      <c r="CC9" s="7"/>
      <c r="CD9" s="6"/>
      <c r="CE9" s="6"/>
      <c r="CF9" s="6"/>
      <c r="CG9" s="6"/>
      <c r="CH9" s="6"/>
      <c r="CI9" s="6"/>
    </row>
    <row r="10" spans="2:110" x14ac:dyDescent="0.25">
      <c r="B10">
        <f t="shared" ca="1" si="1"/>
        <v>2</v>
      </c>
      <c r="C10" t="str">
        <f t="shared" ca="1" si="2"/>
        <v>women</v>
      </c>
      <c r="D10">
        <f t="shared" ca="1" si="3"/>
        <v>40</v>
      </c>
      <c r="E10">
        <f t="shared" ca="1" si="4"/>
        <v>5</v>
      </c>
      <c r="F10" t="str">
        <f t="shared" ca="1" si="5"/>
        <v>general work</v>
      </c>
      <c r="G10">
        <f t="shared" ca="1" si="6"/>
        <v>3</v>
      </c>
      <c r="H10" t="str">
        <f t="shared" ca="1" si="7"/>
        <v>university</v>
      </c>
      <c r="I10">
        <f t="shared" ca="1" si="8"/>
        <v>3</v>
      </c>
      <c r="J10">
        <f t="shared" ca="1" si="9"/>
        <v>2</v>
      </c>
      <c r="K10">
        <f t="shared" ca="1" si="10"/>
        <v>7098</v>
      </c>
      <c r="L10">
        <f t="shared" ca="1" si="11"/>
        <v>3</v>
      </c>
      <c r="M10" t="str">
        <f t="shared" ca="1" si="12"/>
        <v>Northwest Ter</v>
      </c>
      <c r="N10">
        <f t="shared" ca="1" si="13"/>
        <v>42588</v>
      </c>
      <c r="O10">
        <f t="shared" ca="1" si="14"/>
        <v>517.46228821886541</v>
      </c>
      <c r="P10">
        <f t="shared" ca="1" si="15"/>
        <v>462.30975716147219</v>
      </c>
      <c r="Q10">
        <f t="shared" ca="1" si="16"/>
        <v>286</v>
      </c>
      <c r="R10">
        <f t="shared" ca="1" si="17"/>
        <v>6442.5908578891158</v>
      </c>
      <c r="S10">
        <f t="shared" ca="1" si="18"/>
        <v>8585.9557584187805</v>
      </c>
      <c r="T10">
        <f t="shared" ca="1" si="19"/>
        <v>51636.265515580249</v>
      </c>
      <c r="U10">
        <f t="shared" ca="1" si="20"/>
        <v>7246.0531461079809</v>
      </c>
      <c r="V10">
        <f t="shared" ca="1" si="21"/>
        <v>44390.212369472269</v>
      </c>
      <c r="X10">
        <v>5</v>
      </c>
      <c r="Y10" t="s">
        <v>7</v>
      </c>
      <c r="Z10">
        <v>5</v>
      </c>
      <c r="AA10" t="s">
        <v>14</v>
      </c>
      <c r="AB10">
        <v>5</v>
      </c>
      <c r="AC10" t="s">
        <v>23</v>
      </c>
      <c r="AD10" s="5">
        <f ca="1">IF(Table1[[#This Row],[Gender]]="men",1,0)</f>
        <v>0</v>
      </c>
      <c r="AE10" s="6">
        <f ca="1">IF(Table1[[#This Row],[Gender]]="women",1,0)</f>
        <v>1</v>
      </c>
      <c r="AF10" s="6"/>
      <c r="AG10" s="7"/>
      <c r="AJ10" s="17">
        <f ca="1">IF(Table1[[#This Row],[field of work]]="TEACHING",1,0)</f>
        <v>0</v>
      </c>
      <c r="AK10" s="11">
        <f ca="1">IF(Table1[[#This Row],[field of work]]="CONSTRUCTION",1,0)</f>
        <v>0</v>
      </c>
      <c r="AL10" s="11">
        <f ca="1">IF(Table1[[#This Row],[field of work]]="AGRICULTURE",1,0)</f>
        <v>0</v>
      </c>
      <c r="AM10" s="11">
        <f ca="1">IF(Table1[[#This Row],[field of work]]="AGRICULTURE",1,0)</f>
        <v>0</v>
      </c>
      <c r="AN10" s="11">
        <f ca="1">IF(Table1[[#This Row],[field of work]]="HEALTH",1,0)</f>
        <v>0</v>
      </c>
      <c r="AO10" s="11">
        <f ca="1">IF(Table1[[#This Row],[field of work]]="IT",1,0)</f>
        <v>0</v>
      </c>
      <c r="AP10" s="11"/>
      <c r="AQ10" s="11"/>
      <c r="AR10" s="6"/>
      <c r="AS10" s="6"/>
      <c r="AT10" s="6"/>
      <c r="AU10" s="7"/>
      <c r="AW10" s="20">
        <f ca="1">QUOTIENT(Table1[[#This Row],[Car Value]],Table1[[#This Row],[Cars]])</f>
        <v>231</v>
      </c>
      <c r="AX10" s="6"/>
      <c r="AY10" s="17">
        <f ca="1">IF(Table1[[#This Row],[Value of debts]]&gt;$AZ$6,1,0)</f>
        <v>1</v>
      </c>
      <c r="AZ10" s="6"/>
      <c r="BA10" s="6"/>
      <c r="BB10" s="7"/>
      <c r="BC10" s="27">
        <f ca="1">(Table1[[#This Row],[Mortage left]]/Table1[[#This Row],[Value of House]])</f>
        <v>1.2150424725717699E-2</v>
      </c>
      <c r="BD10" s="11">
        <f t="shared" ca="1" si="22"/>
        <v>1</v>
      </c>
      <c r="BE10" s="11"/>
      <c r="BF10" s="11"/>
      <c r="BG10" s="17">
        <f ca="1">IF(Table1[[#This Row],[Area]]="YUKON",Table1[[#This Row],[Income]],0)</f>
        <v>0</v>
      </c>
      <c r="BH10" s="11">
        <f ca="1">IF(Table1[[#This Row],[Area]]="BC",Table1[[#This Row],[Income]],0)</f>
        <v>0</v>
      </c>
      <c r="BI10" s="11">
        <f t="shared" ca="1" si="23"/>
        <v>0</v>
      </c>
      <c r="BJ10" s="11">
        <f t="shared" ca="1" si="24"/>
        <v>0</v>
      </c>
      <c r="BK10" s="11">
        <f ca="1">IF(Table1[[#This Row],[Area]]="NUNAVUT",Table1[[#This Row],[Income]],0)</f>
        <v>0</v>
      </c>
      <c r="BL10" s="11">
        <f t="shared" ca="1" si="25"/>
        <v>0</v>
      </c>
      <c r="BM10" s="6">
        <f ca="1">IF(Table1[[#This Row],[Area]]="MANITOBA",Table1[[#This Row],[Income]],0)</f>
        <v>0</v>
      </c>
      <c r="BN10" s="6">
        <f ca="1">IF(Table1[[#This Row],[Area]]="ONTARIO",Table1[[#This Row],[Income]],0)</f>
        <v>0</v>
      </c>
      <c r="BO10" s="6">
        <f ca="1">IF(Table1[[#This Row],[Area]]="QUEBEC",Table1[[#This Row],[Income]],0)</f>
        <v>0</v>
      </c>
      <c r="BP10" s="6">
        <f ca="1">IF(Table1[[#This Row],[Area]]="NEWFOUNLAND",Table1[[#This Row],[Income]],0)</f>
        <v>0</v>
      </c>
      <c r="BQ10" s="6">
        <f ca="1">IF(Table1[[#This Row],[Area]]="NEW BRUNCWICK",Table1[[#This Row],[Income]],0)</f>
        <v>0</v>
      </c>
      <c r="BR10" s="6">
        <f ca="1">IF(Table1[[#This Row],[Area]]="NOVA SCOTIA",Table1[[#This Row],[Income]],0)</f>
        <v>0</v>
      </c>
      <c r="BS10" s="7">
        <f t="shared" ca="1" si="26"/>
        <v>0</v>
      </c>
      <c r="BT10" s="5">
        <f ca="1">IF(Table1[[#This Row],[field of work]]="HEALTH",Table1[[#This Row],[Income]],0)</f>
        <v>0</v>
      </c>
      <c r="BU10" s="6">
        <f ca="1">IF(Table1[[#This Row],[field of work]]="CONSTRUCTION",Table1[[#This Row],[Income]],0)</f>
        <v>0</v>
      </c>
      <c r="BV10" s="6">
        <f t="shared" ca="1" si="27"/>
        <v>3730</v>
      </c>
      <c r="BW10" s="6">
        <f ca="1">IF(Table1[[#This Row],[field of work]]="IT",Table1[[#This Row],[Income]],0)</f>
        <v>0</v>
      </c>
      <c r="BX10" s="6">
        <f ca="1">IF(Table1[[#This Row],[field of work]]="GENERAL WORK",Table1[[#This Row],[Income]],0)</f>
        <v>7098</v>
      </c>
      <c r="BY10" s="7">
        <f ca="1">IF(Table1[[#This Row],[field of work]]="AGRICULTURE",Table1[[#This Row],[Income]],0)</f>
        <v>0</v>
      </c>
      <c r="BZ10" s="5">
        <f ca="1">IF(Table1[[#This Row],[Value of debts]]&gt;Table1[[#This Row],[Income]],1,0)</f>
        <v>1</v>
      </c>
      <c r="CA10" s="7"/>
      <c r="CB10" s="5">
        <f ca="1">IF(Table1[[#This Row],[Networth of person($)]]&gt;$CC$6,Table1[[#This Row],[age]],0)</f>
        <v>40</v>
      </c>
      <c r="CC10" s="7"/>
      <c r="CD10" s="6"/>
      <c r="CE10" s="6"/>
      <c r="CF10" s="6"/>
      <c r="CG10" s="6"/>
      <c r="CH10" s="6"/>
      <c r="CI10" s="6"/>
    </row>
    <row r="11" spans="2:110" x14ac:dyDescent="0.25">
      <c r="B11">
        <f t="shared" ca="1" si="1"/>
        <v>1</v>
      </c>
      <c r="C11" t="str">
        <f t="shared" ca="1" si="2"/>
        <v>men</v>
      </c>
      <c r="D11">
        <f t="shared" ca="1" si="3"/>
        <v>40</v>
      </c>
      <c r="E11">
        <f t="shared" ca="1" si="4"/>
        <v>3</v>
      </c>
      <c r="F11" t="str">
        <f t="shared" ca="1" si="5"/>
        <v>teaching</v>
      </c>
      <c r="G11">
        <f t="shared" ca="1" si="6"/>
        <v>1</v>
      </c>
      <c r="H11" t="str">
        <f t="shared" ca="1" si="7"/>
        <v>highschool</v>
      </c>
      <c r="I11">
        <f t="shared" ca="1" si="8"/>
        <v>1</v>
      </c>
      <c r="J11">
        <f t="shared" ca="1" si="9"/>
        <v>3</v>
      </c>
      <c r="K11">
        <f t="shared" ca="1" si="10"/>
        <v>3730</v>
      </c>
      <c r="L11">
        <f t="shared" ca="1" si="11"/>
        <v>11</v>
      </c>
      <c r="M11" t="str">
        <f t="shared" ca="1" si="12"/>
        <v>New bruncwick</v>
      </c>
      <c r="N11">
        <f t="shared" ca="1" si="13"/>
        <v>11190</v>
      </c>
      <c r="O11">
        <f t="shared" ca="1" si="14"/>
        <v>5420.8923218481159</v>
      </c>
      <c r="P11">
        <f t="shared" ca="1" si="15"/>
        <v>543.50623214190955</v>
      </c>
      <c r="Q11">
        <f t="shared" ca="1" si="16"/>
        <v>367</v>
      </c>
      <c r="R11">
        <f t="shared" ca="1" si="17"/>
        <v>328.61829672201549</v>
      </c>
      <c r="S11">
        <f t="shared" ca="1" si="18"/>
        <v>5323.2671396542364</v>
      </c>
      <c r="T11">
        <f t="shared" ca="1" si="19"/>
        <v>17056.773371796146</v>
      </c>
      <c r="U11">
        <f t="shared" ca="1" si="20"/>
        <v>6116.5106185701316</v>
      </c>
      <c r="V11">
        <f t="shared" ca="1" si="21"/>
        <v>10940.262753226014</v>
      </c>
      <c r="X11">
        <v>6</v>
      </c>
      <c r="Y11" t="s">
        <v>8</v>
      </c>
      <c r="AB11">
        <v>6</v>
      </c>
      <c r="AC11" t="s">
        <v>24</v>
      </c>
      <c r="AD11" s="5">
        <f ca="1">IF(Table1[[#This Row],[Gender]]="men",1,0)</f>
        <v>1</v>
      </c>
      <c r="AE11" s="6">
        <f ca="1">IF(Table1[[#This Row],[Gender]]="women",1,0)</f>
        <v>0</v>
      </c>
      <c r="AF11" s="6"/>
      <c r="AG11" s="7"/>
      <c r="AJ11" s="17">
        <f ca="1">IF(Table1[[#This Row],[field of work]]="TEACHING",1,0)</f>
        <v>1</v>
      </c>
      <c r="AK11" s="11">
        <f ca="1">IF(Table1[[#This Row],[field of work]]="CONSTRUCTION",1,0)</f>
        <v>0</v>
      </c>
      <c r="AL11" s="11">
        <f ca="1">IF(Table1[[#This Row],[field of work]]="AGRICULTURE",1,0)</f>
        <v>0</v>
      </c>
      <c r="AM11" s="11">
        <f ca="1">IF(Table1[[#This Row],[field of work]]="AGRICULTURE",1,0)</f>
        <v>0</v>
      </c>
      <c r="AN11" s="11">
        <f ca="1">IF(Table1[[#This Row],[field of work]]="HEALTH",1,0)</f>
        <v>0</v>
      </c>
      <c r="AO11" s="11">
        <f ca="1">IF(Table1[[#This Row],[field of work]]="IT",1,0)</f>
        <v>0</v>
      </c>
      <c r="AP11" s="11"/>
      <c r="AQ11" s="11"/>
      <c r="AR11" s="6"/>
      <c r="AS11" s="6"/>
      <c r="AT11" s="6"/>
      <c r="AU11" s="7"/>
      <c r="AW11" s="20">
        <f ca="1">QUOTIENT(Table1[[#This Row],[Car Value]],Table1[[#This Row],[Cars]])</f>
        <v>181</v>
      </c>
      <c r="AX11" s="6"/>
      <c r="AY11" s="17">
        <f ca="1">IF(Table1[[#This Row],[Value of debts]]&gt;$AZ$6,1,0)</f>
        <v>1</v>
      </c>
      <c r="AZ11" s="6"/>
      <c r="BA11" s="6"/>
      <c r="BB11" s="7"/>
      <c r="BC11" s="27">
        <f ca="1">(Table1[[#This Row],[Mortage left]]/Table1[[#This Row],[Value of House]])</f>
        <v>0.48444077943236069</v>
      </c>
      <c r="BD11" s="11">
        <f t="shared" ca="1" si="22"/>
        <v>0</v>
      </c>
      <c r="BE11" s="11"/>
      <c r="BF11" s="11"/>
      <c r="BG11" s="17">
        <f ca="1">IF(Table1[[#This Row],[Area]]="YUKON",Table1[[#This Row],[Income]],0)</f>
        <v>0</v>
      </c>
      <c r="BH11" s="11">
        <f ca="1">IF(Table1[[#This Row],[Area]]="BC",Table1[[#This Row],[Income]],0)</f>
        <v>0</v>
      </c>
      <c r="BI11" s="11">
        <f t="shared" ca="1" si="23"/>
        <v>0</v>
      </c>
      <c r="BJ11" s="11">
        <f t="shared" ca="1" si="24"/>
        <v>0</v>
      </c>
      <c r="BK11" s="11">
        <f ca="1">IF(Table1[[#This Row],[Area]]="NUNAVUT",Table1[[#This Row],[Income]],0)</f>
        <v>0</v>
      </c>
      <c r="BL11" s="11">
        <f t="shared" ca="1" si="25"/>
        <v>0</v>
      </c>
      <c r="BM11" s="6">
        <f ca="1">IF(Table1[[#This Row],[Area]]="MANITOBA",Table1[[#This Row],[Income]],0)</f>
        <v>0</v>
      </c>
      <c r="BN11" s="6">
        <f ca="1">IF(Table1[[#This Row],[Area]]="ONTARIO",Table1[[#This Row],[Income]],0)</f>
        <v>0</v>
      </c>
      <c r="BO11" s="6">
        <f ca="1">IF(Table1[[#This Row],[Area]]="QUEBEC",Table1[[#This Row],[Income]],0)</f>
        <v>0</v>
      </c>
      <c r="BP11" s="6">
        <f ca="1">IF(Table1[[#This Row],[Area]]="NEWFOUNLAND",Table1[[#This Row],[Income]],0)</f>
        <v>0</v>
      </c>
      <c r="BQ11" s="6">
        <f ca="1">IF(Table1[[#This Row],[Area]]="NEW BRUNCWICK",Table1[[#This Row],[Income]],0)</f>
        <v>3730</v>
      </c>
      <c r="BR11" s="6">
        <f ca="1">IF(Table1[[#This Row],[Area]]="NOVA SCOTIA",Table1[[#This Row],[Income]],0)</f>
        <v>0</v>
      </c>
      <c r="BS11" s="7">
        <f t="shared" ca="1" si="26"/>
        <v>0</v>
      </c>
      <c r="BT11" s="5">
        <f ca="1">IF(Table1[[#This Row],[field of work]]="HEALTH",Table1[[#This Row],[Income]],0)</f>
        <v>0</v>
      </c>
      <c r="BU11" s="6">
        <f ca="1">IF(Table1[[#This Row],[field of work]]="CONSTRUCTION",Table1[[#This Row],[Income]],0)</f>
        <v>0</v>
      </c>
      <c r="BV11" s="6">
        <f t="shared" ca="1" si="27"/>
        <v>0</v>
      </c>
      <c r="BW11" s="6">
        <f ca="1">IF(Table1[[#This Row],[field of work]]="IT",Table1[[#This Row],[Income]],0)</f>
        <v>0</v>
      </c>
      <c r="BX11" s="6">
        <f ca="1">IF(Table1[[#This Row],[field of work]]="GENERAL WORK",Table1[[#This Row],[Income]],0)</f>
        <v>0</v>
      </c>
      <c r="BY11" s="7">
        <f ca="1">IF(Table1[[#This Row],[field of work]]="AGRICULTURE",Table1[[#This Row],[Income]],0)</f>
        <v>0</v>
      </c>
      <c r="BZ11" s="5">
        <f ca="1">IF(Table1[[#This Row],[Value of debts]]&gt;Table1[[#This Row],[Income]],1,0)</f>
        <v>1</v>
      </c>
      <c r="CA11" s="7"/>
      <c r="CB11" s="5">
        <f ca="1">IF(Table1[[#This Row],[Networth of person($)]]&gt;$CC$6,Table1[[#This Row],[age]],0)</f>
        <v>40</v>
      </c>
      <c r="CC11" s="7"/>
      <c r="CD11" s="6"/>
      <c r="CE11" s="6"/>
      <c r="CF11" s="6"/>
      <c r="CG11" s="6"/>
      <c r="CH11" s="6"/>
      <c r="CI11" s="6"/>
    </row>
    <row r="12" spans="2:110" x14ac:dyDescent="0.25">
      <c r="B12">
        <f t="shared" ca="1" si="1"/>
        <v>2</v>
      </c>
      <c r="C12" t="str">
        <f t="shared" ca="1" si="2"/>
        <v>women</v>
      </c>
      <c r="D12">
        <f t="shared" ca="1" si="3"/>
        <v>44</v>
      </c>
      <c r="E12">
        <f t="shared" ca="1" si="4"/>
        <v>6</v>
      </c>
      <c r="F12" t="str">
        <f t="shared" ca="1" si="5"/>
        <v>agriculture</v>
      </c>
      <c r="G12">
        <f t="shared" ca="1" si="6"/>
        <v>6</v>
      </c>
      <c r="H12" t="str">
        <f t="shared" ca="1" si="7"/>
        <v>other</v>
      </c>
      <c r="I12">
        <f t="shared" ca="1" si="8"/>
        <v>4</v>
      </c>
      <c r="J12">
        <f t="shared" ca="1" si="9"/>
        <v>1</v>
      </c>
      <c r="K12">
        <f t="shared" ca="1" si="10"/>
        <v>7433</v>
      </c>
      <c r="L12">
        <f t="shared" ca="1" si="11"/>
        <v>1</v>
      </c>
      <c r="M12" t="str">
        <f t="shared" ca="1" si="12"/>
        <v>Yukon</v>
      </c>
      <c r="N12">
        <f t="shared" ca="1" si="13"/>
        <v>22299</v>
      </c>
      <c r="O12">
        <f t="shared" ca="1" si="14"/>
        <v>11330.105961126601</v>
      </c>
      <c r="P12">
        <f t="shared" ca="1" si="15"/>
        <v>830.90701148290464</v>
      </c>
      <c r="Q12">
        <f t="shared" ca="1" si="16"/>
        <v>615</v>
      </c>
      <c r="R12">
        <f t="shared" ca="1" si="17"/>
        <v>396.97849160489289</v>
      </c>
      <c r="S12">
        <f t="shared" ca="1" si="18"/>
        <v>9329.5000718798856</v>
      </c>
      <c r="T12">
        <f t="shared" ca="1" si="19"/>
        <v>32459.407083362792</v>
      </c>
      <c r="U12">
        <f t="shared" ca="1" si="20"/>
        <v>12342.084452731493</v>
      </c>
      <c r="V12">
        <f t="shared" ca="1" si="21"/>
        <v>20117.322630631301</v>
      </c>
      <c r="AB12">
        <v>7</v>
      </c>
      <c r="AC12" t="s">
        <v>25</v>
      </c>
      <c r="AD12" s="5">
        <f ca="1">IF(Table1[[#This Row],[Gender]]="men",1,0)</f>
        <v>0</v>
      </c>
      <c r="AE12" s="6">
        <f ca="1">IF(Table1[[#This Row],[Gender]]="women",1,0)</f>
        <v>1</v>
      </c>
      <c r="AF12" s="6"/>
      <c r="AG12" s="7"/>
      <c r="AJ12" s="17">
        <f ca="1">IF(Table1[[#This Row],[field of work]]="TEACHING",1,0)</f>
        <v>0</v>
      </c>
      <c r="AK12" s="11">
        <f ca="1">IF(Table1[[#This Row],[field of work]]="CONSTRUCTION",1,0)</f>
        <v>0</v>
      </c>
      <c r="AL12" s="11">
        <f ca="1">IF(Table1[[#This Row],[field of work]]="AGRICULTURE",1,0)</f>
        <v>1</v>
      </c>
      <c r="AM12" s="11">
        <f ca="1">IF(Table1[[#This Row],[field of work]]="AGRICULTURE",1,0)</f>
        <v>1</v>
      </c>
      <c r="AN12" s="11">
        <f ca="1">IF(Table1[[#This Row],[field of work]]="HEALTH",1,0)</f>
        <v>0</v>
      </c>
      <c r="AO12" s="11">
        <f ca="1">IF(Table1[[#This Row],[field of work]]="IT",1,0)</f>
        <v>0</v>
      </c>
      <c r="AP12" s="11"/>
      <c r="AQ12" s="11"/>
      <c r="AR12" s="6"/>
      <c r="AS12" s="6"/>
      <c r="AT12" s="6"/>
      <c r="AU12" s="7"/>
      <c r="AW12" s="20">
        <f ca="1">QUOTIENT(Table1[[#This Row],[Car Value]],Table1[[#This Row],[Cars]])</f>
        <v>830</v>
      </c>
      <c r="AX12" s="6"/>
      <c r="AY12" s="17">
        <f ca="1">IF(Table1[[#This Row],[Value of debts]]&gt;$AZ$6,1,0)</f>
        <v>1</v>
      </c>
      <c r="AZ12" s="6"/>
      <c r="BA12" s="6"/>
      <c r="BB12" s="7"/>
      <c r="BC12" s="27">
        <f ca="1">(Table1[[#This Row],[Mortage left]]/Table1[[#This Row],[Value of House]])</f>
        <v>0.50809928522026104</v>
      </c>
      <c r="BD12" s="11">
        <f t="shared" ca="1" si="22"/>
        <v>0</v>
      </c>
      <c r="BE12" s="11"/>
      <c r="BF12" s="11"/>
      <c r="BG12" s="17">
        <f ca="1">IF(Table1[[#This Row],[Area]]="YUKON",Table1[[#This Row],[Income]],0)</f>
        <v>7433</v>
      </c>
      <c r="BH12" s="11">
        <f ca="1">IF(Table1[[#This Row],[Area]]="BC",Table1[[#This Row],[Income]],0)</f>
        <v>0</v>
      </c>
      <c r="BI12" s="11">
        <f t="shared" ca="1" si="23"/>
        <v>0</v>
      </c>
      <c r="BJ12" s="11">
        <f t="shared" ca="1" si="24"/>
        <v>0</v>
      </c>
      <c r="BK12" s="11">
        <f ca="1">IF(Table1[[#This Row],[Area]]="NUNAVUT",Table1[[#This Row],[Income]],0)</f>
        <v>0</v>
      </c>
      <c r="BL12" s="11">
        <f t="shared" ca="1" si="25"/>
        <v>0</v>
      </c>
      <c r="BM12" s="6">
        <f ca="1">IF(Table1[[#This Row],[Area]]="MANITOBA",Table1[[#This Row],[Income]],0)</f>
        <v>0</v>
      </c>
      <c r="BN12" s="6">
        <f ca="1">IF(Table1[[#This Row],[Area]]="ONTARIO",Table1[[#This Row],[Income]],0)</f>
        <v>0</v>
      </c>
      <c r="BO12" s="6">
        <f ca="1">IF(Table1[[#This Row],[Area]]="QUEBEC",Table1[[#This Row],[Income]],0)</f>
        <v>0</v>
      </c>
      <c r="BP12" s="6">
        <f ca="1">IF(Table1[[#This Row],[Area]]="NEWFOUNLAND",Table1[[#This Row],[Income]],0)</f>
        <v>0</v>
      </c>
      <c r="BQ12" s="6">
        <f ca="1">IF(Table1[[#This Row],[Area]]="NEW BRUNCWICK",Table1[[#This Row],[Income]],0)</f>
        <v>0</v>
      </c>
      <c r="BR12" s="6">
        <f ca="1">IF(Table1[[#This Row],[Area]]="NOVA SCOTIA",Table1[[#This Row],[Income]],0)</f>
        <v>0</v>
      </c>
      <c r="BS12" s="7">
        <f t="shared" ca="1" si="26"/>
        <v>0</v>
      </c>
      <c r="BT12" s="5">
        <f ca="1">IF(Table1[[#This Row],[field of work]]="HEALTH",Table1[[#This Row],[Income]],0)</f>
        <v>0</v>
      </c>
      <c r="BU12" s="6">
        <f ca="1">IF(Table1[[#This Row],[field of work]]="CONSTRUCTION",Table1[[#This Row],[Income]],0)</f>
        <v>0</v>
      </c>
      <c r="BV12" s="6">
        <f t="shared" ca="1" si="27"/>
        <v>0</v>
      </c>
      <c r="BW12" s="6">
        <f ca="1">IF(Table1[[#This Row],[field of work]]="IT",Table1[[#This Row],[Income]],0)</f>
        <v>0</v>
      </c>
      <c r="BX12" s="6">
        <f ca="1">IF(Table1[[#This Row],[field of work]]="GENERAL WORK",Table1[[#This Row],[Income]],0)</f>
        <v>0</v>
      </c>
      <c r="BY12" s="7">
        <f ca="1">IF(Table1[[#This Row],[field of work]]="AGRICULTURE",Table1[[#This Row],[Income]],0)</f>
        <v>7433</v>
      </c>
      <c r="BZ12" s="5">
        <f ca="1">IF(Table1[[#This Row],[Value of debts]]&gt;Table1[[#This Row],[Income]],1,0)</f>
        <v>1</v>
      </c>
      <c r="CA12" s="7"/>
      <c r="CB12" s="5">
        <f ca="1">IF(Table1[[#This Row],[Networth of person($)]]&gt;$CC$6,Table1[[#This Row],[age]],0)</f>
        <v>44</v>
      </c>
      <c r="CC12" s="7"/>
      <c r="CD12" s="6"/>
      <c r="CE12" s="6"/>
      <c r="CF12" s="6"/>
      <c r="CG12" s="6"/>
      <c r="CH12" s="6"/>
      <c r="CI12" s="6"/>
    </row>
    <row r="13" spans="2:110" x14ac:dyDescent="0.25">
      <c r="B13">
        <f t="shared" ca="1" si="1"/>
        <v>1</v>
      </c>
      <c r="C13" t="str">
        <f t="shared" ca="1" si="2"/>
        <v>men</v>
      </c>
      <c r="D13">
        <f t="shared" ca="1" si="3"/>
        <v>45</v>
      </c>
      <c r="E13">
        <f t="shared" ca="1" si="4"/>
        <v>6</v>
      </c>
      <c r="F13" t="str">
        <f t="shared" ca="1" si="5"/>
        <v>agriculture</v>
      </c>
      <c r="G13">
        <f t="shared" ca="1" si="6"/>
        <v>4</v>
      </c>
      <c r="H13" t="str">
        <f t="shared" ca="1" si="7"/>
        <v>technical</v>
      </c>
      <c r="I13">
        <f t="shared" ca="1" si="8"/>
        <v>4</v>
      </c>
      <c r="J13">
        <f t="shared" ca="1" si="9"/>
        <v>2</v>
      </c>
      <c r="K13">
        <f t="shared" ca="1" si="10"/>
        <v>5418</v>
      </c>
      <c r="L13">
        <f t="shared" ca="1" si="11"/>
        <v>2</v>
      </c>
      <c r="M13" t="str">
        <f t="shared" ca="1" si="12"/>
        <v>BC</v>
      </c>
      <c r="N13">
        <f t="shared" ca="1" si="13"/>
        <v>32508</v>
      </c>
      <c r="O13">
        <f t="shared" ca="1" si="14"/>
        <v>22152.52452539411</v>
      </c>
      <c r="P13">
        <f t="shared" ca="1" si="15"/>
        <v>2275.1493460842771</v>
      </c>
      <c r="Q13">
        <f t="shared" ca="1" si="16"/>
        <v>206</v>
      </c>
      <c r="R13">
        <f t="shared" ca="1" si="17"/>
        <v>442.43537521277221</v>
      </c>
      <c r="S13">
        <f t="shared" ca="1" si="18"/>
        <v>3685.0120651547577</v>
      </c>
      <c r="T13">
        <f t="shared" ca="1" si="19"/>
        <v>38468.161411239031</v>
      </c>
      <c r="U13">
        <f t="shared" ca="1" si="20"/>
        <v>22800.959900606882</v>
      </c>
      <c r="V13">
        <f t="shared" ca="1" si="21"/>
        <v>15667.201510632149</v>
      </c>
      <c r="AB13">
        <v>8</v>
      </c>
      <c r="AC13" t="s">
        <v>26</v>
      </c>
      <c r="AD13" s="5">
        <f ca="1">IF(Table1[[#This Row],[Gender]]="men",1,0)</f>
        <v>1</v>
      </c>
      <c r="AE13" s="6">
        <f ca="1">IF(Table1[[#This Row],[Gender]]="women",1,0)</f>
        <v>0</v>
      </c>
      <c r="AF13" s="6"/>
      <c r="AG13" s="7"/>
      <c r="AJ13" s="17">
        <f ca="1">IF(Table1[[#This Row],[field of work]]="TEACHING",1,0)</f>
        <v>0</v>
      </c>
      <c r="AK13" s="11">
        <f ca="1">IF(Table1[[#This Row],[field of work]]="CONSTRUCTION",1,0)</f>
        <v>0</v>
      </c>
      <c r="AL13" s="11">
        <f ca="1">IF(Table1[[#This Row],[field of work]]="AGRICULTURE",1,0)</f>
        <v>1</v>
      </c>
      <c r="AM13" s="11">
        <f ca="1">IF(Table1[[#This Row],[field of work]]="AGRICULTURE",1,0)</f>
        <v>1</v>
      </c>
      <c r="AN13" s="11">
        <f ca="1">IF(Table1[[#This Row],[field of work]]="HEALTH",1,0)</f>
        <v>0</v>
      </c>
      <c r="AO13" s="11">
        <f ca="1">IF(Table1[[#This Row],[field of work]]="IT",1,0)</f>
        <v>0</v>
      </c>
      <c r="AP13" s="11"/>
      <c r="AQ13" s="11"/>
      <c r="AR13" s="6"/>
      <c r="AS13" s="6"/>
      <c r="AT13" s="6"/>
      <c r="AU13" s="7"/>
      <c r="AW13" s="20">
        <f ca="1">QUOTIENT(Table1[[#This Row],[Car Value]],Table1[[#This Row],[Cars]])</f>
        <v>1137</v>
      </c>
      <c r="AX13" s="6"/>
      <c r="AY13" s="17">
        <f ca="1">IF(Table1[[#This Row],[Value of debts]]&gt;$AZ$6,1,0)</f>
        <v>1</v>
      </c>
      <c r="AZ13" s="6"/>
      <c r="BA13" s="6"/>
      <c r="BB13" s="7"/>
      <c r="BC13" s="27">
        <f ca="1">(Table1[[#This Row],[Mortage left]]/Table1[[#This Row],[Value of House]])</f>
        <v>0.68144839809874835</v>
      </c>
      <c r="BD13" s="11">
        <f t="shared" ca="1" si="22"/>
        <v>0</v>
      </c>
      <c r="BE13" s="11"/>
      <c r="BF13" s="11"/>
      <c r="BG13" s="17">
        <f ca="1">IF(Table1[[#This Row],[Area]]="YUKON",Table1[[#This Row],[Income]],0)</f>
        <v>0</v>
      </c>
      <c r="BH13" s="11">
        <f ca="1">IF(Table1[[#This Row],[Area]]="BC",Table1[[#This Row],[Income]],0)</f>
        <v>5418</v>
      </c>
      <c r="BI13" s="11">
        <f t="shared" ca="1" si="23"/>
        <v>0</v>
      </c>
      <c r="BJ13" s="11">
        <f t="shared" ca="1" si="24"/>
        <v>0</v>
      </c>
      <c r="BK13" s="11">
        <f ca="1">IF(Table1[[#This Row],[Area]]="NUNAVUT",Table1[[#This Row],[Income]],0)</f>
        <v>0</v>
      </c>
      <c r="BL13" s="11">
        <f t="shared" ca="1" si="25"/>
        <v>0</v>
      </c>
      <c r="BM13" s="6">
        <f ca="1">IF(Table1[[#This Row],[Area]]="MANITOBA",Table1[[#This Row],[Income]],0)</f>
        <v>0</v>
      </c>
      <c r="BN13" s="6">
        <f ca="1">IF(Table1[[#This Row],[Area]]="ONTARIO",Table1[[#This Row],[Income]],0)</f>
        <v>0</v>
      </c>
      <c r="BO13" s="6">
        <f ca="1">IF(Table1[[#This Row],[Area]]="QUEBEC",Table1[[#This Row],[Income]],0)</f>
        <v>0</v>
      </c>
      <c r="BP13" s="6">
        <f ca="1">IF(Table1[[#This Row],[Area]]="NEWFOUNLAND",Table1[[#This Row],[Income]],0)</f>
        <v>0</v>
      </c>
      <c r="BQ13" s="6">
        <f ca="1">IF(Table1[[#This Row],[Area]]="NEW BRUNCWICK",Table1[[#This Row],[Income]],0)</f>
        <v>0</v>
      </c>
      <c r="BR13" s="6">
        <f ca="1">IF(Table1[[#This Row],[Area]]="NOVA SCOTIA",Table1[[#This Row],[Income]],0)</f>
        <v>0</v>
      </c>
      <c r="BS13" s="7">
        <f t="shared" ca="1" si="26"/>
        <v>4488</v>
      </c>
      <c r="BT13" s="5">
        <f ca="1">IF(Table1[[#This Row],[field of work]]="HEALTH",Table1[[#This Row],[Income]],0)</f>
        <v>0</v>
      </c>
      <c r="BU13" s="6">
        <f ca="1">IF(Table1[[#This Row],[field of work]]="CONSTRUCTION",Table1[[#This Row],[Income]],0)</f>
        <v>0</v>
      </c>
      <c r="BV13" s="6">
        <f t="shared" ca="1" si="27"/>
        <v>0</v>
      </c>
      <c r="BW13" s="6">
        <f ca="1">IF(Table1[[#This Row],[field of work]]="IT",Table1[[#This Row],[Income]],0)</f>
        <v>0</v>
      </c>
      <c r="BX13" s="6">
        <f ca="1">IF(Table1[[#This Row],[field of work]]="GENERAL WORK",Table1[[#This Row],[Income]],0)</f>
        <v>0</v>
      </c>
      <c r="BY13" s="7">
        <f ca="1">IF(Table1[[#This Row],[field of work]]="AGRICULTURE",Table1[[#This Row],[Income]],0)</f>
        <v>5418</v>
      </c>
      <c r="BZ13" s="5">
        <f ca="1">IF(Table1[[#This Row],[Value of debts]]&gt;Table1[[#This Row],[Income]],1,0)</f>
        <v>1</v>
      </c>
      <c r="CA13" s="7"/>
      <c r="CB13" s="5">
        <f ca="1">IF(Table1[[#This Row],[Networth of person($)]]&gt;$CC$6,Table1[[#This Row],[age]],0)</f>
        <v>45</v>
      </c>
      <c r="CC13" s="7"/>
      <c r="CD13" s="6"/>
      <c r="CE13" s="6"/>
      <c r="CF13" s="6"/>
      <c r="CG13" s="6"/>
      <c r="CH13" s="6"/>
      <c r="CI13" s="6"/>
    </row>
    <row r="14" spans="2:110" x14ac:dyDescent="0.25">
      <c r="B14">
        <f t="shared" ca="1" si="1"/>
        <v>2</v>
      </c>
      <c r="C14" t="str">
        <f t="shared" ca="1" si="2"/>
        <v>women</v>
      </c>
      <c r="D14">
        <f t="shared" ca="1" si="3"/>
        <v>42</v>
      </c>
      <c r="E14">
        <f t="shared" ca="1" si="4"/>
        <v>2</v>
      </c>
      <c r="F14" t="str">
        <f t="shared" ca="1" si="5"/>
        <v>constuction</v>
      </c>
      <c r="G14">
        <f t="shared" ca="1" si="6"/>
        <v>1</v>
      </c>
      <c r="H14" t="str">
        <f t="shared" ca="1" si="7"/>
        <v>highschool</v>
      </c>
      <c r="I14">
        <f t="shared" ca="1" si="8"/>
        <v>3</v>
      </c>
      <c r="J14">
        <f t="shared" ca="1" si="9"/>
        <v>2</v>
      </c>
      <c r="K14">
        <f t="shared" ca="1" si="10"/>
        <v>8795</v>
      </c>
      <c r="L14">
        <f t="shared" ca="1" si="11"/>
        <v>5</v>
      </c>
      <c r="M14" t="str">
        <f t="shared" ca="1" si="12"/>
        <v>Nunavut</v>
      </c>
      <c r="N14">
        <f t="shared" ca="1" si="13"/>
        <v>26385</v>
      </c>
      <c r="O14">
        <f t="shared" ca="1" si="14"/>
        <v>4810.6756180499269</v>
      </c>
      <c r="P14">
        <f t="shared" ca="1" si="15"/>
        <v>3374.4371433979913</v>
      </c>
      <c r="Q14">
        <f t="shared" ca="1" si="16"/>
        <v>629</v>
      </c>
      <c r="R14">
        <f t="shared" ca="1" si="17"/>
        <v>17211.921758569544</v>
      </c>
      <c r="S14">
        <f t="shared" ca="1" si="18"/>
        <v>7441.589506048138</v>
      </c>
      <c r="T14">
        <f t="shared" ca="1" si="19"/>
        <v>37201.026649446125</v>
      </c>
      <c r="U14">
        <f t="shared" ca="1" si="20"/>
        <v>22651.597376619473</v>
      </c>
      <c r="V14">
        <f t="shared" ca="1" si="21"/>
        <v>14549.429272826652</v>
      </c>
      <c r="AB14">
        <v>9</v>
      </c>
      <c r="AC14" t="s">
        <v>27</v>
      </c>
      <c r="AD14" s="5">
        <f ca="1">IF(Table1[[#This Row],[Gender]]="men",1,0)</f>
        <v>0</v>
      </c>
      <c r="AE14" s="6">
        <f ca="1">IF(Table1[[#This Row],[Gender]]="women",1,0)</f>
        <v>1</v>
      </c>
      <c r="AF14" s="6"/>
      <c r="AG14" s="7"/>
      <c r="AJ14" s="17">
        <f ca="1">IF(Table1[[#This Row],[field of work]]="TEACHING",1,0)</f>
        <v>0</v>
      </c>
      <c r="AK14" s="11">
        <f ca="1">IF(Table1[[#This Row],[field of work]]="CONSTRUCTION",1,0)</f>
        <v>0</v>
      </c>
      <c r="AL14" s="11">
        <f ca="1">IF(Table1[[#This Row],[field of work]]="AGRICULTURE",1,0)</f>
        <v>0</v>
      </c>
      <c r="AM14" s="11">
        <f ca="1">IF(Table1[[#This Row],[field of work]]="AGRICULTURE",1,0)</f>
        <v>0</v>
      </c>
      <c r="AN14" s="11">
        <f ca="1">IF(Table1[[#This Row],[field of work]]="HEALTH",1,0)</f>
        <v>0</v>
      </c>
      <c r="AO14" s="11">
        <f ca="1">IF(Table1[[#This Row],[field of work]]="IT",1,0)</f>
        <v>0</v>
      </c>
      <c r="AP14" s="11"/>
      <c r="AQ14" s="11"/>
      <c r="AR14" s="6"/>
      <c r="AS14" s="6"/>
      <c r="AT14" s="6"/>
      <c r="AU14" s="7"/>
      <c r="AW14" s="20">
        <f ca="1">QUOTIENT(Table1[[#This Row],[Car Value]],Table1[[#This Row],[Cars]])</f>
        <v>1687</v>
      </c>
      <c r="AX14" s="6"/>
      <c r="AY14" s="17">
        <f ca="1">IF(Table1[[#This Row],[Value of debts]]&gt;$AZ$6,1,0)</f>
        <v>1</v>
      </c>
      <c r="AZ14" s="6"/>
      <c r="BA14" s="6"/>
      <c r="BB14" s="7"/>
      <c r="BC14" s="27">
        <f ca="1">(Table1[[#This Row],[Mortage left]]/Table1[[#This Row],[Value of House]])</f>
        <v>0.18232615569641564</v>
      </c>
      <c r="BD14" s="11">
        <f t="shared" ca="1" si="22"/>
        <v>1</v>
      </c>
      <c r="BE14" s="11"/>
      <c r="BF14" s="11"/>
      <c r="BG14" s="17">
        <f ca="1">IF(Table1[[#This Row],[Area]]="YUKON",Table1[[#This Row],[Income]],0)</f>
        <v>0</v>
      </c>
      <c r="BH14" s="11">
        <f ca="1">IF(Table1[[#This Row],[Area]]="BC",Table1[[#This Row],[Income]],0)</f>
        <v>0</v>
      </c>
      <c r="BI14" s="11">
        <f t="shared" ca="1" si="23"/>
        <v>0</v>
      </c>
      <c r="BJ14" s="11">
        <f t="shared" ca="1" si="24"/>
        <v>0</v>
      </c>
      <c r="BK14" s="11">
        <f ca="1">IF(Table1[[#This Row],[Area]]="NUNAVUT",Table1[[#This Row],[Income]],0)</f>
        <v>8795</v>
      </c>
      <c r="BL14" s="11">
        <f t="shared" ca="1" si="25"/>
        <v>0</v>
      </c>
      <c r="BM14" s="6">
        <f ca="1">IF(Table1[[#This Row],[Area]]="MANITOBA",Table1[[#This Row],[Income]],0)</f>
        <v>0</v>
      </c>
      <c r="BN14" s="6">
        <f ca="1">IF(Table1[[#This Row],[Area]]="ONTARIO",Table1[[#This Row],[Income]],0)</f>
        <v>0</v>
      </c>
      <c r="BO14" s="6">
        <f ca="1">IF(Table1[[#This Row],[Area]]="QUEBEC",Table1[[#This Row],[Income]],0)</f>
        <v>0</v>
      </c>
      <c r="BP14" s="6">
        <f ca="1">IF(Table1[[#This Row],[Area]]="NEWFOUNLAND",Table1[[#This Row],[Income]],0)</f>
        <v>0</v>
      </c>
      <c r="BQ14" s="6">
        <f ca="1">IF(Table1[[#This Row],[Area]]="NEW BRUNCWICK",Table1[[#This Row],[Income]],0)</f>
        <v>0</v>
      </c>
      <c r="BR14" s="6">
        <f ca="1">IF(Table1[[#This Row],[Area]]="NOVA SCOTIA",Table1[[#This Row],[Income]],0)</f>
        <v>0</v>
      </c>
      <c r="BS14" s="7">
        <f t="shared" ca="1" si="26"/>
        <v>0</v>
      </c>
      <c r="BT14" s="5">
        <f ca="1">IF(Table1[[#This Row],[field of work]]="HEALTH",Table1[[#This Row],[Income]],0)</f>
        <v>0</v>
      </c>
      <c r="BU14" s="6">
        <f ca="1">IF(Table1[[#This Row],[field of work]]="CONSTRUCTION",Table1[[#This Row],[Income]],0)</f>
        <v>0</v>
      </c>
      <c r="BV14" s="6">
        <f t="shared" ca="1" si="27"/>
        <v>0</v>
      </c>
      <c r="BW14" s="6">
        <f ca="1">IF(Table1[[#This Row],[field of work]]="IT",Table1[[#This Row],[Income]],0)</f>
        <v>0</v>
      </c>
      <c r="BX14" s="6">
        <f ca="1">IF(Table1[[#This Row],[field of work]]="GENERAL WORK",Table1[[#This Row],[Income]],0)</f>
        <v>0</v>
      </c>
      <c r="BY14" s="7">
        <f ca="1">IF(Table1[[#This Row],[field of work]]="AGRICULTURE",Table1[[#This Row],[Income]],0)</f>
        <v>0</v>
      </c>
      <c r="BZ14" s="5">
        <f ca="1">IF(Table1[[#This Row],[Value of debts]]&gt;Table1[[#This Row],[Income]],1,0)</f>
        <v>1</v>
      </c>
      <c r="CA14" s="7"/>
      <c r="CB14" s="5">
        <f ca="1">IF(Table1[[#This Row],[Networth of person($)]]&gt;$CC$6,Table1[[#This Row],[age]],0)</f>
        <v>42</v>
      </c>
      <c r="CC14" s="7"/>
      <c r="CD14" s="6"/>
      <c r="CE14" s="6"/>
      <c r="CF14" s="6"/>
      <c r="CG14" s="6"/>
      <c r="CH14" s="6"/>
      <c r="CI14" s="6"/>
    </row>
    <row r="15" spans="2:110" x14ac:dyDescent="0.25">
      <c r="B15">
        <f t="shared" ca="1" si="1"/>
        <v>1</v>
      </c>
      <c r="C15" t="str">
        <f t="shared" ca="1" si="2"/>
        <v>men</v>
      </c>
      <c r="D15">
        <f t="shared" ca="1" si="3"/>
        <v>35</v>
      </c>
      <c r="E15">
        <f t="shared" ca="1" si="4"/>
        <v>4</v>
      </c>
      <c r="F15" t="str">
        <f t="shared" ca="1" si="5"/>
        <v>IT</v>
      </c>
      <c r="G15">
        <f t="shared" ca="1" si="6"/>
        <v>5</v>
      </c>
      <c r="H15" t="str">
        <f t="shared" ca="1" si="7"/>
        <v>other</v>
      </c>
      <c r="I15">
        <f t="shared" ca="1" si="8"/>
        <v>0</v>
      </c>
      <c r="J15">
        <f t="shared" ca="1" si="9"/>
        <v>1</v>
      </c>
      <c r="K15">
        <f t="shared" ca="1" si="10"/>
        <v>4488</v>
      </c>
      <c r="L15">
        <f t="shared" ca="1" si="11"/>
        <v>13</v>
      </c>
      <c r="M15" t="str">
        <f t="shared" ca="1" si="12"/>
        <v>Prince Edward Island</v>
      </c>
      <c r="N15">
        <f t="shared" ca="1" si="13"/>
        <v>17952</v>
      </c>
      <c r="O15">
        <f t="shared" ca="1" si="14"/>
        <v>8022.7034023616852</v>
      </c>
      <c r="P15">
        <f t="shared" ca="1" si="15"/>
        <v>1039.3753942948824</v>
      </c>
      <c r="Q15">
        <f t="shared" ca="1" si="16"/>
        <v>867</v>
      </c>
      <c r="R15">
        <f t="shared" ca="1" si="17"/>
        <v>5406.2145341902378</v>
      </c>
      <c r="S15">
        <f t="shared" ca="1" si="18"/>
        <v>2244.109605414716</v>
      </c>
      <c r="T15">
        <f t="shared" ca="1" si="19"/>
        <v>21235.484999709599</v>
      </c>
      <c r="U15">
        <f t="shared" ca="1" si="20"/>
        <v>14295.917936551923</v>
      </c>
      <c r="V15">
        <f t="shared" ca="1" si="21"/>
        <v>6939.5670631576759</v>
      </c>
      <c r="AB15">
        <v>10</v>
      </c>
      <c r="AC15" t="s">
        <v>28</v>
      </c>
      <c r="AD15" s="5">
        <f ca="1">IF(Table1[[#This Row],[Gender]]="men",1,0)</f>
        <v>1</v>
      </c>
      <c r="AE15" s="6">
        <f ca="1">IF(Table1[[#This Row],[Gender]]="women",1,0)</f>
        <v>0</v>
      </c>
      <c r="AF15" s="6"/>
      <c r="AG15" s="7"/>
      <c r="AJ15" s="17">
        <f ca="1">IF(Table1[[#This Row],[field of work]]="TEACHING",1,0)</f>
        <v>0</v>
      </c>
      <c r="AK15" s="11">
        <f ca="1">IF(Table1[[#This Row],[field of work]]="CONSTRUCTION",1,0)</f>
        <v>0</v>
      </c>
      <c r="AL15" s="11">
        <f ca="1">IF(Table1[[#This Row],[field of work]]="AGRICULTURE",1,0)</f>
        <v>0</v>
      </c>
      <c r="AM15" s="11">
        <f ca="1">IF(Table1[[#This Row],[field of work]]="AGRICULTURE",1,0)</f>
        <v>0</v>
      </c>
      <c r="AN15" s="11">
        <f ca="1">IF(Table1[[#This Row],[field of work]]="HEALTH",1,0)</f>
        <v>0</v>
      </c>
      <c r="AO15" s="11">
        <f ca="1">IF(Table1[[#This Row],[field of work]]="IT",1,0)</f>
        <v>1</v>
      </c>
      <c r="AP15" s="11"/>
      <c r="AQ15" s="11"/>
      <c r="AR15" s="6"/>
      <c r="AS15" s="6"/>
      <c r="AT15" s="6"/>
      <c r="AU15" s="7"/>
      <c r="AW15" s="20">
        <f ca="1">QUOTIENT(Table1[[#This Row],[Car Value]],Table1[[#This Row],[Cars]])</f>
        <v>1039</v>
      </c>
      <c r="AX15" s="6"/>
      <c r="AY15" s="17">
        <f ca="1">IF(Table1[[#This Row],[Value of debts]]&gt;$AZ$6,1,0)</f>
        <v>1</v>
      </c>
      <c r="AZ15" s="6"/>
      <c r="BA15" s="6"/>
      <c r="BB15" s="7"/>
      <c r="BC15" s="27">
        <f ca="1">(Table1[[#This Row],[Mortage left]]/Table1[[#This Row],[Value of House]])</f>
        <v>0.44689747116542367</v>
      </c>
      <c r="BD15" s="11">
        <f t="shared" ca="1" si="22"/>
        <v>0</v>
      </c>
      <c r="BE15" s="11"/>
      <c r="BF15" s="11"/>
      <c r="BG15" s="17">
        <f ca="1">IF(Table1[[#This Row],[Area]]="YUKON",Table1[[#This Row],[Income]],0)</f>
        <v>0</v>
      </c>
      <c r="BH15" s="11">
        <f ca="1">IF(Table1[[#This Row],[Area]]="BC",Table1[[#This Row],[Income]],0)</f>
        <v>0</v>
      </c>
      <c r="BI15" s="11">
        <f t="shared" ca="1" si="23"/>
        <v>0</v>
      </c>
      <c r="BJ15" s="11">
        <f t="shared" ca="1" si="24"/>
        <v>0</v>
      </c>
      <c r="BK15" s="11">
        <f ca="1">IF(Table1[[#This Row],[Area]]="NUNAVUT",Table1[[#This Row],[Income]],0)</f>
        <v>0</v>
      </c>
      <c r="BL15" s="11">
        <f t="shared" ca="1" si="25"/>
        <v>0</v>
      </c>
      <c r="BM15" s="6">
        <f ca="1">IF(Table1[[#This Row],[Area]]="MANITOBA",Table1[[#This Row],[Income]],0)</f>
        <v>0</v>
      </c>
      <c r="BN15" s="6">
        <f ca="1">IF(Table1[[#This Row],[Area]]="ONTARIO",Table1[[#This Row],[Income]],0)</f>
        <v>0</v>
      </c>
      <c r="BO15" s="6">
        <f ca="1">IF(Table1[[#This Row],[Area]]="QUEBEC",Table1[[#This Row],[Income]],0)</f>
        <v>0</v>
      </c>
      <c r="BP15" s="6">
        <f ca="1">IF(Table1[[#This Row],[Area]]="NEWFOUNLAND",Table1[[#This Row],[Income]],0)</f>
        <v>0</v>
      </c>
      <c r="BQ15" s="6">
        <f ca="1">IF(Table1[[#This Row],[Area]]="NEW BRUNCWICK",Table1[[#This Row],[Income]],0)</f>
        <v>0</v>
      </c>
      <c r="BR15" s="6">
        <f ca="1">IF(Table1[[#This Row],[Area]]="NOVA SCOTIA",Table1[[#This Row],[Income]],0)</f>
        <v>0</v>
      </c>
      <c r="BS15" s="7">
        <f t="shared" ca="1" si="26"/>
        <v>0</v>
      </c>
      <c r="BT15" s="5">
        <f ca="1">IF(Table1[[#This Row],[field of work]]="HEALTH",Table1[[#This Row],[Income]],0)</f>
        <v>0</v>
      </c>
      <c r="BU15" s="6">
        <f ca="1">IF(Table1[[#This Row],[field of work]]="CONSTRUCTION",Table1[[#This Row],[Income]],0)</f>
        <v>0</v>
      </c>
      <c r="BV15" s="6">
        <f t="shared" ca="1" si="27"/>
        <v>0</v>
      </c>
      <c r="BW15" s="6">
        <f ca="1">IF(Table1[[#This Row],[field of work]]="IT",Table1[[#This Row],[Income]],0)</f>
        <v>4488</v>
      </c>
      <c r="BX15" s="6">
        <f ca="1">IF(Table1[[#This Row],[field of work]]="GENERAL WORK",Table1[[#This Row],[Income]],0)</f>
        <v>0</v>
      </c>
      <c r="BY15" s="7">
        <f ca="1">IF(Table1[[#This Row],[field of work]]="AGRICULTURE",Table1[[#This Row],[Income]],0)</f>
        <v>0</v>
      </c>
      <c r="BZ15" s="5">
        <f ca="1">IF(Table1[[#This Row],[Value of debts]]&gt;Table1[[#This Row],[Income]],1,0)</f>
        <v>1</v>
      </c>
      <c r="CA15" s="7"/>
      <c r="CB15" s="5">
        <f ca="1">IF(Table1[[#This Row],[Networth of person($)]]&gt;$CC$6,Table1[[#This Row],[age]],0)</f>
        <v>35</v>
      </c>
      <c r="CC15" s="7"/>
      <c r="CD15" s="6"/>
      <c r="CE15" s="6"/>
      <c r="CF15" s="6"/>
      <c r="CG15" s="6"/>
      <c r="CH15" s="6"/>
      <c r="CI15" s="6"/>
    </row>
    <row r="16" spans="2:110" x14ac:dyDescent="0.25">
      <c r="B16">
        <f t="shared" ca="1" si="1"/>
        <v>1</v>
      </c>
      <c r="C16" t="str">
        <f t="shared" ca="1" si="2"/>
        <v>men</v>
      </c>
      <c r="D16">
        <f t="shared" ca="1" si="3"/>
        <v>42</v>
      </c>
      <c r="E16">
        <f t="shared" ca="1" si="4"/>
        <v>1</v>
      </c>
      <c r="F16" t="str">
        <f t="shared" ca="1" si="5"/>
        <v>health</v>
      </c>
      <c r="G16">
        <f t="shared" ca="1" si="6"/>
        <v>3</v>
      </c>
      <c r="H16" t="str">
        <f t="shared" ca="1" si="7"/>
        <v>university</v>
      </c>
      <c r="I16">
        <f t="shared" ca="1" si="8"/>
        <v>2</v>
      </c>
      <c r="J16">
        <f t="shared" ca="1" si="9"/>
        <v>3</v>
      </c>
      <c r="K16">
        <f t="shared" ca="1" si="10"/>
        <v>5937</v>
      </c>
      <c r="L16">
        <f t="shared" ca="1" si="11"/>
        <v>10</v>
      </c>
      <c r="M16" t="str">
        <f t="shared" ca="1" si="12"/>
        <v>Newfounland</v>
      </c>
      <c r="N16">
        <f t="shared" ca="1" si="13"/>
        <v>23748</v>
      </c>
      <c r="O16">
        <f t="shared" ca="1" si="14"/>
        <v>9863.433058802475</v>
      </c>
      <c r="P16">
        <f t="shared" ca="1" si="15"/>
        <v>4179.2589209789439</v>
      </c>
      <c r="Q16">
        <f t="shared" ca="1" si="16"/>
        <v>4152</v>
      </c>
      <c r="R16">
        <f t="shared" ca="1" si="17"/>
        <v>3178.4686130170758</v>
      </c>
      <c r="S16">
        <f t="shared" ca="1" si="18"/>
        <v>1921.3418930582043</v>
      </c>
      <c r="T16">
        <f t="shared" ca="1" si="19"/>
        <v>29848.600814037149</v>
      </c>
      <c r="U16">
        <f t="shared" ca="1" si="20"/>
        <v>17193.901671819549</v>
      </c>
      <c r="V16">
        <f t="shared" ca="1" si="21"/>
        <v>12654.6991422176</v>
      </c>
      <c r="AB16">
        <v>11</v>
      </c>
      <c r="AC16" t="s">
        <v>29</v>
      </c>
      <c r="AD16" s="5">
        <f ca="1">IF(Table1[[#This Row],[Gender]]="men",1,0)</f>
        <v>1</v>
      </c>
      <c r="AE16" s="6">
        <f ca="1">IF(Table1[[#This Row],[Gender]]="women",1,0)</f>
        <v>0</v>
      </c>
      <c r="AF16" s="6"/>
      <c r="AG16" s="7"/>
      <c r="AJ16" s="17">
        <f ca="1">IF(Table1[[#This Row],[field of work]]="TEACHING",1,0)</f>
        <v>0</v>
      </c>
      <c r="AK16" s="11">
        <f ca="1">IF(Table1[[#This Row],[field of work]]="CONSTRUCTION",1,0)</f>
        <v>0</v>
      </c>
      <c r="AL16" s="11">
        <f ca="1">IF(Table1[[#This Row],[field of work]]="AGRICULTURE",1,0)</f>
        <v>0</v>
      </c>
      <c r="AM16" s="11">
        <f ca="1">IF(Table1[[#This Row],[field of work]]="AGRICULTURE",1,0)</f>
        <v>0</v>
      </c>
      <c r="AN16" s="11">
        <f ca="1">IF(Table1[[#This Row],[field of work]]="HEALTH",1,0)</f>
        <v>1</v>
      </c>
      <c r="AO16" s="11">
        <f ca="1">IF(Table1[[#This Row],[field of work]]="IT",1,0)</f>
        <v>0</v>
      </c>
      <c r="AP16" s="11"/>
      <c r="AQ16" s="11"/>
      <c r="AR16" s="6"/>
      <c r="AS16" s="6"/>
      <c r="AT16" s="6"/>
      <c r="AU16" s="7"/>
      <c r="AW16" s="20">
        <f ca="1">QUOTIENT(Table1[[#This Row],[Car Value]],Table1[[#This Row],[Cars]])</f>
        <v>1393</v>
      </c>
      <c r="AX16" s="6"/>
      <c r="AY16" s="17">
        <f ca="1">IF(Table1[[#This Row],[Value of debts]]&gt;$AZ$6,1,0)</f>
        <v>1</v>
      </c>
      <c r="AZ16" s="6"/>
      <c r="BA16" s="6"/>
      <c r="BB16" s="7"/>
      <c r="BC16" s="27">
        <f ca="1">(Table1[[#This Row],[Mortage left]]/Table1[[#This Row],[Value of House]])</f>
        <v>0.41533742036392435</v>
      </c>
      <c r="BD16" s="11">
        <f t="shared" ca="1" si="22"/>
        <v>0</v>
      </c>
      <c r="BE16" s="11"/>
      <c r="BF16" s="11"/>
      <c r="BG16" s="17">
        <f ca="1">IF(Table1[[#This Row],[Area]]="YUKON",Table1[[#This Row],[Income]],0)</f>
        <v>0</v>
      </c>
      <c r="BH16" s="11">
        <f ca="1">IF(Table1[[#This Row],[Area]]="BC",Table1[[#This Row],[Income]],0)</f>
        <v>0</v>
      </c>
      <c r="BI16" s="11">
        <f t="shared" ca="1" si="23"/>
        <v>0</v>
      </c>
      <c r="BJ16" s="11">
        <f t="shared" ca="1" si="24"/>
        <v>0</v>
      </c>
      <c r="BK16" s="11">
        <f ca="1">IF(Table1[[#This Row],[Area]]="NUNAVUT",Table1[[#This Row],[Income]],0)</f>
        <v>0</v>
      </c>
      <c r="BL16" s="11">
        <f t="shared" ca="1" si="25"/>
        <v>0</v>
      </c>
      <c r="BM16" s="6">
        <f ca="1">IF(Table1[[#This Row],[Area]]="MANITOBA",Table1[[#This Row],[Income]],0)</f>
        <v>0</v>
      </c>
      <c r="BN16" s="6">
        <f ca="1">IF(Table1[[#This Row],[Area]]="ONTARIO",Table1[[#This Row],[Income]],0)</f>
        <v>0</v>
      </c>
      <c r="BO16" s="6">
        <f ca="1">IF(Table1[[#This Row],[Area]]="QUEBEC",Table1[[#This Row],[Income]],0)</f>
        <v>0</v>
      </c>
      <c r="BP16" s="6">
        <f ca="1">IF(Table1[[#This Row],[Area]]="NEWFOUNLAND",Table1[[#This Row],[Income]],0)</f>
        <v>5937</v>
      </c>
      <c r="BQ16" s="6">
        <f ca="1">IF(Table1[[#This Row],[Area]]="NEW BRUNCWICK",Table1[[#This Row],[Income]],0)</f>
        <v>0</v>
      </c>
      <c r="BR16" s="6">
        <f ca="1">IF(Table1[[#This Row],[Area]]="NOVA SCOTIA",Table1[[#This Row],[Income]],0)</f>
        <v>0</v>
      </c>
      <c r="BS16" s="7">
        <f t="shared" ca="1" si="26"/>
        <v>0</v>
      </c>
      <c r="BT16" s="5">
        <f ca="1">IF(Table1[[#This Row],[field of work]]="HEALTH",Table1[[#This Row],[Income]],0)</f>
        <v>5937</v>
      </c>
      <c r="BU16" s="6">
        <f ca="1">IF(Table1[[#This Row],[field of work]]="CONSTRUCTION",Table1[[#This Row],[Income]],0)</f>
        <v>0</v>
      </c>
      <c r="BV16" s="6">
        <f t="shared" ca="1" si="27"/>
        <v>0</v>
      </c>
      <c r="BW16" s="6">
        <f ca="1">IF(Table1[[#This Row],[field of work]]="IT",Table1[[#This Row],[Income]],0)</f>
        <v>0</v>
      </c>
      <c r="BX16" s="6">
        <f ca="1">IF(Table1[[#This Row],[field of work]]="GENERAL WORK",Table1[[#This Row],[Income]],0)</f>
        <v>0</v>
      </c>
      <c r="BY16" s="7">
        <f ca="1">IF(Table1[[#This Row],[field of work]]="AGRICULTURE",Table1[[#This Row],[Income]],0)</f>
        <v>0</v>
      </c>
      <c r="BZ16" s="5">
        <f ca="1">IF(Table1[[#This Row],[Value of debts]]&gt;Table1[[#This Row],[Income]],1,0)</f>
        <v>1</v>
      </c>
      <c r="CA16" s="7"/>
      <c r="CB16" s="5">
        <f ca="1">IF(Table1[[#This Row],[Networth of person($)]]&gt;$CC$6,Table1[[#This Row],[age]],0)</f>
        <v>42</v>
      </c>
      <c r="CC16" s="7"/>
      <c r="CD16" s="6"/>
      <c r="CE16" s="6"/>
      <c r="CF16" s="6"/>
      <c r="CG16" s="6"/>
      <c r="CH16" s="6"/>
      <c r="CI16" s="6"/>
    </row>
    <row r="17" spans="2:87" x14ac:dyDescent="0.25">
      <c r="B17">
        <f t="shared" ca="1" si="1"/>
        <v>2</v>
      </c>
      <c r="C17" t="str">
        <f t="shared" ca="1" si="2"/>
        <v>women</v>
      </c>
      <c r="D17">
        <f t="shared" ca="1" si="3"/>
        <v>31</v>
      </c>
      <c r="E17">
        <f t="shared" ca="1" si="4"/>
        <v>4</v>
      </c>
      <c r="F17" t="str">
        <f t="shared" ca="1" si="5"/>
        <v>IT</v>
      </c>
      <c r="G17">
        <f t="shared" ca="1" si="6"/>
        <v>4</v>
      </c>
      <c r="H17" t="str">
        <f t="shared" ca="1" si="7"/>
        <v>technical</v>
      </c>
      <c r="I17">
        <f t="shared" ca="1" si="8"/>
        <v>1</v>
      </c>
      <c r="J17">
        <f t="shared" ca="1" si="9"/>
        <v>1</v>
      </c>
      <c r="K17">
        <f t="shared" ca="1" si="10"/>
        <v>6528</v>
      </c>
      <c r="L17">
        <f t="shared" ca="1" si="11"/>
        <v>5</v>
      </c>
      <c r="M17" t="str">
        <f t="shared" ca="1" si="12"/>
        <v>Nunavut</v>
      </c>
      <c r="N17">
        <f t="shared" ca="1" si="13"/>
        <v>32640</v>
      </c>
      <c r="O17">
        <f t="shared" ca="1" si="14"/>
        <v>17587.76630959694</v>
      </c>
      <c r="P17">
        <f t="shared" ca="1" si="15"/>
        <v>6298.5478927450149</v>
      </c>
      <c r="Q17">
        <f t="shared" ca="1" si="16"/>
        <v>762</v>
      </c>
      <c r="R17">
        <f t="shared" ca="1" si="17"/>
        <v>8500.1701588690048</v>
      </c>
      <c r="S17">
        <f t="shared" ca="1" si="18"/>
        <v>3703.1272069759407</v>
      </c>
      <c r="T17">
        <f t="shared" ca="1" si="19"/>
        <v>42641.67509972096</v>
      </c>
      <c r="U17">
        <f t="shared" ca="1" si="20"/>
        <v>26849.936468465945</v>
      </c>
      <c r="V17">
        <f t="shared" ca="1" si="21"/>
        <v>15791.738631255015</v>
      </c>
      <c r="AB17">
        <v>12</v>
      </c>
      <c r="AC17" t="s">
        <v>30</v>
      </c>
      <c r="AD17" s="5">
        <f ca="1">IF(Table1[[#This Row],[Gender]]="men",1,0)</f>
        <v>0</v>
      </c>
      <c r="AE17" s="6">
        <f ca="1">IF(Table1[[#This Row],[Gender]]="women",1,0)</f>
        <v>1</v>
      </c>
      <c r="AF17" s="6"/>
      <c r="AG17" s="7"/>
      <c r="AJ17" s="17">
        <f ca="1">IF(Table1[[#This Row],[field of work]]="TEACHING",1,0)</f>
        <v>0</v>
      </c>
      <c r="AK17" s="11">
        <f ca="1">IF(Table1[[#This Row],[field of work]]="CONSTRUCTION",1,0)</f>
        <v>0</v>
      </c>
      <c r="AL17" s="11">
        <f ca="1">IF(Table1[[#This Row],[field of work]]="AGRICULTURE",1,0)</f>
        <v>0</v>
      </c>
      <c r="AM17" s="11">
        <f ca="1">IF(Table1[[#This Row],[field of work]]="AGRICULTURE",1,0)</f>
        <v>0</v>
      </c>
      <c r="AN17" s="11">
        <f ca="1">IF(Table1[[#This Row],[field of work]]="HEALTH",1,0)</f>
        <v>0</v>
      </c>
      <c r="AO17" s="11">
        <f ca="1">IF(Table1[[#This Row],[field of work]]="IT",1,0)</f>
        <v>1</v>
      </c>
      <c r="AP17" s="11"/>
      <c r="AQ17" s="11"/>
      <c r="AR17" s="6"/>
      <c r="AS17" s="6"/>
      <c r="AT17" s="6"/>
      <c r="AU17" s="7"/>
      <c r="AW17" s="20">
        <f ca="1">QUOTIENT(Table1[[#This Row],[Car Value]],Table1[[#This Row],[Cars]])</f>
        <v>6298</v>
      </c>
      <c r="AX17" s="6"/>
      <c r="AY17" s="17">
        <f ca="1">IF(Table1[[#This Row],[Value of debts]]&gt;$AZ$6,1,0)</f>
        <v>1</v>
      </c>
      <c r="AZ17" s="6"/>
      <c r="BA17" s="6"/>
      <c r="BB17" s="7"/>
      <c r="BC17" s="27">
        <f ca="1">(Table1[[#This Row],[Mortage left]]/Table1[[#This Row],[Value of House]])</f>
        <v>0.53884087958323956</v>
      </c>
      <c r="BD17" s="11">
        <f t="shared" ca="1" si="22"/>
        <v>0</v>
      </c>
      <c r="BE17" s="11"/>
      <c r="BF17" s="11"/>
      <c r="BG17" s="17">
        <f ca="1">IF(Table1[[#This Row],[Area]]="YUKON",Table1[[#This Row],[Income]],0)</f>
        <v>0</v>
      </c>
      <c r="BH17" s="11">
        <f ca="1">IF(Table1[[#This Row],[Area]]="BC",Table1[[#This Row],[Income]],0)</f>
        <v>0</v>
      </c>
      <c r="BI17" s="11">
        <f t="shared" ca="1" si="23"/>
        <v>0</v>
      </c>
      <c r="BJ17" s="11">
        <f t="shared" ca="1" si="24"/>
        <v>0</v>
      </c>
      <c r="BK17" s="11">
        <f ca="1">IF(Table1[[#This Row],[Area]]="NUNAVUT",Table1[[#This Row],[Income]],0)</f>
        <v>6528</v>
      </c>
      <c r="BL17" s="11">
        <f t="shared" ca="1" si="25"/>
        <v>7377</v>
      </c>
      <c r="BM17" s="6">
        <f ca="1">IF(Table1[[#This Row],[Area]]="MANITOBA",Table1[[#This Row],[Income]],0)</f>
        <v>0</v>
      </c>
      <c r="BN17" s="6">
        <f ca="1">IF(Table1[[#This Row],[Area]]="ONTARIO",Table1[[#This Row],[Income]],0)</f>
        <v>0</v>
      </c>
      <c r="BO17" s="6">
        <f ca="1">IF(Table1[[#This Row],[Area]]="QUEBEC",Table1[[#This Row],[Income]],0)</f>
        <v>0</v>
      </c>
      <c r="BP17" s="6">
        <f ca="1">IF(Table1[[#This Row],[Area]]="NEWFOUNLAND",Table1[[#This Row],[Income]],0)</f>
        <v>0</v>
      </c>
      <c r="BQ17" s="6">
        <f ca="1">IF(Table1[[#This Row],[Area]]="NEW BRUNCWICK",Table1[[#This Row],[Income]],0)</f>
        <v>0</v>
      </c>
      <c r="BR17" s="6">
        <f ca="1">IF(Table1[[#This Row],[Area]]="NOVA SCOTIA",Table1[[#This Row],[Income]],0)</f>
        <v>0</v>
      </c>
      <c r="BS17" s="7">
        <f t="shared" ca="1" si="26"/>
        <v>0</v>
      </c>
      <c r="BT17" s="5">
        <f ca="1">IF(Table1[[#This Row],[field of work]]="HEALTH",Table1[[#This Row],[Income]],0)</f>
        <v>0</v>
      </c>
      <c r="BU17" s="6">
        <f ca="1">IF(Table1[[#This Row],[field of work]]="CONSTRUCTION",Table1[[#This Row],[Income]],0)</f>
        <v>0</v>
      </c>
      <c r="BV17" s="6">
        <f t="shared" ca="1" si="27"/>
        <v>0</v>
      </c>
      <c r="BW17" s="6">
        <f ca="1">IF(Table1[[#This Row],[field of work]]="IT",Table1[[#This Row],[Income]],0)</f>
        <v>6528</v>
      </c>
      <c r="BX17" s="6">
        <f ca="1">IF(Table1[[#This Row],[field of work]]="GENERAL WORK",Table1[[#This Row],[Income]],0)</f>
        <v>0</v>
      </c>
      <c r="BY17" s="7">
        <f ca="1">IF(Table1[[#This Row],[field of work]]="AGRICULTURE",Table1[[#This Row],[Income]],0)</f>
        <v>0</v>
      </c>
      <c r="BZ17" s="5">
        <f ca="1">IF(Table1[[#This Row],[Value of debts]]&gt;Table1[[#This Row],[Income]],1,0)</f>
        <v>1</v>
      </c>
      <c r="CA17" s="7"/>
      <c r="CB17" s="5">
        <f ca="1">IF(Table1[[#This Row],[Networth of person($)]]&gt;$CC$6,Table1[[#This Row],[age]],0)</f>
        <v>31</v>
      </c>
      <c r="CC17" s="7"/>
      <c r="CD17" s="6"/>
      <c r="CE17" s="6"/>
      <c r="CF17" s="6"/>
      <c r="CG17" s="6"/>
      <c r="CH17" s="6"/>
      <c r="CI17" s="6"/>
    </row>
    <row r="18" spans="2:87" x14ac:dyDescent="0.25">
      <c r="B18">
        <f t="shared" ca="1" si="1"/>
        <v>1</v>
      </c>
      <c r="C18" t="str">
        <f t="shared" ca="1" si="2"/>
        <v>men</v>
      </c>
      <c r="D18">
        <f t="shared" ca="1" si="3"/>
        <v>45</v>
      </c>
      <c r="E18">
        <f t="shared" ca="1" si="4"/>
        <v>5</v>
      </c>
      <c r="F18" t="str">
        <f t="shared" ca="1" si="5"/>
        <v>general work</v>
      </c>
      <c r="G18">
        <f t="shared" ca="1" si="6"/>
        <v>1</v>
      </c>
      <c r="H18" t="str">
        <f t="shared" ca="1" si="7"/>
        <v>highschool</v>
      </c>
      <c r="I18">
        <f t="shared" ca="1" si="8"/>
        <v>4</v>
      </c>
      <c r="J18">
        <f t="shared" ca="1" si="9"/>
        <v>1</v>
      </c>
      <c r="K18">
        <f t="shared" ca="1" si="10"/>
        <v>3993</v>
      </c>
      <c r="L18">
        <f t="shared" ca="1" si="11"/>
        <v>7</v>
      </c>
      <c r="M18" t="str">
        <f t="shared" ca="1" si="12"/>
        <v>Manitoba</v>
      </c>
      <c r="N18">
        <f t="shared" ca="1" si="13"/>
        <v>19965</v>
      </c>
      <c r="O18">
        <f t="shared" ca="1" si="14"/>
        <v>8331.7941154325508</v>
      </c>
      <c r="P18">
        <f t="shared" ca="1" si="15"/>
        <v>2533.6943481587582</v>
      </c>
      <c r="Q18">
        <f t="shared" ca="1" si="16"/>
        <v>2130</v>
      </c>
      <c r="R18">
        <f t="shared" ca="1" si="17"/>
        <v>970.49081166134431</v>
      </c>
      <c r="S18">
        <f t="shared" ca="1" si="18"/>
        <v>2740.13425693811</v>
      </c>
      <c r="T18">
        <f t="shared" ca="1" si="19"/>
        <v>25238.828605096867</v>
      </c>
      <c r="U18">
        <f t="shared" ca="1" si="20"/>
        <v>11432.284927093895</v>
      </c>
      <c r="V18">
        <f t="shared" ca="1" si="21"/>
        <v>13806.543678002972</v>
      </c>
      <c r="AB18">
        <v>13</v>
      </c>
      <c r="AC18" t="s">
        <v>31</v>
      </c>
      <c r="AD18" s="5">
        <f ca="1">IF(Table1[[#This Row],[Gender]]="men",1,0)</f>
        <v>1</v>
      </c>
      <c r="AE18" s="6">
        <f ca="1">IF(Table1[[#This Row],[Gender]]="women",1,0)</f>
        <v>0</v>
      </c>
      <c r="AF18" s="6"/>
      <c r="AG18" s="7"/>
      <c r="AJ18" s="17">
        <f ca="1">IF(Table1[[#This Row],[field of work]]="TEACHING",1,0)</f>
        <v>0</v>
      </c>
      <c r="AK18" s="11">
        <f ca="1">IF(Table1[[#This Row],[field of work]]="CONSTRUCTION",1,0)</f>
        <v>0</v>
      </c>
      <c r="AL18" s="11">
        <f ca="1">IF(Table1[[#This Row],[field of work]]="AGRICULTURE",1,0)</f>
        <v>0</v>
      </c>
      <c r="AM18" s="11">
        <f ca="1">IF(Table1[[#This Row],[field of work]]="AGRICULTURE",1,0)</f>
        <v>0</v>
      </c>
      <c r="AN18" s="11">
        <f ca="1">IF(Table1[[#This Row],[field of work]]="HEALTH",1,0)</f>
        <v>0</v>
      </c>
      <c r="AO18" s="11">
        <f ca="1">IF(Table1[[#This Row],[field of work]]="IT",1,0)</f>
        <v>0</v>
      </c>
      <c r="AP18" s="11"/>
      <c r="AQ18" s="11"/>
      <c r="AR18" s="6"/>
      <c r="AS18" s="6"/>
      <c r="AT18" s="6"/>
      <c r="AU18" s="7"/>
      <c r="AW18" s="20">
        <f ca="1">QUOTIENT(Table1[[#This Row],[Car Value]],Table1[[#This Row],[Cars]])</f>
        <v>2533</v>
      </c>
      <c r="AX18" s="6"/>
      <c r="AY18" s="17">
        <f ca="1">IF(Table1[[#This Row],[Value of debts]]&gt;$AZ$6,1,0)</f>
        <v>1</v>
      </c>
      <c r="AZ18" s="6"/>
      <c r="BA18" s="6"/>
      <c r="BB18" s="7"/>
      <c r="BC18" s="27">
        <f ca="1">(Table1[[#This Row],[Mortage left]]/Table1[[#This Row],[Value of House]])</f>
        <v>0.4173200157992763</v>
      </c>
      <c r="BD18" s="11">
        <f t="shared" ca="1" si="22"/>
        <v>0</v>
      </c>
      <c r="BE18" s="11"/>
      <c r="BF18" s="11"/>
      <c r="BG18" s="17">
        <f ca="1">IF(Table1[[#This Row],[Area]]="YUKON",Table1[[#This Row],[Income]],0)</f>
        <v>0</v>
      </c>
      <c r="BH18" s="11">
        <f ca="1">IF(Table1[[#This Row],[Area]]="BC",Table1[[#This Row],[Income]],0)</f>
        <v>0</v>
      </c>
      <c r="BI18" s="11">
        <f t="shared" ca="1" si="23"/>
        <v>0</v>
      </c>
      <c r="BJ18" s="11">
        <f t="shared" ca="1" si="24"/>
        <v>0</v>
      </c>
      <c r="BK18" s="11">
        <f ca="1">IF(Table1[[#This Row],[Area]]="NUNAVUT",Table1[[#This Row],[Income]],0)</f>
        <v>0</v>
      </c>
      <c r="BL18" s="11">
        <f t="shared" ca="1" si="25"/>
        <v>0</v>
      </c>
      <c r="BM18" s="6">
        <f ca="1">IF(Table1[[#This Row],[Area]]="MANITOBA",Table1[[#This Row],[Income]],0)</f>
        <v>3993</v>
      </c>
      <c r="BN18" s="6">
        <f ca="1">IF(Table1[[#This Row],[Area]]="ONTARIO",Table1[[#This Row],[Income]],0)</f>
        <v>0</v>
      </c>
      <c r="BO18" s="6">
        <f ca="1">IF(Table1[[#This Row],[Area]]="QUEBEC",Table1[[#This Row],[Income]],0)</f>
        <v>0</v>
      </c>
      <c r="BP18" s="6">
        <f ca="1">IF(Table1[[#This Row],[Area]]="NEWFOUNLAND",Table1[[#This Row],[Income]],0)</f>
        <v>0</v>
      </c>
      <c r="BQ18" s="6">
        <f ca="1">IF(Table1[[#This Row],[Area]]="NEW BRUNCWICK",Table1[[#This Row],[Income]],0)</f>
        <v>0</v>
      </c>
      <c r="BR18" s="6">
        <f ca="1">IF(Table1[[#This Row],[Area]]="NOVA SCOTIA",Table1[[#This Row],[Income]],0)</f>
        <v>0</v>
      </c>
      <c r="BS18" s="7">
        <f t="shared" ca="1" si="26"/>
        <v>0</v>
      </c>
      <c r="BT18" s="5">
        <f ca="1">IF(Table1[[#This Row],[field of work]]="HEALTH",Table1[[#This Row],[Income]],0)</f>
        <v>0</v>
      </c>
      <c r="BU18" s="6">
        <f ca="1">IF(Table1[[#This Row],[field of work]]="CONSTRUCTION",Table1[[#This Row],[Income]],0)</f>
        <v>0</v>
      </c>
      <c r="BV18" s="6">
        <f t="shared" ca="1" si="27"/>
        <v>0</v>
      </c>
      <c r="BW18" s="6">
        <f ca="1">IF(Table1[[#This Row],[field of work]]="IT",Table1[[#This Row],[Income]],0)</f>
        <v>0</v>
      </c>
      <c r="BX18" s="6">
        <f ca="1">IF(Table1[[#This Row],[field of work]]="GENERAL WORK",Table1[[#This Row],[Income]],0)</f>
        <v>3993</v>
      </c>
      <c r="BY18" s="7">
        <f ca="1">IF(Table1[[#This Row],[field of work]]="AGRICULTURE",Table1[[#This Row],[Income]],0)</f>
        <v>0</v>
      </c>
      <c r="BZ18" s="5">
        <f ca="1">IF(Table1[[#This Row],[Value of debts]]&gt;Table1[[#This Row],[Income]],1,0)</f>
        <v>1</v>
      </c>
      <c r="CA18" s="7"/>
      <c r="CB18" s="5">
        <f ca="1">IF(Table1[[#This Row],[Networth of person($)]]&gt;$CC$6,Table1[[#This Row],[age]],0)</f>
        <v>45</v>
      </c>
      <c r="CC18" s="7"/>
      <c r="CD18" s="6"/>
      <c r="CE18" s="6"/>
      <c r="CF18" s="6"/>
      <c r="CG18" s="6"/>
      <c r="CH18" s="6"/>
      <c r="CI18" s="6"/>
    </row>
    <row r="19" spans="2:87" x14ac:dyDescent="0.25">
      <c r="B19">
        <f t="shared" ca="1" si="1"/>
        <v>1</v>
      </c>
      <c r="C19" t="str">
        <f t="shared" ca="1" si="2"/>
        <v>men</v>
      </c>
      <c r="D19">
        <f t="shared" ca="1" si="3"/>
        <v>28</v>
      </c>
      <c r="E19">
        <f t="shared" ca="1" si="4"/>
        <v>1</v>
      </c>
      <c r="F19" t="str">
        <f t="shared" ca="1" si="5"/>
        <v>health</v>
      </c>
      <c r="G19">
        <f t="shared" ca="1" si="6"/>
        <v>3</v>
      </c>
      <c r="H19" t="str">
        <f t="shared" ca="1" si="7"/>
        <v>university</v>
      </c>
      <c r="I19">
        <f t="shared" ca="1" si="8"/>
        <v>4</v>
      </c>
      <c r="J19">
        <f t="shared" ca="1" si="9"/>
        <v>3</v>
      </c>
      <c r="K19">
        <f t="shared" ca="1" si="10"/>
        <v>8290</v>
      </c>
      <c r="L19">
        <f t="shared" ca="1" si="11"/>
        <v>4</v>
      </c>
      <c r="M19" t="str">
        <f t="shared" ca="1" si="12"/>
        <v>Alberta</v>
      </c>
      <c r="N19">
        <f t="shared" ca="1" si="13"/>
        <v>49740</v>
      </c>
      <c r="O19">
        <f t="shared" ca="1" si="14"/>
        <v>8782.3779048525703</v>
      </c>
      <c r="P19">
        <f t="shared" ca="1" si="15"/>
        <v>7253.6020652011539</v>
      </c>
      <c r="Q19">
        <f t="shared" ca="1" si="16"/>
        <v>5554</v>
      </c>
      <c r="R19">
        <f t="shared" ca="1" si="17"/>
        <v>323.54538796680964</v>
      </c>
      <c r="S19">
        <f t="shared" ca="1" si="18"/>
        <v>8880.5131397119512</v>
      </c>
      <c r="T19">
        <f t="shared" ca="1" si="19"/>
        <v>65874.115204913105</v>
      </c>
      <c r="U19">
        <f t="shared" ca="1" si="20"/>
        <v>14659.92329281938</v>
      </c>
      <c r="V19">
        <f t="shared" ca="1" si="21"/>
        <v>51214.191912093724</v>
      </c>
      <c r="AD19" s="5">
        <f ca="1">IF(Table1[[#This Row],[Gender]]="men",1,0)</f>
        <v>1</v>
      </c>
      <c r="AE19" s="6">
        <f ca="1">IF(Table1[[#This Row],[Gender]]="women",1,0)</f>
        <v>0</v>
      </c>
      <c r="AF19" s="6"/>
      <c r="AG19" s="7"/>
      <c r="AJ19" s="17">
        <f ca="1">IF(Table1[[#This Row],[field of work]]="TEACHING",1,0)</f>
        <v>0</v>
      </c>
      <c r="AK19" s="11">
        <f ca="1">IF(Table1[[#This Row],[field of work]]="CONSTRUCTION",1,0)</f>
        <v>0</v>
      </c>
      <c r="AL19" s="11">
        <f ca="1">IF(Table1[[#This Row],[field of work]]="AGRICULTURE",1,0)</f>
        <v>0</v>
      </c>
      <c r="AM19" s="11">
        <f ca="1">IF(Table1[[#This Row],[field of work]]="AGRICULTURE",1,0)</f>
        <v>0</v>
      </c>
      <c r="AN19" s="11">
        <f ca="1">IF(Table1[[#This Row],[field of work]]="HEALTH",1,0)</f>
        <v>1</v>
      </c>
      <c r="AO19" s="11">
        <f ca="1">IF(Table1[[#This Row],[field of work]]="IT",1,0)</f>
        <v>0</v>
      </c>
      <c r="AP19" s="11"/>
      <c r="AQ19" s="11"/>
      <c r="AR19" s="6"/>
      <c r="AS19" s="6"/>
      <c r="AT19" s="6"/>
      <c r="AU19" s="7"/>
      <c r="AW19" s="20">
        <f ca="1">QUOTIENT(Table1[[#This Row],[Car Value]],Table1[[#This Row],[Cars]])</f>
        <v>2417</v>
      </c>
      <c r="AX19" s="6"/>
      <c r="AY19" s="17">
        <f ca="1">IF(Table1[[#This Row],[Value of debts]]&gt;$AZ$6,1,0)</f>
        <v>1</v>
      </c>
      <c r="AZ19" s="6"/>
      <c r="BA19" s="6"/>
      <c r="BB19" s="7"/>
      <c r="BC19" s="27">
        <f ca="1">(Table1[[#This Row],[Mortage left]]/Table1[[#This Row],[Value of House]])</f>
        <v>0.17656569973567693</v>
      </c>
      <c r="BD19" s="11">
        <f t="shared" ca="1" si="22"/>
        <v>1</v>
      </c>
      <c r="BE19" s="11"/>
      <c r="BF19" s="11"/>
      <c r="BG19" s="17">
        <f ca="1">IF(Table1[[#This Row],[Area]]="YUKON",Table1[[#This Row],[Income]],0)</f>
        <v>0</v>
      </c>
      <c r="BH19" s="11">
        <f ca="1">IF(Table1[[#This Row],[Area]]="BC",Table1[[#This Row],[Income]],0)</f>
        <v>0</v>
      </c>
      <c r="BI19" s="11">
        <f t="shared" ca="1" si="23"/>
        <v>0</v>
      </c>
      <c r="BJ19" s="11">
        <f t="shared" ca="1" si="24"/>
        <v>0</v>
      </c>
      <c r="BK19" s="11">
        <f ca="1">IF(Table1[[#This Row],[Area]]="NUNAVUT",Table1[[#This Row],[Income]],0)</f>
        <v>0</v>
      </c>
      <c r="BL19" s="11">
        <f t="shared" ca="1" si="25"/>
        <v>0</v>
      </c>
      <c r="BM19" s="6">
        <f ca="1">IF(Table1[[#This Row],[Area]]="MANITOBA",Table1[[#This Row],[Income]],0)</f>
        <v>0</v>
      </c>
      <c r="BN19" s="6">
        <f ca="1">IF(Table1[[#This Row],[Area]]="ONTARIO",Table1[[#This Row],[Income]],0)</f>
        <v>0</v>
      </c>
      <c r="BO19" s="6">
        <f ca="1">IF(Table1[[#This Row],[Area]]="QUEBEC",Table1[[#This Row],[Income]],0)</f>
        <v>0</v>
      </c>
      <c r="BP19" s="6">
        <f ca="1">IF(Table1[[#This Row],[Area]]="NEWFOUNLAND",Table1[[#This Row],[Income]],0)</f>
        <v>0</v>
      </c>
      <c r="BQ19" s="6">
        <f ca="1">IF(Table1[[#This Row],[Area]]="NEW BRUNCWICK",Table1[[#This Row],[Income]],0)</f>
        <v>0</v>
      </c>
      <c r="BR19" s="6">
        <f ca="1">IF(Table1[[#This Row],[Area]]="NOVA SCOTIA",Table1[[#This Row],[Income]],0)</f>
        <v>0</v>
      </c>
      <c r="BS19" s="7">
        <f t="shared" ca="1" si="26"/>
        <v>0</v>
      </c>
      <c r="BT19" s="5">
        <f ca="1">IF(Table1[[#This Row],[field of work]]="HEALTH",Table1[[#This Row],[Income]],0)</f>
        <v>8290</v>
      </c>
      <c r="BU19" s="6">
        <f ca="1">IF(Table1[[#This Row],[field of work]]="CONSTRUCTION",Table1[[#This Row],[Income]],0)</f>
        <v>0</v>
      </c>
      <c r="BV19" s="6">
        <f t="shared" ca="1" si="27"/>
        <v>5185</v>
      </c>
      <c r="BW19" s="6">
        <f ca="1">IF(Table1[[#This Row],[field of work]]="IT",Table1[[#This Row],[Income]],0)</f>
        <v>0</v>
      </c>
      <c r="BX19" s="6">
        <f ca="1">IF(Table1[[#This Row],[field of work]]="GENERAL WORK",Table1[[#This Row],[Income]],0)</f>
        <v>0</v>
      </c>
      <c r="BY19" s="7">
        <f ca="1">IF(Table1[[#This Row],[field of work]]="AGRICULTURE",Table1[[#This Row],[Income]],0)</f>
        <v>0</v>
      </c>
      <c r="BZ19" s="5">
        <f ca="1">IF(Table1[[#This Row],[Value of debts]]&gt;Table1[[#This Row],[Income]],1,0)</f>
        <v>1</v>
      </c>
      <c r="CA19" s="7"/>
      <c r="CB19" s="5">
        <f ca="1">IF(Table1[[#This Row],[Networth of person($)]]&gt;$CC$6,Table1[[#This Row],[age]],0)</f>
        <v>28</v>
      </c>
      <c r="CC19" s="7"/>
      <c r="CD19" s="6"/>
      <c r="CE19" s="6"/>
      <c r="CF19" s="6"/>
      <c r="CG19" s="6"/>
      <c r="CH19" s="6"/>
      <c r="CI19" s="6"/>
    </row>
    <row r="20" spans="2:87" x14ac:dyDescent="0.25">
      <c r="B20">
        <f t="shared" ca="1" si="1"/>
        <v>1</v>
      </c>
      <c r="C20" t="str">
        <f t="shared" ca="1" si="2"/>
        <v>men</v>
      </c>
      <c r="D20">
        <f t="shared" ca="1" si="3"/>
        <v>37</v>
      </c>
      <c r="E20">
        <f t="shared" ca="1" si="4"/>
        <v>3</v>
      </c>
      <c r="F20" t="str">
        <f t="shared" ca="1" si="5"/>
        <v>teaching</v>
      </c>
      <c r="G20">
        <f t="shared" ca="1" si="6"/>
        <v>4</v>
      </c>
      <c r="H20" t="str">
        <f t="shared" ca="1" si="7"/>
        <v>technical</v>
      </c>
      <c r="I20">
        <f t="shared" ca="1" si="8"/>
        <v>0</v>
      </c>
      <c r="J20">
        <f t="shared" ca="1" si="9"/>
        <v>2</v>
      </c>
      <c r="K20">
        <f t="shared" ca="1" si="10"/>
        <v>5185</v>
      </c>
      <c r="L20">
        <f t="shared" ca="1" si="11"/>
        <v>5</v>
      </c>
      <c r="M20" t="str">
        <f t="shared" ca="1" si="12"/>
        <v>Nunavut</v>
      </c>
      <c r="N20">
        <f t="shared" ca="1" si="13"/>
        <v>15555</v>
      </c>
      <c r="O20">
        <f t="shared" ca="1" si="14"/>
        <v>921.28275544830478</v>
      </c>
      <c r="P20">
        <f t="shared" ca="1" si="15"/>
        <v>186.67948471452269</v>
      </c>
      <c r="Q20">
        <f t="shared" ca="1" si="16"/>
        <v>69</v>
      </c>
      <c r="R20">
        <f t="shared" ca="1" si="17"/>
        <v>9219.4200439398192</v>
      </c>
      <c r="S20">
        <f t="shared" ca="1" si="18"/>
        <v>6870.9307896002119</v>
      </c>
      <c r="T20">
        <f t="shared" ca="1" si="19"/>
        <v>22612.610274314735</v>
      </c>
      <c r="U20">
        <f t="shared" ca="1" si="20"/>
        <v>10209.702799388124</v>
      </c>
      <c r="V20">
        <f t="shared" ca="1" si="21"/>
        <v>12402.907474926611</v>
      </c>
      <c r="AD20" s="5">
        <f ca="1">IF(Table1[[#This Row],[Gender]]="men",1,0)</f>
        <v>1</v>
      </c>
      <c r="AE20" s="6">
        <f ca="1">IF(Table1[[#This Row],[Gender]]="women",1,0)</f>
        <v>0</v>
      </c>
      <c r="AF20" s="6"/>
      <c r="AG20" s="7"/>
      <c r="AJ20" s="17">
        <f ca="1">IF(Table1[[#This Row],[field of work]]="TEACHING",1,0)</f>
        <v>1</v>
      </c>
      <c r="AK20" s="11">
        <f ca="1">IF(Table1[[#This Row],[field of work]]="CONSTRUCTION",1,0)</f>
        <v>0</v>
      </c>
      <c r="AL20" s="11">
        <f ca="1">IF(Table1[[#This Row],[field of work]]="AGRICULTURE",1,0)</f>
        <v>0</v>
      </c>
      <c r="AM20" s="11">
        <f ca="1">IF(Table1[[#This Row],[field of work]]="AGRICULTURE",1,0)</f>
        <v>0</v>
      </c>
      <c r="AN20" s="11">
        <f ca="1">IF(Table1[[#This Row],[field of work]]="HEALTH",1,0)</f>
        <v>0</v>
      </c>
      <c r="AO20" s="11">
        <f ca="1">IF(Table1[[#This Row],[field of work]]="IT",1,0)</f>
        <v>0</v>
      </c>
      <c r="AP20" s="11"/>
      <c r="AQ20" s="11"/>
      <c r="AR20" s="6"/>
      <c r="AS20" s="6"/>
      <c r="AT20" s="6"/>
      <c r="AU20" s="7"/>
      <c r="AW20" s="20">
        <f ca="1">QUOTIENT(Table1[[#This Row],[Car Value]],Table1[[#This Row],[Cars]])</f>
        <v>93</v>
      </c>
      <c r="AX20" s="6"/>
      <c r="AY20" s="17">
        <f ca="1">IF(Table1[[#This Row],[Value of debts]]&gt;$AZ$6,1,0)</f>
        <v>1</v>
      </c>
      <c r="AZ20" s="6"/>
      <c r="BA20" s="6"/>
      <c r="BB20" s="7"/>
      <c r="BC20" s="27">
        <f ca="1">(Table1[[#This Row],[Mortage left]]/Table1[[#This Row],[Value of House]])</f>
        <v>5.9227435258650256E-2</v>
      </c>
      <c r="BD20" s="11">
        <f t="shared" ca="1" si="22"/>
        <v>1</v>
      </c>
      <c r="BE20" s="11"/>
      <c r="BF20" s="11"/>
      <c r="BG20" s="17">
        <f ca="1">IF(Table1[[#This Row],[Area]]="YUKON",Table1[[#This Row],[Income]],0)</f>
        <v>0</v>
      </c>
      <c r="BH20" s="11">
        <f ca="1">IF(Table1[[#This Row],[Area]]="BC",Table1[[#This Row],[Income]],0)</f>
        <v>0</v>
      </c>
      <c r="BI20" s="11">
        <f t="shared" ca="1" si="23"/>
        <v>0</v>
      </c>
      <c r="BJ20" s="11">
        <f t="shared" ca="1" si="24"/>
        <v>0</v>
      </c>
      <c r="BK20" s="11">
        <f ca="1">IF(Table1[[#This Row],[Area]]="NUNAVUT",Table1[[#This Row],[Income]],0)</f>
        <v>5185</v>
      </c>
      <c r="BL20" s="11">
        <f t="shared" ca="1" si="25"/>
        <v>0</v>
      </c>
      <c r="BM20" s="6">
        <f ca="1">IF(Table1[[#This Row],[Area]]="MANITOBA",Table1[[#This Row],[Income]],0)</f>
        <v>0</v>
      </c>
      <c r="BN20" s="6">
        <f ca="1">IF(Table1[[#This Row],[Area]]="ONTARIO",Table1[[#This Row],[Income]],0)</f>
        <v>0</v>
      </c>
      <c r="BO20" s="6">
        <f ca="1">IF(Table1[[#This Row],[Area]]="QUEBEC",Table1[[#This Row],[Income]],0)</f>
        <v>0</v>
      </c>
      <c r="BP20" s="6">
        <f ca="1">IF(Table1[[#This Row],[Area]]="NEWFOUNLAND",Table1[[#This Row],[Income]],0)</f>
        <v>0</v>
      </c>
      <c r="BQ20" s="6">
        <f ca="1">IF(Table1[[#This Row],[Area]]="NEW BRUNCWICK",Table1[[#This Row],[Income]],0)</f>
        <v>0</v>
      </c>
      <c r="BR20" s="6">
        <f ca="1">IF(Table1[[#This Row],[Area]]="NOVA SCOTIA",Table1[[#This Row],[Income]],0)</f>
        <v>0</v>
      </c>
      <c r="BS20" s="7">
        <f t="shared" ca="1" si="26"/>
        <v>0</v>
      </c>
      <c r="BT20" s="5">
        <f ca="1">IF(Table1[[#This Row],[field of work]]="HEALTH",Table1[[#This Row],[Income]],0)</f>
        <v>0</v>
      </c>
      <c r="BU20" s="6">
        <f ca="1">IF(Table1[[#This Row],[field of work]]="CONSTRUCTION",Table1[[#This Row],[Income]],0)</f>
        <v>0</v>
      </c>
      <c r="BV20" s="6">
        <f t="shared" ca="1" si="27"/>
        <v>0</v>
      </c>
      <c r="BW20" s="6">
        <f ca="1">IF(Table1[[#This Row],[field of work]]="IT",Table1[[#This Row],[Income]],0)</f>
        <v>0</v>
      </c>
      <c r="BX20" s="6">
        <f ca="1">IF(Table1[[#This Row],[field of work]]="GENERAL WORK",Table1[[#This Row],[Income]],0)</f>
        <v>0</v>
      </c>
      <c r="BY20" s="7">
        <f ca="1">IF(Table1[[#This Row],[field of work]]="AGRICULTURE",Table1[[#This Row],[Income]],0)</f>
        <v>0</v>
      </c>
      <c r="BZ20" s="5">
        <f ca="1">IF(Table1[[#This Row],[Value of debts]]&gt;Table1[[#This Row],[Income]],1,0)</f>
        <v>1</v>
      </c>
      <c r="CA20" s="7"/>
      <c r="CB20" s="5">
        <f ca="1">IF(Table1[[#This Row],[Networth of person($)]]&gt;$CC$6,Table1[[#This Row],[age]],0)</f>
        <v>37</v>
      </c>
      <c r="CC20" s="7"/>
      <c r="CD20" s="6"/>
      <c r="CE20" s="6"/>
      <c r="CF20" s="6"/>
      <c r="CG20" s="6"/>
      <c r="CH20" s="6"/>
      <c r="CI20" s="6"/>
    </row>
    <row r="21" spans="2:87" x14ac:dyDescent="0.25">
      <c r="B21">
        <f t="shared" ca="1" si="1"/>
        <v>2</v>
      </c>
      <c r="C21" t="str">
        <f t="shared" ca="1" si="2"/>
        <v>women</v>
      </c>
      <c r="D21">
        <f t="shared" ca="1" si="3"/>
        <v>27</v>
      </c>
      <c r="E21">
        <f t="shared" ca="1" si="4"/>
        <v>6</v>
      </c>
      <c r="F21" t="str">
        <f t="shared" ca="1" si="5"/>
        <v>agriculture</v>
      </c>
      <c r="G21">
        <f t="shared" ca="1" si="6"/>
        <v>2</v>
      </c>
      <c r="H21" t="str">
        <f t="shared" ca="1" si="7"/>
        <v>college</v>
      </c>
      <c r="I21">
        <f t="shared" ca="1" si="8"/>
        <v>4</v>
      </c>
      <c r="J21">
        <f t="shared" ca="1" si="9"/>
        <v>3</v>
      </c>
      <c r="K21">
        <f t="shared" ca="1" si="10"/>
        <v>7826</v>
      </c>
      <c r="L21">
        <f t="shared" ca="1" si="11"/>
        <v>4</v>
      </c>
      <c r="M21" t="str">
        <f t="shared" ca="1" si="12"/>
        <v>Alberta</v>
      </c>
      <c r="N21">
        <f t="shared" ca="1" si="13"/>
        <v>23478</v>
      </c>
      <c r="O21">
        <f t="shared" ca="1" si="14"/>
        <v>5193.5317746000328</v>
      </c>
      <c r="P21">
        <f t="shared" ca="1" si="15"/>
        <v>13845.451603919615</v>
      </c>
      <c r="Q21">
        <f t="shared" ca="1" si="16"/>
        <v>3558</v>
      </c>
      <c r="R21">
        <f t="shared" ca="1" si="17"/>
        <v>15230.333436332852</v>
      </c>
      <c r="S21">
        <f t="shared" ca="1" si="18"/>
        <v>9135.3012023657429</v>
      </c>
      <c r="T21">
        <f t="shared" ca="1" si="19"/>
        <v>46458.75280628536</v>
      </c>
      <c r="U21">
        <f t="shared" ca="1" si="20"/>
        <v>23981.865210932883</v>
      </c>
      <c r="V21">
        <f t="shared" ca="1" si="21"/>
        <v>22476.887595352477</v>
      </c>
      <c r="AD21" s="5">
        <f ca="1">IF(Table1[[#This Row],[Gender]]="men",1,0)</f>
        <v>0</v>
      </c>
      <c r="AE21" s="6">
        <f ca="1">IF(Table1[[#This Row],[Gender]]="women",1,0)</f>
        <v>1</v>
      </c>
      <c r="AF21" s="6"/>
      <c r="AG21" s="7"/>
      <c r="AJ21" s="17">
        <f ca="1">IF(Table1[[#This Row],[field of work]]="TEACHING",1,0)</f>
        <v>0</v>
      </c>
      <c r="AK21" s="11">
        <f ca="1">IF(Table1[[#This Row],[field of work]]="CONSTRUCTION",1,0)</f>
        <v>0</v>
      </c>
      <c r="AL21" s="11">
        <f ca="1">IF(Table1[[#This Row],[field of work]]="AGRICULTURE",1,0)</f>
        <v>1</v>
      </c>
      <c r="AM21" s="11">
        <f ca="1">IF(Table1[[#This Row],[field of work]]="AGRICULTURE",1,0)</f>
        <v>1</v>
      </c>
      <c r="AN21" s="11">
        <f ca="1">IF(Table1[[#This Row],[field of work]]="HEALTH",1,0)</f>
        <v>0</v>
      </c>
      <c r="AO21" s="11">
        <f ca="1">IF(Table1[[#This Row],[field of work]]="IT",1,0)</f>
        <v>0</v>
      </c>
      <c r="AP21" s="11"/>
      <c r="AQ21" s="11"/>
      <c r="AR21" s="6"/>
      <c r="AS21" s="6"/>
      <c r="AT21" s="6"/>
      <c r="AU21" s="7"/>
      <c r="AW21" s="20">
        <f ca="1">QUOTIENT(Table1[[#This Row],[Car Value]],Table1[[#This Row],[Cars]])</f>
        <v>4615</v>
      </c>
      <c r="AX21" s="6"/>
      <c r="AY21" s="17">
        <f ca="1">IF(Table1[[#This Row],[Value of debts]]&gt;$AZ$6,1,0)</f>
        <v>1</v>
      </c>
      <c r="AZ21" s="6"/>
      <c r="BA21" s="6"/>
      <c r="BB21" s="7"/>
      <c r="BC21" s="27">
        <f ca="1">(Table1[[#This Row],[Mortage left]]/Table1[[#This Row],[Value of House]])</f>
        <v>0.22120844086378877</v>
      </c>
      <c r="BD21" s="11">
        <f t="shared" ca="1" si="22"/>
        <v>0</v>
      </c>
      <c r="BE21" s="11"/>
      <c r="BF21" s="11"/>
      <c r="BG21" s="17">
        <f ca="1">IF(Table1[[#This Row],[Area]]="YUKON",Table1[[#This Row],[Income]],0)</f>
        <v>0</v>
      </c>
      <c r="BH21" s="11">
        <f ca="1">IF(Table1[[#This Row],[Area]]="BC",Table1[[#This Row],[Income]],0)</f>
        <v>0</v>
      </c>
      <c r="BI21" s="11">
        <f t="shared" ca="1" si="23"/>
        <v>0</v>
      </c>
      <c r="BJ21" s="11">
        <f t="shared" ca="1" si="24"/>
        <v>0</v>
      </c>
      <c r="BK21" s="11">
        <f ca="1">IF(Table1[[#This Row],[Area]]="NUNAVUT",Table1[[#This Row],[Income]],0)</f>
        <v>0</v>
      </c>
      <c r="BL21" s="11">
        <f t="shared" ca="1" si="25"/>
        <v>0</v>
      </c>
      <c r="BM21" s="6">
        <f ca="1">IF(Table1[[#This Row],[Area]]="MANITOBA",Table1[[#This Row],[Income]],0)</f>
        <v>0</v>
      </c>
      <c r="BN21" s="6">
        <f ca="1">IF(Table1[[#This Row],[Area]]="ONTARIO",Table1[[#This Row],[Income]],0)</f>
        <v>0</v>
      </c>
      <c r="BO21" s="6">
        <f ca="1">IF(Table1[[#This Row],[Area]]="QUEBEC",Table1[[#This Row],[Income]],0)</f>
        <v>0</v>
      </c>
      <c r="BP21" s="6">
        <f ca="1">IF(Table1[[#This Row],[Area]]="NEWFOUNLAND",Table1[[#This Row],[Income]],0)</f>
        <v>0</v>
      </c>
      <c r="BQ21" s="6">
        <f ca="1">IF(Table1[[#This Row],[Area]]="NEW BRUNCWICK",Table1[[#This Row],[Income]],0)</f>
        <v>0</v>
      </c>
      <c r="BR21" s="6">
        <f ca="1">IF(Table1[[#This Row],[Area]]="NOVA SCOTIA",Table1[[#This Row],[Income]],0)</f>
        <v>0</v>
      </c>
      <c r="BS21" s="7">
        <f t="shared" ca="1" si="26"/>
        <v>0</v>
      </c>
      <c r="BT21" s="5">
        <f ca="1">IF(Table1[[#This Row],[field of work]]="HEALTH",Table1[[#This Row],[Income]],0)</f>
        <v>0</v>
      </c>
      <c r="BU21" s="6">
        <f ca="1">IF(Table1[[#This Row],[field of work]]="CONSTRUCTION",Table1[[#This Row],[Income]],0)</f>
        <v>0</v>
      </c>
      <c r="BV21" s="6">
        <f t="shared" ca="1" si="27"/>
        <v>4190</v>
      </c>
      <c r="BW21" s="6">
        <f ca="1">IF(Table1[[#This Row],[field of work]]="IT",Table1[[#This Row],[Income]],0)</f>
        <v>0</v>
      </c>
      <c r="BX21" s="6">
        <f ca="1">IF(Table1[[#This Row],[field of work]]="GENERAL WORK",Table1[[#This Row],[Income]],0)</f>
        <v>0</v>
      </c>
      <c r="BY21" s="7">
        <f ca="1">IF(Table1[[#This Row],[field of work]]="AGRICULTURE",Table1[[#This Row],[Income]],0)</f>
        <v>7826</v>
      </c>
      <c r="BZ21" s="5">
        <f ca="1">IF(Table1[[#This Row],[Value of debts]]&gt;Table1[[#This Row],[Income]],1,0)</f>
        <v>1</v>
      </c>
      <c r="CA21" s="7"/>
      <c r="CB21" s="5">
        <f ca="1">IF(Table1[[#This Row],[Networth of person($)]]&gt;$CC$6,Table1[[#This Row],[age]],0)</f>
        <v>27</v>
      </c>
      <c r="CC21" s="7"/>
      <c r="CD21" s="6"/>
      <c r="CE21" s="6"/>
      <c r="CF21" s="6"/>
      <c r="CG21" s="6"/>
      <c r="CH21" s="6"/>
      <c r="CI21" s="6"/>
    </row>
    <row r="22" spans="2:87" x14ac:dyDescent="0.25">
      <c r="B22">
        <f t="shared" ca="1" si="1"/>
        <v>2</v>
      </c>
      <c r="C22" t="str">
        <f t="shared" ca="1" si="2"/>
        <v>women</v>
      </c>
      <c r="D22">
        <f t="shared" ca="1" si="3"/>
        <v>42</v>
      </c>
      <c r="E22">
        <f t="shared" ca="1" si="4"/>
        <v>3</v>
      </c>
      <c r="F22" t="str">
        <f t="shared" ca="1" si="5"/>
        <v>teaching</v>
      </c>
      <c r="G22">
        <f t="shared" ca="1" si="6"/>
        <v>3</v>
      </c>
      <c r="H22" t="str">
        <f t="shared" ca="1" si="7"/>
        <v>university</v>
      </c>
      <c r="I22">
        <f t="shared" ca="1" si="8"/>
        <v>1</v>
      </c>
      <c r="J22">
        <f t="shared" ca="1" si="9"/>
        <v>2</v>
      </c>
      <c r="K22">
        <f t="shared" ca="1" si="10"/>
        <v>4190</v>
      </c>
      <c r="L22">
        <f t="shared" ca="1" si="11"/>
        <v>7</v>
      </c>
      <c r="M22" t="str">
        <f t="shared" ca="1" si="12"/>
        <v>Manitoba</v>
      </c>
      <c r="N22">
        <f t="shared" ref="N22:N85" ca="1" si="28">K22*RANDBETWEEN(3,6)</f>
        <v>25140</v>
      </c>
      <c r="O22">
        <f t="shared" ca="1" si="14"/>
        <v>14887.929869417994</v>
      </c>
      <c r="P22">
        <f t="shared" ref="P22:P85" ca="1" si="29">J22*RAND()*K22</f>
        <v>2687.2207286033854</v>
      </c>
      <c r="Q22">
        <f t="shared" ca="1" si="16"/>
        <v>2509</v>
      </c>
      <c r="R22">
        <f t="shared" ref="R22:R85" ca="1" si="30">RAND()*K22*2</f>
        <v>7335.4587400942846</v>
      </c>
      <c r="S22">
        <f t="shared" ref="S22:S85" ca="1" si="31">RAND()*K22*1.5</f>
        <v>599.01819380608094</v>
      </c>
      <c r="T22">
        <f t="shared" ref="T22:T85" ca="1" si="32">SUM(N22,P22,S22)</f>
        <v>28426.238922409466</v>
      </c>
      <c r="U22">
        <f t="shared" ref="U22:U85" ca="1" si="33">SUM(O22,Q22,R22)</f>
        <v>24732.38860951228</v>
      </c>
      <c r="V22">
        <f t="shared" ref="V22:V85" ca="1" si="34">T22-U22</f>
        <v>3693.8503128971861</v>
      </c>
      <c r="AD22" s="5">
        <f ca="1">IF(Table1[[#This Row],[Gender]]="men",1,0)</f>
        <v>0</v>
      </c>
      <c r="AE22" s="6">
        <f ca="1">IF(Table1[[#This Row],[Gender]]="women",1,0)</f>
        <v>1</v>
      </c>
      <c r="AF22" s="6"/>
      <c r="AG22" s="7"/>
      <c r="AJ22" s="17">
        <f ca="1">IF(Table1[[#This Row],[field of work]]="TEACHING",1,0)</f>
        <v>1</v>
      </c>
      <c r="AK22" s="11">
        <f ca="1">IF(Table1[[#This Row],[field of work]]="CONSTRUCTION",1,0)</f>
        <v>0</v>
      </c>
      <c r="AL22" s="11">
        <f ca="1">IF(Table1[[#This Row],[field of work]]="AGRICULTURE",1,0)</f>
        <v>0</v>
      </c>
      <c r="AM22" s="11">
        <f ca="1">IF(Table1[[#This Row],[field of work]]="AGRICULTURE",1,0)</f>
        <v>0</v>
      </c>
      <c r="AN22" s="11">
        <f ca="1">IF(Table1[[#This Row],[field of work]]="HEALTH",1,0)</f>
        <v>0</v>
      </c>
      <c r="AO22" s="11">
        <f ca="1">IF(Table1[[#This Row],[field of work]]="IT",1,0)</f>
        <v>0</v>
      </c>
      <c r="AP22" s="11"/>
      <c r="AQ22" s="11"/>
      <c r="AR22" s="6"/>
      <c r="AS22" s="6"/>
      <c r="AT22" s="6"/>
      <c r="AU22" s="7"/>
      <c r="AW22" s="20">
        <f ca="1">QUOTIENT(Table1[[#This Row],[Car Value]],Table1[[#This Row],[Cars]])</f>
        <v>1343</v>
      </c>
      <c r="AX22" s="6"/>
      <c r="AY22" s="17">
        <f ca="1">IF(Table1[[#This Row],[Value of debts]]&gt;$AZ$6,1,0)</f>
        <v>1</v>
      </c>
      <c r="AZ22" s="6"/>
      <c r="BA22" s="6"/>
      <c r="BB22" s="7"/>
      <c r="BC22" s="27">
        <f ca="1">(Table1[[#This Row],[Mortage left]]/Table1[[#This Row],[Value of House]])</f>
        <v>0.59220086990525034</v>
      </c>
      <c r="BD22" s="11">
        <f t="shared" ca="1" si="22"/>
        <v>0</v>
      </c>
      <c r="BE22" s="11"/>
      <c r="BF22" s="11"/>
      <c r="BG22" s="17">
        <f ca="1">IF(Table1[[#This Row],[Area]]="YUKON",Table1[[#This Row],[Income]],0)</f>
        <v>0</v>
      </c>
      <c r="BH22" s="11">
        <f ca="1">IF(Table1[[#This Row],[Area]]="BC",Table1[[#This Row],[Income]],0)</f>
        <v>0</v>
      </c>
      <c r="BI22" s="11">
        <f t="shared" ca="1" si="23"/>
        <v>0</v>
      </c>
      <c r="BJ22" s="11">
        <f t="shared" ca="1" si="24"/>
        <v>0</v>
      </c>
      <c r="BK22" s="11">
        <f ca="1">IF(Table1[[#This Row],[Area]]="NUNAVUT",Table1[[#This Row],[Income]],0)</f>
        <v>0</v>
      </c>
      <c r="BL22" s="11">
        <f t="shared" ca="1" si="25"/>
        <v>0</v>
      </c>
      <c r="BM22" s="6">
        <f ca="1">IF(Table1[[#This Row],[Area]]="MANITOBA",Table1[[#This Row],[Income]],0)</f>
        <v>4190</v>
      </c>
      <c r="BN22" s="6">
        <f ca="1">IF(Table1[[#This Row],[Area]]="ONTARIO",Table1[[#This Row],[Income]],0)</f>
        <v>0</v>
      </c>
      <c r="BO22" s="6">
        <f ca="1">IF(Table1[[#This Row],[Area]]="QUEBEC",Table1[[#This Row],[Income]],0)</f>
        <v>0</v>
      </c>
      <c r="BP22" s="6">
        <f ca="1">IF(Table1[[#This Row],[Area]]="NEWFOUNLAND",Table1[[#This Row],[Income]],0)</f>
        <v>0</v>
      </c>
      <c r="BQ22" s="6">
        <f ca="1">IF(Table1[[#This Row],[Area]]="NEW BRUNCWICK",Table1[[#This Row],[Income]],0)</f>
        <v>0</v>
      </c>
      <c r="BR22" s="6">
        <f ca="1">IF(Table1[[#This Row],[Area]]="NOVA SCOTIA",Table1[[#This Row],[Income]],0)</f>
        <v>0</v>
      </c>
      <c r="BS22" s="7">
        <f t="shared" ca="1" si="26"/>
        <v>0</v>
      </c>
      <c r="BT22" s="5">
        <f ca="1">IF(Table1[[#This Row],[field of work]]="HEALTH",Table1[[#This Row],[Income]],0)</f>
        <v>0</v>
      </c>
      <c r="BU22" s="6">
        <f ca="1">IF(Table1[[#This Row],[field of work]]="CONSTRUCTION",Table1[[#This Row],[Income]],0)</f>
        <v>0</v>
      </c>
      <c r="BV22" s="6">
        <f t="shared" ca="1" si="27"/>
        <v>0</v>
      </c>
      <c r="BW22" s="6">
        <f ca="1">IF(Table1[[#This Row],[field of work]]="IT",Table1[[#This Row],[Income]],0)</f>
        <v>0</v>
      </c>
      <c r="BX22" s="6">
        <f ca="1">IF(Table1[[#This Row],[field of work]]="GENERAL WORK",Table1[[#This Row],[Income]],0)</f>
        <v>0</v>
      </c>
      <c r="BY22" s="7">
        <f ca="1">IF(Table1[[#This Row],[field of work]]="AGRICULTURE",Table1[[#This Row],[Income]],0)</f>
        <v>0</v>
      </c>
      <c r="BZ22" s="5">
        <f ca="1">IF(Table1[[#This Row],[Value of debts]]&gt;Table1[[#This Row],[Income]],1,0)</f>
        <v>1</v>
      </c>
      <c r="CA22" s="7"/>
      <c r="CB22" s="5">
        <f ca="1">IF(Table1[[#This Row],[Networth of person($)]]&gt;$CC$6,Table1[[#This Row],[age]],0)</f>
        <v>0</v>
      </c>
      <c r="CC22" s="7"/>
      <c r="CD22" s="6"/>
      <c r="CE22" s="6"/>
      <c r="CF22" s="6"/>
      <c r="CG22" s="6"/>
      <c r="CH22" s="6"/>
      <c r="CI22" s="6"/>
    </row>
    <row r="23" spans="2:87" x14ac:dyDescent="0.25">
      <c r="B23">
        <f t="shared" ca="1" si="1"/>
        <v>1</v>
      </c>
      <c r="C23" t="str">
        <f t="shared" ca="1" si="2"/>
        <v>men</v>
      </c>
      <c r="D23">
        <f t="shared" ca="1" si="3"/>
        <v>32</v>
      </c>
      <c r="E23">
        <f t="shared" ca="1" si="4"/>
        <v>6</v>
      </c>
      <c r="F23" t="str">
        <f t="shared" ca="1" si="5"/>
        <v>agriculture</v>
      </c>
      <c r="G23">
        <f t="shared" ca="1" si="6"/>
        <v>5</v>
      </c>
      <c r="H23" t="str">
        <f t="shared" ca="1" si="7"/>
        <v>other</v>
      </c>
      <c r="I23">
        <f t="shared" ca="1" si="8"/>
        <v>3</v>
      </c>
      <c r="J23">
        <f t="shared" ca="1" si="9"/>
        <v>1</v>
      </c>
      <c r="K23">
        <f t="shared" ca="1" si="10"/>
        <v>6412</v>
      </c>
      <c r="L23">
        <f t="shared" ca="1" si="11"/>
        <v>1</v>
      </c>
      <c r="M23" t="str">
        <f t="shared" ca="1" si="12"/>
        <v>Yukon</v>
      </c>
      <c r="N23">
        <f t="shared" ca="1" si="28"/>
        <v>38472</v>
      </c>
      <c r="O23">
        <f t="shared" ca="1" si="14"/>
        <v>21942.596895981656</v>
      </c>
      <c r="P23">
        <f t="shared" ca="1" si="29"/>
        <v>4342.7280611883816</v>
      </c>
      <c r="Q23">
        <f t="shared" ca="1" si="16"/>
        <v>877</v>
      </c>
      <c r="R23">
        <f t="shared" ca="1" si="30"/>
        <v>11144.133000699672</v>
      </c>
      <c r="S23">
        <f t="shared" ca="1" si="31"/>
        <v>5879.2391209563812</v>
      </c>
      <c r="T23">
        <f t="shared" ca="1" si="32"/>
        <v>48693.967182144763</v>
      </c>
      <c r="U23">
        <f t="shared" ca="1" si="33"/>
        <v>33963.729896681325</v>
      </c>
      <c r="V23">
        <f t="shared" ca="1" si="34"/>
        <v>14730.237285463438</v>
      </c>
      <c r="AD23" s="5">
        <f ca="1">IF(Table1[[#This Row],[Gender]]="men",1,0)</f>
        <v>1</v>
      </c>
      <c r="AE23" s="6">
        <f ca="1">IF(Table1[[#This Row],[Gender]]="women",1,0)</f>
        <v>0</v>
      </c>
      <c r="AF23" s="6"/>
      <c r="AG23" s="7"/>
      <c r="AJ23" s="17">
        <f ca="1">IF(Table1[[#This Row],[field of work]]="TEACHING",1,0)</f>
        <v>0</v>
      </c>
      <c r="AK23" s="11">
        <f ca="1">IF(Table1[[#This Row],[field of work]]="CONSTRUCTION",1,0)</f>
        <v>0</v>
      </c>
      <c r="AL23" s="11">
        <f ca="1">IF(Table1[[#This Row],[field of work]]="AGRICULTURE",1,0)</f>
        <v>1</v>
      </c>
      <c r="AM23" s="11">
        <f ca="1">IF(Table1[[#This Row],[field of work]]="AGRICULTURE",1,0)</f>
        <v>1</v>
      </c>
      <c r="AN23" s="11">
        <f ca="1">IF(Table1[[#This Row],[field of work]]="HEALTH",1,0)</f>
        <v>0</v>
      </c>
      <c r="AO23" s="11">
        <f ca="1">IF(Table1[[#This Row],[field of work]]="IT",1,0)</f>
        <v>0</v>
      </c>
      <c r="AP23" s="11"/>
      <c r="AQ23" s="11"/>
      <c r="AR23" s="6"/>
      <c r="AS23" s="6"/>
      <c r="AT23" s="6"/>
      <c r="AU23" s="7"/>
      <c r="AW23" s="20">
        <f ca="1">QUOTIENT(Table1[[#This Row],[Car Value]],Table1[[#This Row],[Cars]])</f>
        <v>4342</v>
      </c>
      <c r="AX23" s="6"/>
      <c r="AY23" s="17">
        <f ca="1">IF(Table1[[#This Row],[Value of debts]]&gt;$AZ$6,1,0)</f>
        <v>1</v>
      </c>
      <c r="AZ23" s="6"/>
      <c r="BA23" s="6"/>
      <c r="BB23" s="7"/>
      <c r="BC23" s="27">
        <f ca="1">(Table1[[#This Row],[Mortage left]]/Table1[[#This Row],[Value of House]])</f>
        <v>0.57035238344722539</v>
      </c>
      <c r="BD23" s="11">
        <f t="shared" ca="1" si="22"/>
        <v>0</v>
      </c>
      <c r="BE23" s="11"/>
      <c r="BF23" s="11"/>
      <c r="BG23" s="17">
        <f ca="1">IF(Table1[[#This Row],[Area]]="YUKON",Table1[[#This Row],[Income]],0)</f>
        <v>6412</v>
      </c>
      <c r="BH23" s="11">
        <f ca="1">IF(Table1[[#This Row],[Area]]="BC",Table1[[#This Row],[Income]],0)</f>
        <v>0</v>
      </c>
      <c r="BI23" s="11">
        <f t="shared" ca="1" si="23"/>
        <v>0</v>
      </c>
      <c r="BJ23" s="11">
        <f t="shared" ca="1" si="24"/>
        <v>0</v>
      </c>
      <c r="BK23" s="11">
        <f ca="1">IF(Table1[[#This Row],[Area]]="NUNAVUT",Table1[[#This Row],[Income]],0)</f>
        <v>0</v>
      </c>
      <c r="BL23" s="11">
        <f t="shared" ca="1" si="25"/>
        <v>0</v>
      </c>
      <c r="BM23" s="6">
        <f ca="1">IF(Table1[[#This Row],[Area]]="MANITOBA",Table1[[#This Row],[Income]],0)</f>
        <v>0</v>
      </c>
      <c r="BN23" s="6">
        <f ca="1">IF(Table1[[#This Row],[Area]]="ONTARIO",Table1[[#This Row],[Income]],0)</f>
        <v>0</v>
      </c>
      <c r="BO23" s="6">
        <f ca="1">IF(Table1[[#This Row],[Area]]="QUEBEC",Table1[[#This Row],[Income]],0)</f>
        <v>0</v>
      </c>
      <c r="BP23" s="6">
        <f ca="1">IF(Table1[[#This Row],[Area]]="NEWFOUNLAND",Table1[[#This Row],[Income]],0)</f>
        <v>0</v>
      </c>
      <c r="BQ23" s="6">
        <f ca="1">IF(Table1[[#This Row],[Area]]="NEW BRUNCWICK",Table1[[#This Row],[Income]],0)</f>
        <v>0</v>
      </c>
      <c r="BR23" s="6">
        <f ca="1">IF(Table1[[#This Row],[Area]]="NOVA SCOTIA",Table1[[#This Row],[Income]],0)</f>
        <v>0</v>
      </c>
      <c r="BS23" s="7">
        <f t="shared" ca="1" si="26"/>
        <v>0</v>
      </c>
      <c r="BT23" s="5">
        <f ca="1">IF(Table1[[#This Row],[field of work]]="HEALTH",Table1[[#This Row],[Income]],0)</f>
        <v>0</v>
      </c>
      <c r="BU23" s="6">
        <f ca="1">IF(Table1[[#This Row],[field of work]]="CONSTRUCTION",Table1[[#This Row],[Income]],0)</f>
        <v>0</v>
      </c>
      <c r="BV23" s="6">
        <f t="shared" ca="1" si="27"/>
        <v>3757</v>
      </c>
      <c r="BW23" s="6">
        <f ca="1">IF(Table1[[#This Row],[field of work]]="IT",Table1[[#This Row],[Income]],0)</f>
        <v>0</v>
      </c>
      <c r="BX23" s="6">
        <f ca="1">IF(Table1[[#This Row],[field of work]]="GENERAL WORK",Table1[[#This Row],[Income]],0)</f>
        <v>0</v>
      </c>
      <c r="BY23" s="7">
        <f ca="1">IF(Table1[[#This Row],[field of work]]="AGRICULTURE",Table1[[#This Row],[Income]],0)</f>
        <v>6412</v>
      </c>
      <c r="BZ23" s="5">
        <f ca="1">IF(Table1[[#This Row],[Value of debts]]&gt;Table1[[#This Row],[Income]],1,0)</f>
        <v>1</v>
      </c>
      <c r="CA23" s="7"/>
      <c r="CB23" s="5">
        <f ca="1">IF(Table1[[#This Row],[Networth of person($)]]&gt;$CC$6,Table1[[#This Row],[age]],0)</f>
        <v>32</v>
      </c>
      <c r="CC23" s="7"/>
      <c r="CD23" s="6"/>
      <c r="CE23" s="6"/>
      <c r="CF23" s="6"/>
      <c r="CG23" s="6"/>
      <c r="CH23" s="6"/>
      <c r="CI23" s="6"/>
    </row>
    <row r="24" spans="2:87" x14ac:dyDescent="0.25">
      <c r="B24">
        <f t="shared" ca="1" si="1"/>
        <v>1</v>
      </c>
      <c r="C24" t="str">
        <f t="shared" ca="1" si="2"/>
        <v>men</v>
      </c>
      <c r="D24">
        <f t="shared" ca="1" si="3"/>
        <v>43</v>
      </c>
      <c r="E24">
        <f t="shared" ca="1" si="4"/>
        <v>3</v>
      </c>
      <c r="F24" t="str">
        <f t="shared" ca="1" si="5"/>
        <v>teaching</v>
      </c>
      <c r="G24">
        <f t="shared" ca="1" si="6"/>
        <v>5</v>
      </c>
      <c r="H24" t="str">
        <f t="shared" ca="1" si="7"/>
        <v>other</v>
      </c>
      <c r="I24">
        <f t="shared" ca="1" si="8"/>
        <v>0</v>
      </c>
      <c r="J24">
        <f t="shared" ca="1" si="9"/>
        <v>1</v>
      </c>
      <c r="K24">
        <f t="shared" ca="1" si="10"/>
        <v>3757</v>
      </c>
      <c r="L24">
        <f t="shared" ca="1" si="11"/>
        <v>2</v>
      </c>
      <c r="M24" t="str">
        <f t="shared" ca="1" si="12"/>
        <v>BC</v>
      </c>
      <c r="N24">
        <f t="shared" ca="1" si="28"/>
        <v>11271</v>
      </c>
      <c r="O24">
        <f t="shared" ca="1" si="14"/>
        <v>10423.684053352257</v>
      </c>
      <c r="P24">
        <f t="shared" ca="1" si="29"/>
        <v>1750.4593726983005</v>
      </c>
      <c r="Q24">
        <f t="shared" ca="1" si="16"/>
        <v>1360</v>
      </c>
      <c r="R24">
        <f t="shared" ca="1" si="30"/>
        <v>3362.6817351377599</v>
      </c>
      <c r="S24">
        <f t="shared" ca="1" si="31"/>
        <v>693.8157091675464</v>
      </c>
      <c r="T24">
        <f t="shared" ca="1" si="32"/>
        <v>13715.275081865846</v>
      </c>
      <c r="U24">
        <f t="shared" ca="1" si="33"/>
        <v>15146.365788490017</v>
      </c>
      <c r="V24">
        <f t="shared" ca="1" si="34"/>
        <v>-1431.0907066241707</v>
      </c>
      <c r="AD24" s="5">
        <f ca="1">IF(Table1[[#This Row],[Gender]]="men",1,0)</f>
        <v>1</v>
      </c>
      <c r="AE24" s="6">
        <f ca="1">IF(Table1[[#This Row],[Gender]]="women",1,0)</f>
        <v>0</v>
      </c>
      <c r="AF24" s="6"/>
      <c r="AG24" s="7"/>
      <c r="AJ24" s="17">
        <f ca="1">IF(Table1[[#This Row],[field of work]]="TEACHING",1,0)</f>
        <v>1</v>
      </c>
      <c r="AK24" s="11">
        <f ca="1">IF(Table1[[#This Row],[field of work]]="CONSTRUCTION",1,0)</f>
        <v>0</v>
      </c>
      <c r="AL24" s="11">
        <f ca="1">IF(Table1[[#This Row],[field of work]]="AGRICULTURE",1,0)</f>
        <v>0</v>
      </c>
      <c r="AM24" s="11">
        <f ca="1">IF(Table1[[#This Row],[field of work]]="AGRICULTURE",1,0)</f>
        <v>0</v>
      </c>
      <c r="AN24" s="11">
        <f ca="1">IF(Table1[[#This Row],[field of work]]="HEALTH",1,0)</f>
        <v>0</v>
      </c>
      <c r="AO24" s="11">
        <f ca="1">IF(Table1[[#This Row],[field of work]]="IT",1,0)</f>
        <v>0</v>
      </c>
      <c r="AP24" s="11"/>
      <c r="AQ24" s="11"/>
      <c r="AR24" s="6"/>
      <c r="AS24" s="6"/>
      <c r="AT24" s="6"/>
      <c r="AU24" s="7"/>
      <c r="AW24" s="20">
        <f ca="1">QUOTIENT(Table1[[#This Row],[Car Value]],Table1[[#This Row],[Cars]])</f>
        <v>1750</v>
      </c>
      <c r="AX24" s="6"/>
      <c r="AY24" s="17">
        <f ca="1">IF(Table1[[#This Row],[Value of debts]]&gt;$AZ$6,1,0)</f>
        <v>1</v>
      </c>
      <c r="AZ24" s="6"/>
      <c r="BA24" s="6"/>
      <c r="BB24" s="7"/>
      <c r="BC24" s="27">
        <f ca="1">(Table1[[#This Row],[Mortage left]]/Table1[[#This Row],[Value of House]])</f>
        <v>0.92482335669880733</v>
      </c>
      <c r="BD24" s="11">
        <f t="shared" ca="1" si="22"/>
        <v>0</v>
      </c>
      <c r="BE24" s="11"/>
      <c r="BF24" s="11"/>
      <c r="BG24" s="17">
        <f ca="1">IF(Table1[[#This Row],[Area]]="YUKON",Table1[[#This Row],[Income]],0)</f>
        <v>0</v>
      </c>
      <c r="BH24" s="11">
        <f ca="1">IF(Table1[[#This Row],[Area]]="BC",Table1[[#This Row],[Income]],0)</f>
        <v>3757</v>
      </c>
      <c r="BI24" s="11">
        <f t="shared" ca="1" si="23"/>
        <v>0</v>
      </c>
      <c r="BJ24" s="11">
        <f t="shared" ca="1" si="24"/>
        <v>0</v>
      </c>
      <c r="BK24" s="11">
        <f ca="1">IF(Table1[[#This Row],[Area]]="NUNAVUT",Table1[[#This Row],[Income]],0)</f>
        <v>0</v>
      </c>
      <c r="BL24" s="11">
        <f t="shared" ca="1" si="25"/>
        <v>0</v>
      </c>
      <c r="BM24" s="6">
        <f ca="1">IF(Table1[[#This Row],[Area]]="MANITOBA",Table1[[#This Row],[Income]],0)</f>
        <v>0</v>
      </c>
      <c r="BN24" s="6">
        <f ca="1">IF(Table1[[#This Row],[Area]]="ONTARIO",Table1[[#This Row],[Income]],0)</f>
        <v>0</v>
      </c>
      <c r="BO24" s="6">
        <f ca="1">IF(Table1[[#This Row],[Area]]="QUEBEC",Table1[[#This Row],[Income]],0)</f>
        <v>0</v>
      </c>
      <c r="BP24" s="6">
        <f ca="1">IF(Table1[[#This Row],[Area]]="NEWFOUNLAND",Table1[[#This Row],[Income]],0)</f>
        <v>0</v>
      </c>
      <c r="BQ24" s="6">
        <f ca="1">IF(Table1[[#This Row],[Area]]="NEW BRUNCWICK",Table1[[#This Row],[Income]],0)</f>
        <v>0</v>
      </c>
      <c r="BR24" s="6">
        <f ca="1">IF(Table1[[#This Row],[Area]]="NOVA SCOTIA",Table1[[#This Row],[Income]],0)</f>
        <v>0</v>
      </c>
      <c r="BS24" s="7">
        <f t="shared" ca="1" si="26"/>
        <v>0</v>
      </c>
      <c r="BT24" s="5">
        <f ca="1">IF(Table1[[#This Row],[field of work]]="HEALTH",Table1[[#This Row],[Income]],0)</f>
        <v>0</v>
      </c>
      <c r="BU24" s="6">
        <f ca="1">IF(Table1[[#This Row],[field of work]]="CONSTRUCTION",Table1[[#This Row],[Income]],0)</f>
        <v>0</v>
      </c>
      <c r="BV24" s="6">
        <f t="shared" ca="1" si="27"/>
        <v>4207</v>
      </c>
      <c r="BW24" s="6">
        <f ca="1">IF(Table1[[#This Row],[field of work]]="IT",Table1[[#This Row],[Income]],0)</f>
        <v>0</v>
      </c>
      <c r="BX24" s="6">
        <f ca="1">IF(Table1[[#This Row],[field of work]]="GENERAL WORK",Table1[[#This Row],[Income]],0)</f>
        <v>0</v>
      </c>
      <c r="BY24" s="7">
        <f ca="1">IF(Table1[[#This Row],[field of work]]="AGRICULTURE",Table1[[#This Row],[Income]],0)</f>
        <v>0</v>
      </c>
      <c r="BZ24" s="5">
        <f ca="1">IF(Table1[[#This Row],[Value of debts]]&gt;Table1[[#This Row],[Income]],1,0)</f>
        <v>1</v>
      </c>
      <c r="CA24" s="7"/>
      <c r="CB24" s="5">
        <f ca="1">IF(Table1[[#This Row],[Networth of person($)]]&gt;$CC$6,Table1[[#This Row],[age]],0)</f>
        <v>0</v>
      </c>
      <c r="CC24" s="7"/>
      <c r="CD24" s="6"/>
      <c r="CE24" s="6"/>
      <c r="CF24" s="6"/>
      <c r="CG24" s="6"/>
      <c r="CH24" s="6"/>
      <c r="CI24" s="6"/>
    </row>
    <row r="25" spans="2:87" x14ac:dyDescent="0.25">
      <c r="B25">
        <f t="shared" ca="1" si="1"/>
        <v>2</v>
      </c>
      <c r="C25" t="str">
        <f t="shared" ca="1" si="2"/>
        <v>women</v>
      </c>
      <c r="D25">
        <f t="shared" ca="1" si="3"/>
        <v>37</v>
      </c>
      <c r="E25">
        <f t="shared" ca="1" si="4"/>
        <v>3</v>
      </c>
      <c r="F25" t="str">
        <f t="shared" ca="1" si="5"/>
        <v>teaching</v>
      </c>
      <c r="G25">
        <f t="shared" ca="1" si="6"/>
        <v>2</v>
      </c>
      <c r="H25" t="str">
        <f t="shared" ca="1" si="7"/>
        <v>college</v>
      </c>
      <c r="I25">
        <f t="shared" ca="1" si="8"/>
        <v>2</v>
      </c>
      <c r="J25">
        <f t="shared" ca="1" si="9"/>
        <v>3</v>
      </c>
      <c r="K25">
        <f t="shared" ca="1" si="10"/>
        <v>4207</v>
      </c>
      <c r="L25">
        <f t="shared" ca="1" si="11"/>
        <v>3</v>
      </c>
      <c r="M25" t="str">
        <f t="shared" ca="1" si="12"/>
        <v>Northwest Ter</v>
      </c>
      <c r="N25">
        <f t="shared" ca="1" si="28"/>
        <v>12621</v>
      </c>
      <c r="O25">
        <f t="shared" ca="1" si="14"/>
        <v>4186.1529289567006</v>
      </c>
      <c r="P25">
        <f t="shared" ca="1" si="29"/>
        <v>4443.6008539935065</v>
      </c>
      <c r="Q25">
        <f t="shared" ca="1" si="16"/>
        <v>324</v>
      </c>
      <c r="R25">
        <f t="shared" ca="1" si="30"/>
        <v>5399.4989613692196</v>
      </c>
      <c r="S25">
        <f t="shared" ca="1" si="31"/>
        <v>3024.180385159857</v>
      </c>
      <c r="T25">
        <f t="shared" ca="1" si="32"/>
        <v>20088.781239153363</v>
      </c>
      <c r="U25">
        <f t="shared" ca="1" si="33"/>
        <v>9909.6518903259202</v>
      </c>
      <c r="V25">
        <f t="shared" ca="1" si="34"/>
        <v>10179.129348827442</v>
      </c>
      <c r="AD25" s="5">
        <f ca="1">IF(Table1[[#This Row],[Gender]]="men",1,0)</f>
        <v>0</v>
      </c>
      <c r="AE25" s="6">
        <f ca="1">IF(Table1[[#This Row],[Gender]]="women",1,0)</f>
        <v>1</v>
      </c>
      <c r="AF25" s="6"/>
      <c r="AG25" s="7"/>
      <c r="AJ25" s="17">
        <f ca="1">IF(Table1[[#This Row],[field of work]]="TEACHING",1,0)</f>
        <v>1</v>
      </c>
      <c r="AK25" s="11">
        <f ca="1">IF(Table1[[#This Row],[field of work]]="CONSTRUCTION",1,0)</f>
        <v>0</v>
      </c>
      <c r="AL25" s="11">
        <f ca="1">IF(Table1[[#This Row],[field of work]]="AGRICULTURE",1,0)</f>
        <v>0</v>
      </c>
      <c r="AM25" s="11">
        <f ca="1">IF(Table1[[#This Row],[field of work]]="AGRICULTURE",1,0)</f>
        <v>0</v>
      </c>
      <c r="AN25" s="11">
        <f ca="1">IF(Table1[[#This Row],[field of work]]="HEALTH",1,0)</f>
        <v>0</v>
      </c>
      <c r="AO25" s="11">
        <f ca="1">IF(Table1[[#This Row],[field of work]]="IT",1,0)</f>
        <v>0</v>
      </c>
      <c r="AP25" s="11"/>
      <c r="AQ25" s="11"/>
      <c r="AR25" s="6"/>
      <c r="AS25" s="6"/>
      <c r="AT25" s="6"/>
      <c r="AU25" s="7"/>
      <c r="AW25" s="20">
        <f ca="1">QUOTIENT(Table1[[#This Row],[Car Value]],Table1[[#This Row],[Cars]])</f>
        <v>1481</v>
      </c>
      <c r="AX25" s="6"/>
      <c r="AY25" s="17">
        <f ca="1">IF(Table1[[#This Row],[Value of debts]]&gt;$AZ$6,1,0)</f>
        <v>1</v>
      </c>
      <c r="AZ25" s="6"/>
      <c r="BA25" s="6"/>
      <c r="BB25" s="7"/>
      <c r="BC25" s="27">
        <f ca="1">(Table1[[#This Row],[Mortage left]]/Table1[[#This Row],[Value of House]])</f>
        <v>0.33168155684626421</v>
      </c>
      <c r="BD25" s="11">
        <f t="shared" ca="1" si="22"/>
        <v>0</v>
      </c>
      <c r="BE25" s="11"/>
      <c r="BF25" s="11"/>
      <c r="BG25" s="17">
        <f ca="1">IF(Table1[[#This Row],[Area]]="YUKON",Table1[[#This Row],[Income]],0)</f>
        <v>0</v>
      </c>
      <c r="BH25" s="11">
        <f ca="1">IF(Table1[[#This Row],[Area]]="BC",Table1[[#This Row],[Income]],0)</f>
        <v>0</v>
      </c>
      <c r="BI25" s="11">
        <f t="shared" ca="1" si="23"/>
        <v>0</v>
      </c>
      <c r="BJ25" s="11">
        <f t="shared" ca="1" si="24"/>
        <v>0</v>
      </c>
      <c r="BK25" s="11">
        <f ca="1">IF(Table1[[#This Row],[Area]]="NUNAVUT",Table1[[#This Row],[Income]],0)</f>
        <v>0</v>
      </c>
      <c r="BL25" s="11">
        <f t="shared" ca="1" si="25"/>
        <v>0</v>
      </c>
      <c r="BM25" s="6">
        <f ca="1">IF(Table1[[#This Row],[Area]]="MANITOBA",Table1[[#This Row],[Income]],0)</f>
        <v>0</v>
      </c>
      <c r="BN25" s="6">
        <f ca="1">IF(Table1[[#This Row],[Area]]="ONTARIO",Table1[[#This Row],[Income]],0)</f>
        <v>0</v>
      </c>
      <c r="BO25" s="6">
        <f ca="1">IF(Table1[[#This Row],[Area]]="QUEBEC",Table1[[#This Row],[Income]],0)</f>
        <v>0</v>
      </c>
      <c r="BP25" s="6">
        <f ca="1">IF(Table1[[#This Row],[Area]]="NEWFOUNLAND",Table1[[#This Row],[Income]],0)</f>
        <v>0</v>
      </c>
      <c r="BQ25" s="6">
        <f ca="1">IF(Table1[[#This Row],[Area]]="NEW BRUNCWICK",Table1[[#This Row],[Income]],0)</f>
        <v>0</v>
      </c>
      <c r="BR25" s="6">
        <f ca="1">IF(Table1[[#This Row],[Area]]="NOVA SCOTIA",Table1[[#This Row],[Income]],0)</f>
        <v>0</v>
      </c>
      <c r="BS25" s="7">
        <f t="shared" ca="1" si="26"/>
        <v>6249</v>
      </c>
      <c r="BT25" s="5">
        <f ca="1">IF(Table1[[#This Row],[field of work]]="HEALTH",Table1[[#This Row],[Income]],0)</f>
        <v>0</v>
      </c>
      <c r="BU25" s="6">
        <f ca="1">IF(Table1[[#This Row],[field of work]]="CONSTRUCTION",Table1[[#This Row],[Income]],0)</f>
        <v>0</v>
      </c>
      <c r="BV25" s="6">
        <f t="shared" ca="1" si="27"/>
        <v>0</v>
      </c>
      <c r="BW25" s="6">
        <f ca="1">IF(Table1[[#This Row],[field of work]]="IT",Table1[[#This Row],[Income]],0)</f>
        <v>0</v>
      </c>
      <c r="BX25" s="6">
        <f ca="1">IF(Table1[[#This Row],[field of work]]="GENERAL WORK",Table1[[#This Row],[Income]],0)</f>
        <v>0</v>
      </c>
      <c r="BY25" s="7">
        <f ca="1">IF(Table1[[#This Row],[field of work]]="AGRICULTURE",Table1[[#This Row],[Income]],0)</f>
        <v>0</v>
      </c>
      <c r="BZ25" s="5">
        <f ca="1">IF(Table1[[#This Row],[Value of debts]]&gt;Table1[[#This Row],[Income]],1,0)</f>
        <v>1</v>
      </c>
      <c r="CA25" s="7"/>
      <c r="CB25" s="5">
        <f ca="1">IF(Table1[[#This Row],[Networth of person($)]]&gt;$CC$6,Table1[[#This Row],[age]],0)</f>
        <v>37</v>
      </c>
      <c r="CC25" s="7"/>
      <c r="CD25" s="6"/>
      <c r="CE25" s="6"/>
      <c r="CF25" s="6"/>
      <c r="CG25" s="6"/>
      <c r="CH25" s="6"/>
      <c r="CI25" s="6"/>
    </row>
    <row r="26" spans="2:87" x14ac:dyDescent="0.25">
      <c r="B26">
        <f t="shared" ca="1" si="1"/>
        <v>2</v>
      </c>
      <c r="C26" t="str">
        <f t="shared" ca="1" si="2"/>
        <v>women</v>
      </c>
      <c r="D26">
        <f t="shared" ca="1" si="3"/>
        <v>31</v>
      </c>
      <c r="E26">
        <f t="shared" ca="1" si="4"/>
        <v>4</v>
      </c>
      <c r="F26" t="str">
        <f t="shared" ca="1" si="5"/>
        <v>IT</v>
      </c>
      <c r="G26">
        <f t="shared" ca="1" si="6"/>
        <v>5</v>
      </c>
      <c r="H26" t="str">
        <f t="shared" ca="1" si="7"/>
        <v>other</v>
      </c>
      <c r="I26">
        <f t="shared" ca="1" si="8"/>
        <v>4</v>
      </c>
      <c r="J26">
        <f t="shared" ca="1" si="9"/>
        <v>3</v>
      </c>
      <c r="K26">
        <f t="shared" ca="1" si="10"/>
        <v>7940</v>
      </c>
      <c r="L26">
        <f t="shared" ca="1" si="11"/>
        <v>5</v>
      </c>
      <c r="M26" t="str">
        <f t="shared" ca="1" si="12"/>
        <v>Nunavut</v>
      </c>
      <c r="N26">
        <f t="shared" ca="1" si="28"/>
        <v>23820</v>
      </c>
      <c r="O26">
        <f t="shared" ca="1" si="14"/>
        <v>23081.423509031181</v>
      </c>
      <c r="P26">
        <f t="shared" ca="1" si="29"/>
        <v>2571.7354280274226</v>
      </c>
      <c r="Q26">
        <f t="shared" ca="1" si="16"/>
        <v>352</v>
      </c>
      <c r="R26">
        <f t="shared" ca="1" si="30"/>
        <v>8610.7435475452785</v>
      </c>
      <c r="S26">
        <f t="shared" ca="1" si="31"/>
        <v>9988.558334477173</v>
      </c>
      <c r="T26">
        <f t="shared" ca="1" si="32"/>
        <v>36380.293762504596</v>
      </c>
      <c r="U26">
        <f t="shared" ca="1" si="33"/>
        <v>32044.167056576458</v>
      </c>
      <c r="V26">
        <f t="shared" ca="1" si="34"/>
        <v>4336.1267059281381</v>
      </c>
      <c r="AD26" s="5">
        <f ca="1">IF(Table1[[#This Row],[Gender]]="men",1,0)</f>
        <v>0</v>
      </c>
      <c r="AE26" s="6">
        <f ca="1">IF(Table1[[#This Row],[Gender]]="women",1,0)</f>
        <v>1</v>
      </c>
      <c r="AF26" s="6"/>
      <c r="AG26" s="7"/>
      <c r="AJ26" s="17">
        <f ca="1">IF(Table1[[#This Row],[field of work]]="TEACHING",1,0)</f>
        <v>0</v>
      </c>
      <c r="AK26" s="11">
        <f ca="1">IF(Table1[[#This Row],[field of work]]="CONSTRUCTION",1,0)</f>
        <v>0</v>
      </c>
      <c r="AL26" s="11">
        <f ca="1">IF(Table1[[#This Row],[field of work]]="AGRICULTURE",1,0)</f>
        <v>0</v>
      </c>
      <c r="AM26" s="11">
        <f ca="1">IF(Table1[[#This Row],[field of work]]="AGRICULTURE",1,0)</f>
        <v>0</v>
      </c>
      <c r="AN26" s="11">
        <f ca="1">IF(Table1[[#This Row],[field of work]]="HEALTH",1,0)</f>
        <v>0</v>
      </c>
      <c r="AO26" s="11">
        <f ca="1">IF(Table1[[#This Row],[field of work]]="IT",1,0)</f>
        <v>1</v>
      </c>
      <c r="AP26" s="11"/>
      <c r="AQ26" s="11"/>
      <c r="AR26" s="6"/>
      <c r="AS26" s="6"/>
      <c r="AT26" s="6"/>
      <c r="AU26" s="7"/>
      <c r="AW26" s="20">
        <f ca="1">QUOTIENT(Table1[[#This Row],[Car Value]],Table1[[#This Row],[Cars]])</f>
        <v>857</v>
      </c>
      <c r="AX26" s="6"/>
      <c r="AY26" s="17">
        <f ca="1">IF(Table1[[#This Row],[Value of debts]]&gt;$AZ$6,1,0)</f>
        <v>1</v>
      </c>
      <c r="AZ26" s="6"/>
      <c r="BA26" s="6"/>
      <c r="BB26" s="7"/>
      <c r="BC26" s="27">
        <f ca="1">(Table1[[#This Row],[Mortage left]]/Table1[[#This Row],[Value of House]])</f>
        <v>0.96899343026999085</v>
      </c>
      <c r="BD26" s="11">
        <f t="shared" ca="1" si="22"/>
        <v>0</v>
      </c>
      <c r="BE26" s="11"/>
      <c r="BF26" s="11"/>
      <c r="BG26" s="17">
        <f ca="1">IF(Table1[[#This Row],[Area]]="YUKON",Table1[[#This Row],[Income]],0)</f>
        <v>0</v>
      </c>
      <c r="BH26" s="11">
        <f ca="1">IF(Table1[[#This Row],[Area]]="BC",Table1[[#This Row],[Income]],0)</f>
        <v>0</v>
      </c>
      <c r="BI26" s="11">
        <f t="shared" ca="1" si="23"/>
        <v>0</v>
      </c>
      <c r="BJ26" s="11">
        <f t="shared" ca="1" si="24"/>
        <v>0</v>
      </c>
      <c r="BK26" s="11">
        <f ca="1">IF(Table1[[#This Row],[Area]]="NUNAVUT",Table1[[#This Row],[Income]],0)</f>
        <v>7940</v>
      </c>
      <c r="BL26" s="11">
        <f t="shared" ca="1" si="25"/>
        <v>0</v>
      </c>
      <c r="BM26" s="6">
        <f ca="1">IF(Table1[[#This Row],[Area]]="MANITOBA",Table1[[#This Row],[Income]],0)</f>
        <v>0</v>
      </c>
      <c r="BN26" s="6">
        <f ca="1">IF(Table1[[#This Row],[Area]]="ONTARIO",Table1[[#This Row],[Income]],0)</f>
        <v>0</v>
      </c>
      <c r="BO26" s="6">
        <f ca="1">IF(Table1[[#This Row],[Area]]="QUEBEC",Table1[[#This Row],[Income]],0)</f>
        <v>0</v>
      </c>
      <c r="BP26" s="6">
        <f ca="1">IF(Table1[[#This Row],[Area]]="NEWFOUNLAND",Table1[[#This Row],[Income]],0)</f>
        <v>0</v>
      </c>
      <c r="BQ26" s="6">
        <f ca="1">IF(Table1[[#This Row],[Area]]="NEW BRUNCWICK",Table1[[#This Row],[Income]],0)</f>
        <v>0</v>
      </c>
      <c r="BR26" s="6">
        <f ca="1">IF(Table1[[#This Row],[Area]]="NOVA SCOTIA",Table1[[#This Row],[Income]],0)</f>
        <v>0</v>
      </c>
      <c r="BS26" s="7">
        <f t="shared" ca="1" si="26"/>
        <v>0</v>
      </c>
      <c r="BT26" s="5">
        <f ca="1">IF(Table1[[#This Row],[field of work]]="HEALTH",Table1[[#This Row],[Income]],0)</f>
        <v>0</v>
      </c>
      <c r="BU26" s="6">
        <f ca="1">IF(Table1[[#This Row],[field of work]]="CONSTRUCTION",Table1[[#This Row],[Income]],0)</f>
        <v>0</v>
      </c>
      <c r="BV26" s="6">
        <f t="shared" ca="1" si="27"/>
        <v>0</v>
      </c>
      <c r="BW26" s="6">
        <f ca="1">IF(Table1[[#This Row],[field of work]]="IT",Table1[[#This Row],[Income]],0)</f>
        <v>7940</v>
      </c>
      <c r="BX26" s="6">
        <f ca="1">IF(Table1[[#This Row],[field of work]]="GENERAL WORK",Table1[[#This Row],[Income]],0)</f>
        <v>0</v>
      </c>
      <c r="BY26" s="7">
        <f ca="1">IF(Table1[[#This Row],[field of work]]="AGRICULTURE",Table1[[#This Row],[Income]],0)</f>
        <v>0</v>
      </c>
      <c r="BZ26" s="5">
        <f ca="1">IF(Table1[[#This Row],[Value of debts]]&gt;Table1[[#This Row],[Income]],1,0)</f>
        <v>1</v>
      </c>
      <c r="CA26" s="7"/>
      <c r="CB26" s="5">
        <f ca="1">IF(Table1[[#This Row],[Networth of person($)]]&gt;$CC$6,Table1[[#This Row],[age]],0)</f>
        <v>0</v>
      </c>
      <c r="CC26" s="7"/>
      <c r="CD26" s="6"/>
      <c r="CE26" s="6"/>
      <c r="CF26" s="6"/>
      <c r="CG26" s="6"/>
      <c r="CH26" s="6"/>
      <c r="CI26" s="6"/>
    </row>
    <row r="27" spans="2:87" x14ac:dyDescent="0.25">
      <c r="B27">
        <f t="shared" ca="1" si="1"/>
        <v>2</v>
      </c>
      <c r="C27" t="str">
        <f t="shared" ca="1" si="2"/>
        <v>women</v>
      </c>
      <c r="D27">
        <f t="shared" ca="1" si="3"/>
        <v>35</v>
      </c>
      <c r="E27">
        <f t="shared" ca="1" si="4"/>
        <v>2</v>
      </c>
      <c r="F27" t="str">
        <f t="shared" ca="1" si="5"/>
        <v>constuction</v>
      </c>
      <c r="G27">
        <f t="shared" ca="1" si="6"/>
        <v>5</v>
      </c>
      <c r="H27" t="str">
        <f t="shared" ca="1" si="7"/>
        <v>other</v>
      </c>
      <c r="I27">
        <f t="shared" ca="1" si="8"/>
        <v>2</v>
      </c>
      <c r="J27">
        <f t="shared" ca="1" si="9"/>
        <v>1</v>
      </c>
      <c r="K27">
        <f t="shared" ca="1" si="10"/>
        <v>6249</v>
      </c>
      <c r="L27">
        <f t="shared" ca="1" si="11"/>
        <v>13</v>
      </c>
      <c r="M27" t="str">
        <f t="shared" ca="1" si="12"/>
        <v>Prince Edward Island</v>
      </c>
      <c r="N27">
        <f t="shared" ca="1" si="28"/>
        <v>18747</v>
      </c>
      <c r="O27">
        <f t="shared" ca="1" si="14"/>
        <v>8916.5440300962819</v>
      </c>
      <c r="P27">
        <f t="shared" ca="1" si="29"/>
        <v>5644.2730945473422</v>
      </c>
      <c r="Q27">
        <f t="shared" ca="1" si="16"/>
        <v>2203</v>
      </c>
      <c r="R27">
        <f t="shared" ca="1" si="30"/>
        <v>11787.536368086996</v>
      </c>
      <c r="S27">
        <f t="shared" ca="1" si="31"/>
        <v>427.73882103135179</v>
      </c>
      <c r="T27">
        <f t="shared" ca="1" si="32"/>
        <v>24819.011915578692</v>
      </c>
      <c r="U27">
        <f t="shared" ca="1" si="33"/>
        <v>22907.08039818328</v>
      </c>
      <c r="V27">
        <f t="shared" ca="1" si="34"/>
        <v>1911.9315173954128</v>
      </c>
      <c r="AD27" s="5">
        <f ca="1">IF(Table1[[#This Row],[Gender]]="men",1,0)</f>
        <v>0</v>
      </c>
      <c r="AE27" s="6">
        <f ca="1">IF(Table1[[#This Row],[Gender]]="women",1,0)</f>
        <v>1</v>
      </c>
      <c r="AF27" s="6"/>
      <c r="AG27" s="7"/>
      <c r="AJ27" s="17">
        <f ca="1">IF(Table1[[#This Row],[field of work]]="TEACHING",1,0)</f>
        <v>0</v>
      </c>
      <c r="AK27" s="11">
        <f ca="1">IF(Table1[[#This Row],[field of work]]="CONSTRUCTION",1,0)</f>
        <v>0</v>
      </c>
      <c r="AL27" s="11">
        <f ca="1">IF(Table1[[#This Row],[field of work]]="AGRICULTURE",1,0)</f>
        <v>0</v>
      </c>
      <c r="AM27" s="11">
        <f ca="1">IF(Table1[[#This Row],[field of work]]="AGRICULTURE",1,0)</f>
        <v>0</v>
      </c>
      <c r="AN27" s="11">
        <f ca="1">IF(Table1[[#This Row],[field of work]]="HEALTH",1,0)</f>
        <v>0</v>
      </c>
      <c r="AO27" s="11">
        <f ca="1">IF(Table1[[#This Row],[field of work]]="IT",1,0)</f>
        <v>0</v>
      </c>
      <c r="AP27" s="11"/>
      <c r="AQ27" s="11"/>
      <c r="AR27" s="6"/>
      <c r="AS27" s="6"/>
      <c r="AT27" s="6"/>
      <c r="AU27" s="7"/>
      <c r="AW27" s="20">
        <f ca="1">QUOTIENT(Table1[[#This Row],[Car Value]],Table1[[#This Row],[Cars]])</f>
        <v>5644</v>
      </c>
      <c r="AX27" s="6"/>
      <c r="AY27" s="17">
        <f ca="1">IF(Table1[[#This Row],[Value of debts]]&gt;$AZ$6,1,0)</f>
        <v>1</v>
      </c>
      <c r="AZ27" s="6"/>
      <c r="BA27" s="6"/>
      <c r="BB27" s="7"/>
      <c r="BC27" s="27">
        <f ca="1">(Table1[[#This Row],[Mortage left]]/Table1[[#This Row],[Value of House]])</f>
        <v>0.47562511495686144</v>
      </c>
      <c r="BD27" s="11">
        <f t="shared" ca="1" si="22"/>
        <v>0</v>
      </c>
      <c r="BE27" s="11"/>
      <c r="BF27" s="11"/>
      <c r="BG27" s="17">
        <f ca="1">IF(Table1[[#This Row],[Area]]="YUKON",Table1[[#This Row],[Income]],0)</f>
        <v>0</v>
      </c>
      <c r="BH27" s="11">
        <f ca="1">IF(Table1[[#This Row],[Area]]="BC",Table1[[#This Row],[Income]],0)</f>
        <v>0</v>
      </c>
      <c r="BI27" s="11">
        <f t="shared" ca="1" si="23"/>
        <v>0</v>
      </c>
      <c r="BJ27" s="11">
        <f t="shared" ca="1" si="24"/>
        <v>0</v>
      </c>
      <c r="BK27" s="11">
        <f ca="1">IF(Table1[[#This Row],[Area]]="NUNAVUT",Table1[[#This Row],[Income]],0)</f>
        <v>0</v>
      </c>
      <c r="BL27" s="11">
        <f t="shared" ca="1" si="25"/>
        <v>0</v>
      </c>
      <c r="BM27" s="6">
        <f ca="1">IF(Table1[[#This Row],[Area]]="MANITOBA",Table1[[#This Row],[Income]],0)</f>
        <v>0</v>
      </c>
      <c r="BN27" s="6">
        <f ca="1">IF(Table1[[#This Row],[Area]]="ONTARIO",Table1[[#This Row],[Income]],0)</f>
        <v>0</v>
      </c>
      <c r="BO27" s="6">
        <f ca="1">IF(Table1[[#This Row],[Area]]="QUEBEC",Table1[[#This Row],[Income]],0)</f>
        <v>0</v>
      </c>
      <c r="BP27" s="6">
        <f ca="1">IF(Table1[[#This Row],[Area]]="NEWFOUNLAND",Table1[[#This Row],[Income]],0)</f>
        <v>0</v>
      </c>
      <c r="BQ27" s="6">
        <f ca="1">IF(Table1[[#This Row],[Area]]="NEW BRUNCWICK",Table1[[#This Row],[Income]],0)</f>
        <v>0</v>
      </c>
      <c r="BR27" s="6">
        <f ca="1">IF(Table1[[#This Row],[Area]]="NOVA SCOTIA",Table1[[#This Row],[Income]],0)</f>
        <v>0</v>
      </c>
      <c r="BS27" s="7">
        <f t="shared" ca="1" si="26"/>
        <v>0</v>
      </c>
      <c r="BT27" s="5">
        <f ca="1">IF(Table1[[#This Row],[field of work]]="HEALTH",Table1[[#This Row],[Income]],0)</f>
        <v>0</v>
      </c>
      <c r="BU27" s="6">
        <f ca="1">IF(Table1[[#This Row],[field of work]]="CONSTRUCTION",Table1[[#This Row],[Income]],0)</f>
        <v>0</v>
      </c>
      <c r="BV27" s="6">
        <f t="shared" ca="1" si="27"/>
        <v>0</v>
      </c>
      <c r="BW27" s="6">
        <f ca="1">IF(Table1[[#This Row],[field of work]]="IT",Table1[[#This Row],[Income]],0)</f>
        <v>0</v>
      </c>
      <c r="BX27" s="6">
        <f ca="1">IF(Table1[[#This Row],[field of work]]="GENERAL WORK",Table1[[#This Row],[Income]],0)</f>
        <v>0</v>
      </c>
      <c r="BY27" s="7">
        <f ca="1">IF(Table1[[#This Row],[field of work]]="AGRICULTURE",Table1[[#This Row],[Income]],0)</f>
        <v>0</v>
      </c>
      <c r="BZ27" s="5">
        <f ca="1">IF(Table1[[#This Row],[Value of debts]]&gt;Table1[[#This Row],[Income]],1,0)</f>
        <v>1</v>
      </c>
      <c r="CA27" s="7"/>
      <c r="CB27" s="5">
        <f ca="1">IF(Table1[[#This Row],[Networth of person($)]]&gt;$CC$6,Table1[[#This Row],[age]],0)</f>
        <v>0</v>
      </c>
      <c r="CC27" s="7"/>
      <c r="CD27" s="6"/>
      <c r="CE27" s="6"/>
      <c r="CF27" s="6"/>
      <c r="CG27" s="6"/>
      <c r="CH27" s="6"/>
      <c r="CI27" s="6"/>
    </row>
    <row r="28" spans="2:87" x14ac:dyDescent="0.25">
      <c r="B28">
        <f t="shared" ca="1" si="1"/>
        <v>1</v>
      </c>
      <c r="C28" t="str">
        <f t="shared" ca="1" si="2"/>
        <v>men</v>
      </c>
      <c r="D28">
        <f t="shared" ca="1" si="3"/>
        <v>31</v>
      </c>
      <c r="E28">
        <f t="shared" ca="1" si="4"/>
        <v>5</v>
      </c>
      <c r="F28" t="str">
        <f t="shared" ca="1" si="5"/>
        <v>general work</v>
      </c>
      <c r="G28">
        <f t="shared" ca="1" si="6"/>
        <v>1</v>
      </c>
      <c r="H28" t="str">
        <f t="shared" ca="1" si="7"/>
        <v>highschool</v>
      </c>
      <c r="I28">
        <f t="shared" ca="1" si="8"/>
        <v>1</v>
      </c>
      <c r="J28">
        <f t="shared" ca="1" si="9"/>
        <v>2</v>
      </c>
      <c r="K28">
        <f t="shared" ca="1" si="10"/>
        <v>4062</v>
      </c>
      <c r="L28">
        <f t="shared" ca="1" si="11"/>
        <v>10</v>
      </c>
      <c r="M28" t="str">
        <f t="shared" ca="1" si="12"/>
        <v>Newfounland</v>
      </c>
      <c r="N28">
        <f t="shared" ca="1" si="28"/>
        <v>20310</v>
      </c>
      <c r="O28">
        <f t="shared" ca="1" si="14"/>
        <v>5315.635805643702</v>
      </c>
      <c r="P28">
        <f t="shared" ca="1" si="29"/>
        <v>6511.5418612539479</v>
      </c>
      <c r="Q28">
        <f t="shared" ca="1" si="16"/>
        <v>3782</v>
      </c>
      <c r="R28">
        <f t="shared" ca="1" si="30"/>
        <v>1080.897094848096</v>
      </c>
      <c r="S28">
        <f t="shared" ca="1" si="31"/>
        <v>5766.6622097700538</v>
      </c>
      <c r="T28">
        <f t="shared" ca="1" si="32"/>
        <v>32588.204071024</v>
      </c>
      <c r="U28">
        <f t="shared" ca="1" si="33"/>
        <v>10178.532900491799</v>
      </c>
      <c r="V28">
        <f t="shared" ca="1" si="34"/>
        <v>22409.671170532201</v>
      </c>
      <c r="AD28" s="5">
        <f ca="1">IF(Table1[[#This Row],[Gender]]="men",1,0)</f>
        <v>1</v>
      </c>
      <c r="AE28" s="6">
        <f ca="1">IF(Table1[[#This Row],[Gender]]="women",1,0)</f>
        <v>0</v>
      </c>
      <c r="AF28" s="6"/>
      <c r="AG28" s="7"/>
      <c r="AJ28" s="17">
        <f ca="1">IF(Table1[[#This Row],[field of work]]="TEACHING",1,0)</f>
        <v>0</v>
      </c>
      <c r="AK28" s="11">
        <f ca="1">IF(Table1[[#This Row],[field of work]]="CONSTRUCTION",1,0)</f>
        <v>0</v>
      </c>
      <c r="AL28" s="11">
        <f ca="1">IF(Table1[[#This Row],[field of work]]="AGRICULTURE",1,0)</f>
        <v>0</v>
      </c>
      <c r="AM28" s="11">
        <f ca="1">IF(Table1[[#This Row],[field of work]]="AGRICULTURE",1,0)</f>
        <v>0</v>
      </c>
      <c r="AN28" s="11">
        <f ca="1">IF(Table1[[#This Row],[field of work]]="HEALTH",1,0)</f>
        <v>0</v>
      </c>
      <c r="AO28" s="11">
        <f ca="1">IF(Table1[[#This Row],[field of work]]="IT",1,0)</f>
        <v>0</v>
      </c>
      <c r="AP28" s="11"/>
      <c r="AQ28" s="11"/>
      <c r="AR28" s="6"/>
      <c r="AS28" s="6"/>
      <c r="AT28" s="6"/>
      <c r="AU28" s="7"/>
      <c r="AW28" s="20">
        <f ca="1">QUOTIENT(Table1[[#This Row],[Car Value]],Table1[[#This Row],[Cars]])</f>
        <v>3255</v>
      </c>
      <c r="AX28" s="6"/>
      <c r="AY28" s="17">
        <f ca="1">IF(Table1[[#This Row],[Value of debts]]&gt;$AZ$6,1,0)</f>
        <v>1</v>
      </c>
      <c r="AZ28" s="6"/>
      <c r="BA28" s="6"/>
      <c r="BB28" s="7"/>
      <c r="BC28" s="27">
        <f ca="1">(Table1[[#This Row],[Mortage left]]/Table1[[#This Row],[Value of House]])</f>
        <v>0.26172505197654861</v>
      </c>
      <c r="BD28" s="11">
        <f t="shared" ca="1" si="22"/>
        <v>0</v>
      </c>
      <c r="BE28" s="11"/>
      <c r="BF28" s="11"/>
      <c r="BG28" s="17">
        <f ca="1">IF(Table1[[#This Row],[Area]]="YUKON",Table1[[#This Row],[Income]],0)</f>
        <v>0</v>
      </c>
      <c r="BH28" s="11">
        <f ca="1">IF(Table1[[#This Row],[Area]]="BC",Table1[[#This Row],[Income]],0)</f>
        <v>0</v>
      </c>
      <c r="BI28" s="11">
        <f t="shared" ca="1" si="23"/>
        <v>0</v>
      </c>
      <c r="BJ28" s="11">
        <f t="shared" ca="1" si="24"/>
        <v>0</v>
      </c>
      <c r="BK28" s="11">
        <f ca="1">IF(Table1[[#This Row],[Area]]="NUNAVUT",Table1[[#This Row],[Income]],0)</f>
        <v>0</v>
      </c>
      <c r="BL28" s="11">
        <f t="shared" ca="1" si="25"/>
        <v>0</v>
      </c>
      <c r="BM28" s="6">
        <f ca="1">IF(Table1[[#This Row],[Area]]="MANITOBA",Table1[[#This Row],[Income]],0)</f>
        <v>0</v>
      </c>
      <c r="BN28" s="6">
        <f ca="1">IF(Table1[[#This Row],[Area]]="ONTARIO",Table1[[#This Row],[Income]],0)</f>
        <v>0</v>
      </c>
      <c r="BO28" s="6">
        <f ca="1">IF(Table1[[#This Row],[Area]]="QUEBEC",Table1[[#This Row],[Income]],0)</f>
        <v>0</v>
      </c>
      <c r="BP28" s="6">
        <f ca="1">IF(Table1[[#This Row],[Area]]="NEWFOUNLAND",Table1[[#This Row],[Income]],0)</f>
        <v>4062</v>
      </c>
      <c r="BQ28" s="6">
        <f ca="1">IF(Table1[[#This Row],[Area]]="NEW BRUNCWICK",Table1[[#This Row],[Income]],0)</f>
        <v>0</v>
      </c>
      <c r="BR28" s="6">
        <f ca="1">IF(Table1[[#This Row],[Area]]="NOVA SCOTIA",Table1[[#This Row],[Income]],0)</f>
        <v>0</v>
      </c>
      <c r="BS28" s="7">
        <f t="shared" ca="1" si="26"/>
        <v>0</v>
      </c>
      <c r="BT28" s="5">
        <f ca="1">IF(Table1[[#This Row],[field of work]]="HEALTH",Table1[[#This Row],[Income]],0)</f>
        <v>0</v>
      </c>
      <c r="BU28" s="6">
        <f ca="1">IF(Table1[[#This Row],[field of work]]="CONSTRUCTION",Table1[[#This Row],[Income]],0)</f>
        <v>0</v>
      </c>
      <c r="BV28" s="6">
        <f t="shared" ca="1" si="27"/>
        <v>0</v>
      </c>
      <c r="BW28" s="6">
        <f ca="1">IF(Table1[[#This Row],[field of work]]="IT",Table1[[#This Row],[Income]],0)</f>
        <v>0</v>
      </c>
      <c r="BX28" s="6">
        <f ca="1">IF(Table1[[#This Row],[field of work]]="GENERAL WORK",Table1[[#This Row],[Income]],0)</f>
        <v>4062</v>
      </c>
      <c r="BY28" s="7">
        <f ca="1">IF(Table1[[#This Row],[field of work]]="AGRICULTURE",Table1[[#This Row],[Income]],0)</f>
        <v>0</v>
      </c>
      <c r="BZ28" s="5">
        <f ca="1">IF(Table1[[#This Row],[Value of debts]]&gt;Table1[[#This Row],[Income]],1,0)</f>
        <v>1</v>
      </c>
      <c r="CA28" s="7"/>
      <c r="CB28" s="5">
        <f ca="1">IF(Table1[[#This Row],[Networth of person($)]]&gt;$CC$6,Table1[[#This Row],[age]],0)</f>
        <v>31</v>
      </c>
      <c r="CC28" s="7"/>
      <c r="CD28" s="6"/>
      <c r="CE28" s="6"/>
      <c r="CF28" s="6"/>
      <c r="CG28" s="6"/>
      <c r="CH28" s="6"/>
      <c r="CI28" s="6"/>
    </row>
    <row r="29" spans="2:87" x14ac:dyDescent="0.25">
      <c r="B29">
        <f t="shared" ca="1" si="1"/>
        <v>1</v>
      </c>
      <c r="C29" t="str">
        <f t="shared" ca="1" si="2"/>
        <v>men</v>
      </c>
      <c r="D29">
        <f t="shared" ca="1" si="3"/>
        <v>36</v>
      </c>
      <c r="E29">
        <f t="shared" ca="1" si="4"/>
        <v>5</v>
      </c>
      <c r="F29" t="str">
        <f t="shared" ca="1" si="5"/>
        <v>general work</v>
      </c>
      <c r="G29">
        <f t="shared" ca="1" si="6"/>
        <v>5</v>
      </c>
      <c r="H29" t="str">
        <f t="shared" ca="1" si="7"/>
        <v>other</v>
      </c>
      <c r="I29">
        <f t="shared" ca="1" si="8"/>
        <v>3</v>
      </c>
      <c r="J29">
        <f t="shared" ca="1" si="9"/>
        <v>2</v>
      </c>
      <c r="K29">
        <f t="shared" ca="1" si="10"/>
        <v>4351</v>
      </c>
      <c r="L29">
        <f t="shared" ca="1" si="11"/>
        <v>5</v>
      </c>
      <c r="M29" t="str">
        <f t="shared" ca="1" si="12"/>
        <v>Nunavut</v>
      </c>
      <c r="N29">
        <f t="shared" ca="1" si="28"/>
        <v>17404</v>
      </c>
      <c r="O29">
        <f t="shared" ca="1" si="14"/>
        <v>554.35533320647482</v>
      </c>
      <c r="P29">
        <f t="shared" ca="1" si="29"/>
        <v>469.33585671789939</v>
      </c>
      <c r="Q29">
        <f t="shared" ca="1" si="16"/>
        <v>305</v>
      </c>
      <c r="R29">
        <f t="shared" ca="1" si="30"/>
        <v>4142.2244218049645</v>
      </c>
      <c r="S29">
        <f t="shared" ca="1" si="31"/>
        <v>4058.3833936310712</v>
      </c>
      <c r="T29">
        <f t="shared" ca="1" si="32"/>
        <v>21931.719250348971</v>
      </c>
      <c r="U29">
        <f t="shared" ca="1" si="33"/>
        <v>5001.5797550114394</v>
      </c>
      <c r="V29">
        <f t="shared" ca="1" si="34"/>
        <v>16930.139495337531</v>
      </c>
      <c r="AD29" s="5">
        <f ca="1">IF(Table1[[#This Row],[Gender]]="men",1,0)</f>
        <v>1</v>
      </c>
      <c r="AE29" s="6">
        <f ca="1">IF(Table1[[#This Row],[Gender]]="women",1,0)</f>
        <v>0</v>
      </c>
      <c r="AF29" s="6"/>
      <c r="AG29" s="7"/>
      <c r="AJ29" s="17">
        <f ca="1">IF(Table1[[#This Row],[field of work]]="TEACHING",1,0)</f>
        <v>0</v>
      </c>
      <c r="AK29" s="11">
        <f ca="1">IF(Table1[[#This Row],[field of work]]="CONSTRUCTION",1,0)</f>
        <v>0</v>
      </c>
      <c r="AL29" s="11">
        <f ca="1">IF(Table1[[#This Row],[field of work]]="AGRICULTURE",1,0)</f>
        <v>0</v>
      </c>
      <c r="AM29" s="11">
        <f ca="1">IF(Table1[[#This Row],[field of work]]="AGRICULTURE",1,0)</f>
        <v>0</v>
      </c>
      <c r="AN29" s="11">
        <f ca="1">IF(Table1[[#This Row],[field of work]]="HEALTH",1,0)</f>
        <v>0</v>
      </c>
      <c r="AO29" s="11">
        <f ca="1">IF(Table1[[#This Row],[field of work]]="IT",1,0)</f>
        <v>0</v>
      </c>
      <c r="AP29" s="11"/>
      <c r="AQ29" s="11"/>
      <c r="AR29" s="6"/>
      <c r="AS29" s="6"/>
      <c r="AT29" s="6"/>
      <c r="AU29" s="7"/>
      <c r="AW29" s="20">
        <f ca="1">QUOTIENT(Table1[[#This Row],[Car Value]],Table1[[#This Row],[Cars]])</f>
        <v>234</v>
      </c>
      <c r="AX29" s="6"/>
      <c r="AY29" s="17">
        <f ca="1">IF(Table1[[#This Row],[Value of debts]]&gt;$AZ$6,1,0)</f>
        <v>1</v>
      </c>
      <c r="AZ29" s="6"/>
      <c r="BA29" s="6"/>
      <c r="BB29" s="7"/>
      <c r="BC29" s="27">
        <f ca="1">(Table1[[#This Row],[Mortage left]]/Table1[[#This Row],[Value of House]])</f>
        <v>3.1852179568287453E-2</v>
      </c>
      <c r="BD29" s="11">
        <f t="shared" ca="1" si="22"/>
        <v>1</v>
      </c>
      <c r="BE29" s="11"/>
      <c r="BF29" s="11"/>
      <c r="BG29" s="17">
        <f ca="1">IF(Table1[[#This Row],[Area]]="YUKON",Table1[[#This Row],[Income]],0)</f>
        <v>0</v>
      </c>
      <c r="BH29" s="11">
        <f ca="1">IF(Table1[[#This Row],[Area]]="BC",Table1[[#This Row],[Income]],0)</f>
        <v>0</v>
      </c>
      <c r="BI29" s="11">
        <f t="shared" ca="1" si="23"/>
        <v>0</v>
      </c>
      <c r="BJ29" s="11">
        <f t="shared" ca="1" si="24"/>
        <v>0</v>
      </c>
      <c r="BK29" s="11">
        <f ca="1">IF(Table1[[#This Row],[Area]]="NUNAVUT",Table1[[#This Row],[Income]],0)</f>
        <v>4351</v>
      </c>
      <c r="BL29" s="11">
        <f t="shared" ca="1" si="25"/>
        <v>0</v>
      </c>
      <c r="BM29" s="6">
        <f ca="1">IF(Table1[[#This Row],[Area]]="MANITOBA",Table1[[#This Row],[Income]],0)</f>
        <v>0</v>
      </c>
      <c r="BN29" s="6">
        <f ca="1">IF(Table1[[#This Row],[Area]]="ONTARIO",Table1[[#This Row],[Income]],0)</f>
        <v>0</v>
      </c>
      <c r="BO29" s="6">
        <f ca="1">IF(Table1[[#This Row],[Area]]="QUEBEC",Table1[[#This Row],[Income]],0)</f>
        <v>0</v>
      </c>
      <c r="BP29" s="6">
        <f ca="1">IF(Table1[[#This Row],[Area]]="NEWFOUNLAND",Table1[[#This Row],[Income]],0)</f>
        <v>0</v>
      </c>
      <c r="BQ29" s="6">
        <f ca="1">IF(Table1[[#This Row],[Area]]="NEW BRUNCWICK",Table1[[#This Row],[Income]],0)</f>
        <v>0</v>
      </c>
      <c r="BR29" s="6">
        <f ca="1">IF(Table1[[#This Row],[Area]]="NOVA SCOTIA",Table1[[#This Row],[Income]],0)</f>
        <v>0</v>
      </c>
      <c r="BS29" s="7">
        <f t="shared" ca="1" si="26"/>
        <v>0</v>
      </c>
      <c r="BT29" s="5">
        <f ca="1">IF(Table1[[#This Row],[field of work]]="HEALTH",Table1[[#This Row],[Income]],0)</f>
        <v>0</v>
      </c>
      <c r="BU29" s="6">
        <f ca="1">IF(Table1[[#This Row],[field of work]]="CONSTRUCTION",Table1[[#This Row],[Income]],0)</f>
        <v>0</v>
      </c>
      <c r="BV29" s="6">
        <f t="shared" ca="1" si="27"/>
        <v>0</v>
      </c>
      <c r="BW29" s="6">
        <f ca="1">IF(Table1[[#This Row],[field of work]]="IT",Table1[[#This Row],[Income]],0)</f>
        <v>0</v>
      </c>
      <c r="BX29" s="6">
        <f ca="1">IF(Table1[[#This Row],[field of work]]="GENERAL WORK",Table1[[#This Row],[Income]],0)</f>
        <v>4351</v>
      </c>
      <c r="BY29" s="7">
        <f ca="1">IF(Table1[[#This Row],[field of work]]="AGRICULTURE",Table1[[#This Row],[Income]],0)</f>
        <v>0</v>
      </c>
      <c r="BZ29" s="5">
        <f ca="1">IF(Table1[[#This Row],[Value of debts]]&gt;Table1[[#This Row],[Income]],1,0)</f>
        <v>1</v>
      </c>
      <c r="CA29" s="7"/>
      <c r="CB29" s="5">
        <f ca="1">IF(Table1[[#This Row],[Networth of person($)]]&gt;$CC$6,Table1[[#This Row],[age]],0)</f>
        <v>36</v>
      </c>
      <c r="CC29" s="7"/>
      <c r="CD29" s="6"/>
      <c r="CE29" s="6"/>
      <c r="CF29" s="6"/>
      <c r="CG29" s="6"/>
      <c r="CH29" s="6"/>
      <c r="CI29" s="6"/>
    </row>
    <row r="30" spans="2:87" x14ac:dyDescent="0.25">
      <c r="B30">
        <f t="shared" ca="1" si="1"/>
        <v>2</v>
      </c>
      <c r="C30" t="str">
        <f t="shared" ca="1" si="2"/>
        <v>women</v>
      </c>
      <c r="D30">
        <f t="shared" ca="1" si="3"/>
        <v>29</v>
      </c>
      <c r="E30">
        <f t="shared" ca="1" si="4"/>
        <v>2</v>
      </c>
      <c r="F30" t="str">
        <f t="shared" ca="1" si="5"/>
        <v>constuction</v>
      </c>
      <c r="G30">
        <f t="shared" ca="1" si="6"/>
        <v>2</v>
      </c>
      <c r="H30" t="str">
        <f t="shared" ca="1" si="7"/>
        <v>college</v>
      </c>
      <c r="I30">
        <f t="shared" ca="1" si="8"/>
        <v>0</v>
      </c>
      <c r="J30">
        <f t="shared" ca="1" si="9"/>
        <v>2</v>
      </c>
      <c r="K30">
        <f t="shared" ca="1" si="10"/>
        <v>7456</v>
      </c>
      <c r="L30">
        <f t="shared" ca="1" si="11"/>
        <v>8</v>
      </c>
      <c r="M30" t="str">
        <f t="shared" ca="1" si="12"/>
        <v>Ontario</v>
      </c>
      <c r="N30">
        <f t="shared" ca="1" si="28"/>
        <v>29824</v>
      </c>
      <c r="O30">
        <f t="shared" ca="1" si="14"/>
        <v>22397.604302527452</v>
      </c>
      <c r="P30">
        <f t="shared" ca="1" si="29"/>
        <v>9999.1549948265656</v>
      </c>
      <c r="Q30">
        <f t="shared" ca="1" si="16"/>
        <v>3032</v>
      </c>
      <c r="R30">
        <f t="shared" ca="1" si="30"/>
        <v>9259.8477461868588</v>
      </c>
      <c r="S30">
        <f t="shared" ca="1" si="31"/>
        <v>2256.0120973641729</v>
      </c>
      <c r="T30">
        <f t="shared" ca="1" si="32"/>
        <v>42079.167092190743</v>
      </c>
      <c r="U30">
        <f t="shared" ca="1" si="33"/>
        <v>34689.452048714309</v>
      </c>
      <c r="V30">
        <f t="shared" ca="1" si="34"/>
        <v>7389.7150434764335</v>
      </c>
      <c r="AD30" s="5">
        <f ca="1">IF(Table1[[#This Row],[Gender]]="men",1,0)</f>
        <v>0</v>
      </c>
      <c r="AE30" s="6">
        <f ca="1">IF(Table1[[#This Row],[Gender]]="women",1,0)</f>
        <v>1</v>
      </c>
      <c r="AF30" s="6"/>
      <c r="AG30" s="7"/>
      <c r="AJ30" s="17">
        <f ca="1">IF(Table1[[#This Row],[field of work]]="TEACHING",1,0)</f>
        <v>0</v>
      </c>
      <c r="AK30" s="11">
        <f ca="1">IF(Table1[[#This Row],[field of work]]="CONSTRUCTION",1,0)</f>
        <v>0</v>
      </c>
      <c r="AL30" s="11">
        <f ca="1">IF(Table1[[#This Row],[field of work]]="AGRICULTURE",1,0)</f>
        <v>0</v>
      </c>
      <c r="AM30" s="11">
        <f ca="1">IF(Table1[[#This Row],[field of work]]="AGRICULTURE",1,0)</f>
        <v>0</v>
      </c>
      <c r="AN30" s="11">
        <f ca="1">IF(Table1[[#This Row],[field of work]]="HEALTH",1,0)</f>
        <v>0</v>
      </c>
      <c r="AO30" s="11">
        <f ca="1">IF(Table1[[#This Row],[field of work]]="IT",1,0)</f>
        <v>0</v>
      </c>
      <c r="AP30" s="11"/>
      <c r="AQ30" s="11"/>
      <c r="AR30" s="6"/>
      <c r="AS30" s="6"/>
      <c r="AT30" s="6"/>
      <c r="AU30" s="7"/>
      <c r="AW30" s="20">
        <f ca="1">QUOTIENT(Table1[[#This Row],[Car Value]],Table1[[#This Row],[Cars]])</f>
        <v>4999</v>
      </c>
      <c r="AX30" s="6"/>
      <c r="AY30" s="17">
        <f ca="1">IF(Table1[[#This Row],[Value of debts]]&gt;$AZ$6,1,0)</f>
        <v>1</v>
      </c>
      <c r="AZ30" s="6"/>
      <c r="BA30" s="6"/>
      <c r="BB30" s="7"/>
      <c r="BC30" s="27">
        <f ca="1">(Table1[[#This Row],[Mortage left]]/Table1[[#This Row],[Value of House]])</f>
        <v>0.75099263353431644</v>
      </c>
      <c r="BD30" s="11">
        <f t="shared" ca="1" si="22"/>
        <v>0</v>
      </c>
      <c r="BE30" s="11"/>
      <c r="BF30" s="11"/>
      <c r="BG30" s="17">
        <f ca="1">IF(Table1[[#This Row],[Area]]="YUKON",Table1[[#This Row],[Income]],0)</f>
        <v>0</v>
      </c>
      <c r="BH30" s="11">
        <f ca="1">IF(Table1[[#This Row],[Area]]="BC",Table1[[#This Row],[Income]],0)</f>
        <v>0</v>
      </c>
      <c r="BI30" s="11">
        <f t="shared" ca="1" si="23"/>
        <v>0</v>
      </c>
      <c r="BJ30" s="11">
        <f t="shared" ca="1" si="24"/>
        <v>0</v>
      </c>
      <c r="BK30" s="11">
        <f ca="1">IF(Table1[[#This Row],[Area]]="NUNAVUT",Table1[[#This Row],[Income]],0)</f>
        <v>0</v>
      </c>
      <c r="BL30" s="11">
        <f t="shared" ca="1" si="25"/>
        <v>0</v>
      </c>
      <c r="BM30" s="6">
        <f ca="1">IF(Table1[[#This Row],[Area]]="MANITOBA",Table1[[#This Row],[Income]],0)</f>
        <v>0</v>
      </c>
      <c r="BN30" s="6">
        <f ca="1">IF(Table1[[#This Row],[Area]]="ONTARIO",Table1[[#This Row],[Income]],0)</f>
        <v>7456</v>
      </c>
      <c r="BO30" s="6">
        <f ca="1">IF(Table1[[#This Row],[Area]]="QUEBEC",Table1[[#This Row],[Income]],0)</f>
        <v>0</v>
      </c>
      <c r="BP30" s="6">
        <f ca="1">IF(Table1[[#This Row],[Area]]="NEWFOUNLAND",Table1[[#This Row],[Income]],0)</f>
        <v>0</v>
      </c>
      <c r="BQ30" s="6">
        <f ca="1">IF(Table1[[#This Row],[Area]]="NEW BRUNCWICK",Table1[[#This Row],[Income]],0)</f>
        <v>0</v>
      </c>
      <c r="BR30" s="6">
        <f ca="1">IF(Table1[[#This Row],[Area]]="NOVA SCOTIA",Table1[[#This Row],[Income]],0)</f>
        <v>0</v>
      </c>
      <c r="BS30" s="7">
        <f t="shared" ca="1" si="26"/>
        <v>0</v>
      </c>
      <c r="BT30" s="5">
        <f ca="1">IF(Table1[[#This Row],[field of work]]="HEALTH",Table1[[#This Row],[Income]],0)</f>
        <v>0</v>
      </c>
      <c r="BU30" s="6">
        <f ca="1">IF(Table1[[#This Row],[field of work]]="CONSTRUCTION",Table1[[#This Row],[Income]],0)</f>
        <v>0</v>
      </c>
      <c r="BV30" s="6">
        <f t="shared" ca="1" si="27"/>
        <v>0</v>
      </c>
      <c r="BW30" s="6">
        <f ca="1">IF(Table1[[#This Row],[field of work]]="IT",Table1[[#This Row],[Income]],0)</f>
        <v>0</v>
      </c>
      <c r="BX30" s="6">
        <f ca="1">IF(Table1[[#This Row],[field of work]]="GENERAL WORK",Table1[[#This Row],[Income]],0)</f>
        <v>0</v>
      </c>
      <c r="BY30" s="7">
        <f ca="1">IF(Table1[[#This Row],[field of work]]="AGRICULTURE",Table1[[#This Row],[Income]],0)</f>
        <v>0</v>
      </c>
      <c r="BZ30" s="5">
        <f ca="1">IF(Table1[[#This Row],[Value of debts]]&gt;Table1[[#This Row],[Income]],1,0)</f>
        <v>1</v>
      </c>
      <c r="CA30" s="7"/>
      <c r="CB30" s="5">
        <f ca="1">IF(Table1[[#This Row],[Networth of person($)]]&gt;$CC$6,Table1[[#This Row],[age]],0)</f>
        <v>29</v>
      </c>
      <c r="CC30" s="7"/>
      <c r="CD30" s="6"/>
      <c r="CE30" s="6"/>
      <c r="CF30" s="6"/>
      <c r="CG30" s="6"/>
      <c r="CH30" s="6"/>
      <c r="CI30" s="6"/>
    </row>
    <row r="31" spans="2:87" x14ac:dyDescent="0.25">
      <c r="B31">
        <f t="shared" ca="1" si="1"/>
        <v>2</v>
      </c>
      <c r="C31" t="str">
        <f t="shared" ca="1" si="2"/>
        <v>women</v>
      </c>
      <c r="D31">
        <f t="shared" ca="1" si="3"/>
        <v>39</v>
      </c>
      <c r="E31">
        <f t="shared" ca="1" si="4"/>
        <v>1</v>
      </c>
      <c r="F31" t="str">
        <f t="shared" ca="1" si="5"/>
        <v>health</v>
      </c>
      <c r="G31">
        <f t="shared" ca="1" si="6"/>
        <v>3</v>
      </c>
      <c r="H31" t="str">
        <f t="shared" ca="1" si="7"/>
        <v>university</v>
      </c>
      <c r="I31">
        <f t="shared" ca="1" si="8"/>
        <v>4</v>
      </c>
      <c r="J31">
        <f t="shared" ca="1" si="9"/>
        <v>3</v>
      </c>
      <c r="K31">
        <f t="shared" ca="1" si="10"/>
        <v>4724</v>
      </c>
      <c r="L31">
        <f t="shared" ca="1" si="11"/>
        <v>11</v>
      </c>
      <c r="M31" t="str">
        <f t="shared" ca="1" si="12"/>
        <v>New bruncwick</v>
      </c>
      <c r="N31">
        <f t="shared" ca="1" si="28"/>
        <v>14172</v>
      </c>
      <c r="O31">
        <f t="shared" ca="1" si="14"/>
        <v>13703.815365091888</v>
      </c>
      <c r="P31">
        <f t="shared" ca="1" si="29"/>
        <v>11208.307662841748</v>
      </c>
      <c r="Q31">
        <f t="shared" ca="1" si="16"/>
        <v>4401</v>
      </c>
      <c r="R31">
        <f t="shared" ca="1" si="30"/>
        <v>785.71955422639348</v>
      </c>
      <c r="S31">
        <f t="shared" ca="1" si="31"/>
        <v>1696.1517845055935</v>
      </c>
      <c r="T31">
        <f t="shared" ca="1" si="32"/>
        <v>27076.459447347341</v>
      </c>
      <c r="U31">
        <f t="shared" ca="1" si="33"/>
        <v>18890.534919318285</v>
      </c>
      <c r="V31">
        <f t="shared" ca="1" si="34"/>
        <v>8185.9245280290561</v>
      </c>
      <c r="AD31" s="5">
        <f ca="1">IF(Table1[[#This Row],[Gender]]="men",1,0)</f>
        <v>0</v>
      </c>
      <c r="AE31" s="6">
        <f ca="1">IF(Table1[[#This Row],[Gender]]="women",1,0)</f>
        <v>1</v>
      </c>
      <c r="AF31" s="6"/>
      <c r="AG31" s="7"/>
      <c r="AJ31" s="17">
        <f ca="1">IF(Table1[[#This Row],[field of work]]="TEACHING",1,0)</f>
        <v>0</v>
      </c>
      <c r="AK31" s="11">
        <f ca="1">IF(Table1[[#This Row],[field of work]]="CONSTRUCTION",1,0)</f>
        <v>0</v>
      </c>
      <c r="AL31" s="11">
        <f ca="1">IF(Table1[[#This Row],[field of work]]="AGRICULTURE",1,0)</f>
        <v>0</v>
      </c>
      <c r="AM31" s="11">
        <f ca="1">IF(Table1[[#This Row],[field of work]]="AGRICULTURE",1,0)</f>
        <v>0</v>
      </c>
      <c r="AN31" s="11">
        <f ca="1">IF(Table1[[#This Row],[field of work]]="HEALTH",1,0)</f>
        <v>1</v>
      </c>
      <c r="AO31" s="11">
        <f ca="1">IF(Table1[[#This Row],[field of work]]="IT",1,0)</f>
        <v>0</v>
      </c>
      <c r="AP31" s="11"/>
      <c r="AQ31" s="11"/>
      <c r="AR31" s="6"/>
      <c r="AS31" s="6"/>
      <c r="AT31" s="6"/>
      <c r="AU31" s="7"/>
      <c r="AW31" s="20">
        <f ca="1">QUOTIENT(Table1[[#This Row],[Car Value]],Table1[[#This Row],[Cars]])</f>
        <v>3736</v>
      </c>
      <c r="AX31" s="6"/>
      <c r="AY31" s="17">
        <f ca="1">IF(Table1[[#This Row],[Value of debts]]&gt;$AZ$6,1,0)</f>
        <v>1</v>
      </c>
      <c r="AZ31" s="6"/>
      <c r="BA31" s="6"/>
      <c r="BB31" s="7"/>
      <c r="BC31" s="27">
        <f ca="1">(Table1[[#This Row],[Mortage left]]/Table1[[#This Row],[Value of House]])</f>
        <v>0.96696410987100534</v>
      </c>
      <c r="BD31" s="11">
        <f t="shared" ca="1" si="22"/>
        <v>0</v>
      </c>
      <c r="BE31" s="11"/>
      <c r="BF31" s="11"/>
      <c r="BG31" s="17">
        <f ca="1">IF(Table1[[#This Row],[Area]]="YUKON",Table1[[#This Row],[Income]],0)</f>
        <v>0</v>
      </c>
      <c r="BH31" s="11">
        <f ca="1">IF(Table1[[#This Row],[Area]]="BC",Table1[[#This Row],[Income]],0)</f>
        <v>0</v>
      </c>
      <c r="BI31" s="11">
        <f t="shared" ca="1" si="23"/>
        <v>0</v>
      </c>
      <c r="BJ31" s="11">
        <f t="shared" ca="1" si="24"/>
        <v>0</v>
      </c>
      <c r="BK31" s="11">
        <f ca="1">IF(Table1[[#This Row],[Area]]="NUNAVUT",Table1[[#This Row],[Income]],0)</f>
        <v>0</v>
      </c>
      <c r="BL31" s="11">
        <f t="shared" ca="1" si="25"/>
        <v>0</v>
      </c>
      <c r="BM31" s="6">
        <f ca="1">IF(Table1[[#This Row],[Area]]="MANITOBA",Table1[[#This Row],[Income]],0)</f>
        <v>0</v>
      </c>
      <c r="BN31" s="6">
        <f ca="1">IF(Table1[[#This Row],[Area]]="ONTARIO",Table1[[#This Row],[Income]],0)</f>
        <v>0</v>
      </c>
      <c r="BO31" s="6">
        <f ca="1">IF(Table1[[#This Row],[Area]]="QUEBEC",Table1[[#This Row],[Income]],0)</f>
        <v>0</v>
      </c>
      <c r="BP31" s="6">
        <f ca="1">IF(Table1[[#This Row],[Area]]="NEWFOUNLAND",Table1[[#This Row],[Income]],0)</f>
        <v>0</v>
      </c>
      <c r="BQ31" s="6">
        <f ca="1">IF(Table1[[#This Row],[Area]]="NEW BRUNCWICK",Table1[[#This Row],[Income]],0)</f>
        <v>4724</v>
      </c>
      <c r="BR31" s="6">
        <f ca="1">IF(Table1[[#This Row],[Area]]="NOVA SCOTIA",Table1[[#This Row],[Income]],0)</f>
        <v>0</v>
      </c>
      <c r="BS31" s="7">
        <f t="shared" ca="1" si="26"/>
        <v>0</v>
      </c>
      <c r="BT31" s="5">
        <f ca="1">IF(Table1[[#This Row],[field of work]]="HEALTH",Table1[[#This Row],[Income]],0)</f>
        <v>4724</v>
      </c>
      <c r="BU31" s="6">
        <f ca="1">IF(Table1[[#This Row],[field of work]]="CONSTRUCTION",Table1[[#This Row],[Income]],0)</f>
        <v>0</v>
      </c>
      <c r="BV31" s="6">
        <f t="shared" ca="1" si="27"/>
        <v>0</v>
      </c>
      <c r="BW31" s="6">
        <f ca="1">IF(Table1[[#This Row],[field of work]]="IT",Table1[[#This Row],[Income]],0)</f>
        <v>0</v>
      </c>
      <c r="BX31" s="6">
        <f ca="1">IF(Table1[[#This Row],[field of work]]="GENERAL WORK",Table1[[#This Row],[Income]],0)</f>
        <v>0</v>
      </c>
      <c r="BY31" s="7">
        <f ca="1">IF(Table1[[#This Row],[field of work]]="AGRICULTURE",Table1[[#This Row],[Income]],0)</f>
        <v>0</v>
      </c>
      <c r="BZ31" s="5">
        <f ca="1">IF(Table1[[#This Row],[Value of debts]]&gt;Table1[[#This Row],[Income]],1,0)</f>
        <v>1</v>
      </c>
      <c r="CA31" s="7"/>
      <c r="CB31" s="5">
        <f ca="1">IF(Table1[[#This Row],[Networth of person($)]]&gt;$CC$6,Table1[[#This Row],[age]],0)</f>
        <v>39</v>
      </c>
      <c r="CC31" s="7"/>
      <c r="CD31" s="6"/>
      <c r="CE31" s="6"/>
      <c r="CF31" s="6"/>
      <c r="CG31" s="6"/>
      <c r="CH31" s="6"/>
      <c r="CI31" s="6"/>
    </row>
    <row r="32" spans="2:87" x14ac:dyDescent="0.25">
      <c r="B32">
        <f t="shared" ca="1" si="1"/>
        <v>2</v>
      </c>
      <c r="C32" t="str">
        <f t="shared" ca="1" si="2"/>
        <v>women</v>
      </c>
      <c r="D32">
        <f t="shared" ca="1" si="3"/>
        <v>29</v>
      </c>
      <c r="E32">
        <f t="shared" ca="1" si="4"/>
        <v>1</v>
      </c>
      <c r="F32" t="str">
        <f t="shared" ca="1" si="5"/>
        <v>health</v>
      </c>
      <c r="G32">
        <f t="shared" ca="1" si="6"/>
        <v>4</v>
      </c>
      <c r="H32" t="str">
        <f t="shared" ca="1" si="7"/>
        <v>technical</v>
      </c>
      <c r="I32">
        <f t="shared" ca="1" si="8"/>
        <v>0</v>
      </c>
      <c r="J32">
        <f t="shared" ca="1" si="9"/>
        <v>3</v>
      </c>
      <c r="K32">
        <f t="shared" ca="1" si="10"/>
        <v>7937</v>
      </c>
      <c r="L32">
        <f t="shared" ca="1" si="11"/>
        <v>5</v>
      </c>
      <c r="M32" t="str">
        <f t="shared" ca="1" si="12"/>
        <v>Nunavut</v>
      </c>
      <c r="N32">
        <f t="shared" ca="1" si="28"/>
        <v>47622</v>
      </c>
      <c r="O32">
        <f t="shared" ca="1" si="14"/>
        <v>7869.0877995806522</v>
      </c>
      <c r="P32">
        <f t="shared" ca="1" si="29"/>
        <v>898.58693784510933</v>
      </c>
      <c r="Q32">
        <f t="shared" ca="1" si="16"/>
        <v>825</v>
      </c>
      <c r="R32">
        <f t="shared" ca="1" si="30"/>
        <v>3450.6754045860648</v>
      </c>
      <c r="S32">
        <f t="shared" ca="1" si="31"/>
        <v>9038.7589068395864</v>
      </c>
      <c r="T32">
        <f t="shared" ca="1" si="32"/>
        <v>57559.345844684693</v>
      </c>
      <c r="U32">
        <f t="shared" ca="1" si="33"/>
        <v>12144.763204166717</v>
      </c>
      <c r="V32">
        <f t="shared" ca="1" si="34"/>
        <v>45414.582640517976</v>
      </c>
      <c r="AD32" s="5">
        <f ca="1">IF(Table1[[#This Row],[Gender]]="men",1,0)</f>
        <v>0</v>
      </c>
      <c r="AE32" s="6">
        <f ca="1">IF(Table1[[#This Row],[Gender]]="women",1,0)</f>
        <v>1</v>
      </c>
      <c r="AF32" s="6"/>
      <c r="AG32" s="7"/>
      <c r="AJ32" s="17">
        <f ca="1">IF(Table1[[#This Row],[field of work]]="TEACHING",1,0)</f>
        <v>0</v>
      </c>
      <c r="AK32" s="11">
        <f ca="1">IF(Table1[[#This Row],[field of work]]="CONSTRUCTION",1,0)</f>
        <v>0</v>
      </c>
      <c r="AL32" s="11">
        <f ca="1">IF(Table1[[#This Row],[field of work]]="AGRICULTURE",1,0)</f>
        <v>0</v>
      </c>
      <c r="AM32" s="11">
        <f ca="1">IF(Table1[[#This Row],[field of work]]="AGRICULTURE",1,0)</f>
        <v>0</v>
      </c>
      <c r="AN32" s="11">
        <f ca="1">IF(Table1[[#This Row],[field of work]]="HEALTH",1,0)</f>
        <v>1</v>
      </c>
      <c r="AO32" s="11">
        <f ca="1">IF(Table1[[#This Row],[field of work]]="IT",1,0)</f>
        <v>0</v>
      </c>
      <c r="AP32" s="11"/>
      <c r="AQ32" s="11"/>
      <c r="AR32" s="6"/>
      <c r="AS32" s="6"/>
      <c r="AT32" s="6"/>
      <c r="AU32" s="7"/>
      <c r="AW32" s="20">
        <f ca="1">QUOTIENT(Table1[[#This Row],[Car Value]],Table1[[#This Row],[Cars]])</f>
        <v>299</v>
      </c>
      <c r="AX32" s="6"/>
      <c r="AY32" s="17">
        <f ca="1">IF(Table1[[#This Row],[Value of debts]]&gt;$AZ$6,1,0)</f>
        <v>1</v>
      </c>
      <c r="AZ32" s="6"/>
      <c r="BA32" s="6"/>
      <c r="BB32" s="7"/>
      <c r="BC32" s="27">
        <f ca="1">(Table1[[#This Row],[Mortage left]]/Table1[[#This Row],[Value of House]])</f>
        <v>0.1652405988740635</v>
      </c>
      <c r="BD32" s="11">
        <f t="shared" ca="1" si="22"/>
        <v>1</v>
      </c>
      <c r="BE32" s="11"/>
      <c r="BF32" s="11"/>
      <c r="BG32" s="17">
        <f ca="1">IF(Table1[[#This Row],[Area]]="YUKON",Table1[[#This Row],[Income]],0)</f>
        <v>0</v>
      </c>
      <c r="BH32" s="11">
        <f ca="1">IF(Table1[[#This Row],[Area]]="BC",Table1[[#This Row],[Income]],0)</f>
        <v>0</v>
      </c>
      <c r="BI32" s="11">
        <f t="shared" ca="1" si="23"/>
        <v>0</v>
      </c>
      <c r="BJ32" s="11">
        <f t="shared" ca="1" si="24"/>
        <v>0</v>
      </c>
      <c r="BK32" s="11">
        <f ca="1">IF(Table1[[#This Row],[Area]]="NUNAVUT",Table1[[#This Row],[Income]],0)</f>
        <v>7937</v>
      </c>
      <c r="BL32" s="11">
        <f t="shared" ca="1" si="25"/>
        <v>0</v>
      </c>
      <c r="BM32" s="6">
        <f ca="1">IF(Table1[[#This Row],[Area]]="MANITOBA",Table1[[#This Row],[Income]],0)</f>
        <v>0</v>
      </c>
      <c r="BN32" s="6">
        <f ca="1">IF(Table1[[#This Row],[Area]]="ONTARIO",Table1[[#This Row],[Income]],0)</f>
        <v>0</v>
      </c>
      <c r="BO32" s="6">
        <f ca="1">IF(Table1[[#This Row],[Area]]="QUEBEC",Table1[[#This Row],[Income]],0)</f>
        <v>0</v>
      </c>
      <c r="BP32" s="6">
        <f ca="1">IF(Table1[[#This Row],[Area]]="NEWFOUNLAND",Table1[[#This Row],[Income]],0)</f>
        <v>0</v>
      </c>
      <c r="BQ32" s="6">
        <f ca="1">IF(Table1[[#This Row],[Area]]="NEW BRUNCWICK",Table1[[#This Row],[Income]],0)</f>
        <v>0</v>
      </c>
      <c r="BR32" s="6">
        <f ca="1">IF(Table1[[#This Row],[Area]]="NOVA SCOTIA",Table1[[#This Row],[Income]],0)</f>
        <v>0</v>
      </c>
      <c r="BS32" s="7">
        <f t="shared" ca="1" si="26"/>
        <v>0</v>
      </c>
      <c r="BT32" s="5">
        <f ca="1">IF(Table1[[#This Row],[field of work]]="HEALTH",Table1[[#This Row],[Income]],0)</f>
        <v>7937</v>
      </c>
      <c r="BU32" s="6">
        <f ca="1">IF(Table1[[#This Row],[field of work]]="CONSTRUCTION",Table1[[#This Row],[Income]],0)</f>
        <v>0</v>
      </c>
      <c r="BV32" s="6">
        <f t="shared" ca="1" si="27"/>
        <v>0</v>
      </c>
      <c r="BW32" s="6">
        <f ca="1">IF(Table1[[#This Row],[field of work]]="IT",Table1[[#This Row],[Income]],0)</f>
        <v>0</v>
      </c>
      <c r="BX32" s="6">
        <f ca="1">IF(Table1[[#This Row],[field of work]]="GENERAL WORK",Table1[[#This Row],[Income]],0)</f>
        <v>0</v>
      </c>
      <c r="BY32" s="7">
        <f ca="1">IF(Table1[[#This Row],[field of work]]="AGRICULTURE",Table1[[#This Row],[Income]],0)</f>
        <v>0</v>
      </c>
      <c r="BZ32" s="5">
        <f ca="1">IF(Table1[[#This Row],[Value of debts]]&gt;Table1[[#This Row],[Income]],1,0)</f>
        <v>1</v>
      </c>
      <c r="CA32" s="7"/>
      <c r="CB32" s="5">
        <f ca="1">IF(Table1[[#This Row],[Networth of person($)]]&gt;$CC$6,Table1[[#This Row],[age]],0)</f>
        <v>29</v>
      </c>
      <c r="CC32" s="7"/>
      <c r="CD32" s="6"/>
      <c r="CE32" s="6"/>
      <c r="CF32" s="6"/>
      <c r="CG32" s="6"/>
      <c r="CH32" s="6"/>
      <c r="CI32" s="6"/>
    </row>
    <row r="33" spans="2:87" x14ac:dyDescent="0.25">
      <c r="B33">
        <f t="shared" ca="1" si="1"/>
        <v>1</v>
      </c>
      <c r="C33" t="str">
        <f t="shared" ca="1" si="2"/>
        <v>men</v>
      </c>
      <c r="D33">
        <f t="shared" ca="1" si="3"/>
        <v>27</v>
      </c>
      <c r="E33">
        <f t="shared" ca="1" si="4"/>
        <v>6</v>
      </c>
      <c r="F33" t="str">
        <f t="shared" ca="1" si="5"/>
        <v>agriculture</v>
      </c>
      <c r="G33">
        <f t="shared" ca="1" si="6"/>
        <v>5</v>
      </c>
      <c r="H33" t="str">
        <f t="shared" ca="1" si="7"/>
        <v>other</v>
      </c>
      <c r="I33">
        <f t="shared" ca="1" si="8"/>
        <v>3</v>
      </c>
      <c r="J33">
        <f t="shared" ca="1" si="9"/>
        <v>3</v>
      </c>
      <c r="K33">
        <f t="shared" ca="1" si="10"/>
        <v>4764</v>
      </c>
      <c r="L33">
        <f t="shared" ca="1" si="11"/>
        <v>11</v>
      </c>
      <c r="M33" t="str">
        <f t="shared" ca="1" si="12"/>
        <v>New bruncwick</v>
      </c>
      <c r="N33">
        <f t="shared" ca="1" si="28"/>
        <v>19056</v>
      </c>
      <c r="O33">
        <f t="shared" ca="1" si="14"/>
        <v>14822.566738397698</v>
      </c>
      <c r="P33">
        <f t="shared" ca="1" si="29"/>
        <v>12494.474974284089</v>
      </c>
      <c r="Q33">
        <f t="shared" ca="1" si="16"/>
        <v>1438</v>
      </c>
      <c r="R33">
        <f t="shared" ca="1" si="30"/>
        <v>4777.2699141987532</v>
      </c>
      <c r="S33">
        <f t="shared" ca="1" si="31"/>
        <v>1004.6696131213786</v>
      </c>
      <c r="T33">
        <f t="shared" ca="1" si="32"/>
        <v>32555.144587405466</v>
      </c>
      <c r="U33">
        <f t="shared" ca="1" si="33"/>
        <v>21037.836652596452</v>
      </c>
      <c r="V33">
        <f t="shared" ca="1" si="34"/>
        <v>11517.307934809014</v>
      </c>
      <c r="AD33" s="5">
        <f ca="1">IF(Table1[[#This Row],[Gender]]="men",1,0)</f>
        <v>1</v>
      </c>
      <c r="AE33" s="6">
        <f ca="1">IF(Table1[[#This Row],[Gender]]="women",1,0)</f>
        <v>0</v>
      </c>
      <c r="AF33" s="6"/>
      <c r="AG33" s="7"/>
      <c r="AJ33" s="17">
        <f ca="1">IF(Table1[[#This Row],[field of work]]="TEACHING",1,0)</f>
        <v>0</v>
      </c>
      <c r="AK33" s="11">
        <f ca="1">IF(Table1[[#This Row],[field of work]]="CONSTRUCTION",1,0)</f>
        <v>0</v>
      </c>
      <c r="AL33" s="11">
        <f ca="1">IF(Table1[[#This Row],[field of work]]="AGRICULTURE",1,0)</f>
        <v>1</v>
      </c>
      <c r="AM33" s="11">
        <f ca="1">IF(Table1[[#This Row],[field of work]]="AGRICULTURE",1,0)</f>
        <v>1</v>
      </c>
      <c r="AN33" s="11">
        <f ca="1">IF(Table1[[#This Row],[field of work]]="HEALTH",1,0)</f>
        <v>0</v>
      </c>
      <c r="AO33" s="11">
        <f ca="1">IF(Table1[[#This Row],[field of work]]="IT",1,0)</f>
        <v>0</v>
      </c>
      <c r="AP33" s="11"/>
      <c r="AQ33" s="11"/>
      <c r="AR33" s="6"/>
      <c r="AS33" s="6"/>
      <c r="AT33" s="6"/>
      <c r="AU33" s="7"/>
      <c r="AW33" s="20">
        <f ca="1">QUOTIENT(Table1[[#This Row],[Car Value]],Table1[[#This Row],[Cars]])</f>
        <v>4164</v>
      </c>
      <c r="AX33" s="6"/>
      <c r="AY33" s="17">
        <f ca="1">IF(Table1[[#This Row],[Value of debts]]&gt;$AZ$6,1,0)</f>
        <v>1</v>
      </c>
      <c r="AZ33" s="6"/>
      <c r="BA33" s="6"/>
      <c r="BB33" s="7"/>
      <c r="BC33" s="27">
        <f ca="1">(Table1[[#This Row],[Mortage left]]/Table1[[#This Row],[Value of House]])</f>
        <v>0.77784250306453073</v>
      </c>
      <c r="BD33" s="11">
        <f t="shared" ca="1" si="22"/>
        <v>0</v>
      </c>
      <c r="BE33" s="11"/>
      <c r="BF33" s="11"/>
      <c r="BG33" s="17">
        <f ca="1">IF(Table1[[#This Row],[Area]]="YUKON",Table1[[#This Row],[Income]],0)</f>
        <v>0</v>
      </c>
      <c r="BH33" s="11">
        <f ca="1">IF(Table1[[#This Row],[Area]]="BC",Table1[[#This Row],[Income]],0)</f>
        <v>0</v>
      </c>
      <c r="BI33" s="11">
        <f t="shared" ca="1" si="23"/>
        <v>0</v>
      </c>
      <c r="BJ33" s="11">
        <f t="shared" ca="1" si="24"/>
        <v>0</v>
      </c>
      <c r="BK33" s="11">
        <f ca="1">IF(Table1[[#This Row],[Area]]="NUNAVUT",Table1[[#This Row],[Income]],0)</f>
        <v>0</v>
      </c>
      <c r="BL33" s="11">
        <f t="shared" ca="1" si="25"/>
        <v>0</v>
      </c>
      <c r="BM33" s="6">
        <f ca="1">IF(Table1[[#This Row],[Area]]="MANITOBA",Table1[[#This Row],[Income]],0)</f>
        <v>0</v>
      </c>
      <c r="BN33" s="6">
        <f ca="1">IF(Table1[[#This Row],[Area]]="ONTARIO",Table1[[#This Row],[Income]],0)</f>
        <v>0</v>
      </c>
      <c r="BO33" s="6">
        <f ca="1">IF(Table1[[#This Row],[Area]]="QUEBEC",Table1[[#This Row],[Income]],0)</f>
        <v>0</v>
      </c>
      <c r="BP33" s="6">
        <f ca="1">IF(Table1[[#This Row],[Area]]="NEWFOUNLAND",Table1[[#This Row],[Income]],0)</f>
        <v>0</v>
      </c>
      <c r="BQ33" s="6">
        <f ca="1">IF(Table1[[#This Row],[Area]]="NEW BRUNCWICK",Table1[[#This Row],[Income]],0)</f>
        <v>4764</v>
      </c>
      <c r="BR33" s="6">
        <f ca="1">IF(Table1[[#This Row],[Area]]="NOVA SCOTIA",Table1[[#This Row],[Income]],0)</f>
        <v>0</v>
      </c>
      <c r="BS33" s="7">
        <f t="shared" ca="1" si="26"/>
        <v>0</v>
      </c>
      <c r="BT33" s="5">
        <f ca="1">IF(Table1[[#This Row],[field of work]]="HEALTH",Table1[[#This Row],[Income]],0)</f>
        <v>0</v>
      </c>
      <c r="BU33" s="6">
        <f ca="1">IF(Table1[[#This Row],[field of work]]="CONSTRUCTION",Table1[[#This Row],[Income]],0)</f>
        <v>0</v>
      </c>
      <c r="BV33" s="6">
        <f t="shared" ca="1" si="27"/>
        <v>0</v>
      </c>
      <c r="BW33" s="6">
        <f ca="1">IF(Table1[[#This Row],[field of work]]="IT",Table1[[#This Row],[Income]],0)</f>
        <v>0</v>
      </c>
      <c r="BX33" s="6">
        <f ca="1">IF(Table1[[#This Row],[field of work]]="GENERAL WORK",Table1[[#This Row],[Income]],0)</f>
        <v>0</v>
      </c>
      <c r="BY33" s="7">
        <f ca="1">IF(Table1[[#This Row],[field of work]]="AGRICULTURE",Table1[[#This Row],[Income]],0)</f>
        <v>4764</v>
      </c>
      <c r="BZ33" s="5">
        <f ca="1">IF(Table1[[#This Row],[Value of debts]]&gt;Table1[[#This Row],[Income]],1,0)</f>
        <v>1</v>
      </c>
      <c r="CA33" s="7"/>
      <c r="CB33" s="5">
        <f ca="1">IF(Table1[[#This Row],[Networth of person($)]]&gt;$CC$6,Table1[[#This Row],[age]],0)</f>
        <v>27</v>
      </c>
      <c r="CC33" s="7"/>
      <c r="CD33" s="6"/>
      <c r="CE33" s="6"/>
      <c r="CF33" s="6"/>
      <c r="CG33" s="6"/>
      <c r="CH33" s="6"/>
      <c r="CI33" s="6"/>
    </row>
    <row r="34" spans="2:87" x14ac:dyDescent="0.25">
      <c r="B34">
        <f t="shared" ca="1" si="1"/>
        <v>2</v>
      </c>
      <c r="C34" t="str">
        <f t="shared" ca="1" si="2"/>
        <v>women</v>
      </c>
      <c r="D34">
        <f t="shared" ca="1" si="3"/>
        <v>43</v>
      </c>
      <c r="E34">
        <f t="shared" ca="1" si="4"/>
        <v>1</v>
      </c>
      <c r="F34" t="str">
        <f t="shared" ca="1" si="5"/>
        <v>health</v>
      </c>
      <c r="G34">
        <f t="shared" ca="1" si="6"/>
        <v>6</v>
      </c>
      <c r="H34" t="str">
        <f t="shared" ca="1" si="7"/>
        <v>other</v>
      </c>
      <c r="I34">
        <f t="shared" ca="1" si="8"/>
        <v>2</v>
      </c>
      <c r="J34">
        <f t="shared" ca="1" si="9"/>
        <v>3</v>
      </c>
      <c r="K34">
        <f t="shared" ca="1" si="10"/>
        <v>7645</v>
      </c>
      <c r="L34">
        <f t="shared" ca="1" si="11"/>
        <v>7</v>
      </c>
      <c r="M34" t="str">
        <f t="shared" ca="1" si="12"/>
        <v>Manitoba</v>
      </c>
      <c r="N34">
        <f t="shared" ca="1" si="28"/>
        <v>30580</v>
      </c>
      <c r="O34">
        <f t="shared" ca="1" si="14"/>
        <v>4377.2709373069601</v>
      </c>
      <c r="P34">
        <f t="shared" ca="1" si="29"/>
        <v>547.03308113279479</v>
      </c>
      <c r="Q34">
        <f t="shared" ca="1" si="16"/>
        <v>276</v>
      </c>
      <c r="R34">
        <f t="shared" ca="1" si="30"/>
        <v>4765.5445094381257</v>
      </c>
      <c r="S34">
        <f t="shared" ca="1" si="31"/>
        <v>7320.6406475843241</v>
      </c>
      <c r="T34">
        <f t="shared" ca="1" si="32"/>
        <v>38447.67372871712</v>
      </c>
      <c r="U34">
        <f t="shared" ca="1" si="33"/>
        <v>9418.8154467450859</v>
      </c>
      <c r="V34">
        <f t="shared" ca="1" si="34"/>
        <v>29028.858281972032</v>
      </c>
      <c r="AD34" s="5">
        <f ca="1">IF(Table1[[#This Row],[Gender]]="men",1,0)</f>
        <v>0</v>
      </c>
      <c r="AE34" s="6">
        <f ca="1">IF(Table1[[#This Row],[Gender]]="women",1,0)</f>
        <v>1</v>
      </c>
      <c r="AF34" s="6"/>
      <c r="AG34" s="7"/>
      <c r="AJ34" s="17">
        <f ca="1">IF(Table1[[#This Row],[field of work]]="TEACHING",1,0)</f>
        <v>0</v>
      </c>
      <c r="AK34" s="11">
        <f ca="1">IF(Table1[[#This Row],[field of work]]="CONSTRUCTION",1,0)</f>
        <v>0</v>
      </c>
      <c r="AL34" s="11">
        <f ca="1">IF(Table1[[#This Row],[field of work]]="AGRICULTURE",1,0)</f>
        <v>0</v>
      </c>
      <c r="AM34" s="11">
        <f ca="1">IF(Table1[[#This Row],[field of work]]="AGRICULTURE",1,0)</f>
        <v>0</v>
      </c>
      <c r="AN34" s="11">
        <f ca="1">IF(Table1[[#This Row],[field of work]]="HEALTH",1,0)</f>
        <v>1</v>
      </c>
      <c r="AO34" s="11">
        <f ca="1">IF(Table1[[#This Row],[field of work]]="IT",1,0)</f>
        <v>0</v>
      </c>
      <c r="AP34" s="11"/>
      <c r="AQ34" s="11"/>
      <c r="AR34" s="6"/>
      <c r="AS34" s="6"/>
      <c r="AT34" s="6"/>
      <c r="AU34" s="7"/>
      <c r="AW34" s="20">
        <f ca="1">QUOTIENT(Table1[[#This Row],[Car Value]],Table1[[#This Row],[Cars]])</f>
        <v>182</v>
      </c>
      <c r="AX34" s="6"/>
      <c r="AY34" s="17">
        <f ca="1">IF(Table1[[#This Row],[Value of debts]]&gt;$AZ$6,1,0)</f>
        <v>1</v>
      </c>
      <c r="AZ34" s="6"/>
      <c r="BA34" s="6"/>
      <c r="BB34" s="7"/>
      <c r="BC34" s="27">
        <f ca="1">(Table1[[#This Row],[Mortage left]]/Table1[[#This Row],[Value of House]])</f>
        <v>0.14314162646523743</v>
      </c>
      <c r="BD34" s="11">
        <f t="shared" ca="1" si="22"/>
        <v>1</v>
      </c>
      <c r="BE34" s="11"/>
      <c r="BF34" s="11"/>
      <c r="BG34" s="17">
        <f ca="1">IF(Table1[[#This Row],[Area]]="YUKON",Table1[[#This Row],[Income]],0)</f>
        <v>0</v>
      </c>
      <c r="BH34" s="11">
        <f ca="1">IF(Table1[[#This Row],[Area]]="BC",Table1[[#This Row],[Income]],0)</f>
        <v>0</v>
      </c>
      <c r="BI34" s="11">
        <f t="shared" ca="1" si="23"/>
        <v>0</v>
      </c>
      <c r="BJ34" s="11">
        <f t="shared" ca="1" si="24"/>
        <v>0</v>
      </c>
      <c r="BK34" s="11">
        <f ca="1">IF(Table1[[#This Row],[Area]]="NUNAVUT",Table1[[#This Row],[Income]],0)</f>
        <v>0</v>
      </c>
      <c r="BL34" s="11">
        <f t="shared" ca="1" si="25"/>
        <v>0</v>
      </c>
      <c r="BM34" s="6">
        <f ca="1">IF(Table1[[#This Row],[Area]]="MANITOBA",Table1[[#This Row],[Income]],0)</f>
        <v>7645</v>
      </c>
      <c r="BN34" s="6">
        <f ca="1">IF(Table1[[#This Row],[Area]]="ONTARIO",Table1[[#This Row],[Income]],0)</f>
        <v>0</v>
      </c>
      <c r="BO34" s="6">
        <f ca="1">IF(Table1[[#This Row],[Area]]="QUEBEC",Table1[[#This Row],[Income]],0)</f>
        <v>0</v>
      </c>
      <c r="BP34" s="6">
        <f ca="1">IF(Table1[[#This Row],[Area]]="NEWFOUNLAND",Table1[[#This Row],[Income]],0)</f>
        <v>0</v>
      </c>
      <c r="BQ34" s="6">
        <f ca="1">IF(Table1[[#This Row],[Area]]="NEW BRUNCWICK",Table1[[#This Row],[Income]],0)</f>
        <v>0</v>
      </c>
      <c r="BR34" s="6">
        <f ca="1">IF(Table1[[#This Row],[Area]]="NOVA SCOTIA",Table1[[#This Row],[Income]],0)</f>
        <v>0</v>
      </c>
      <c r="BS34" s="7">
        <f t="shared" ca="1" si="26"/>
        <v>0</v>
      </c>
      <c r="BT34" s="5">
        <f ca="1">IF(Table1[[#This Row],[field of work]]="HEALTH",Table1[[#This Row],[Income]],0)</f>
        <v>7645</v>
      </c>
      <c r="BU34" s="6">
        <f ca="1">IF(Table1[[#This Row],[field of work]]="CONSTRUCTION",Table1[[#This Row],[Income]],0)</f>
        <v>0</v>
      </c>
      <c r="BV34" s="6">
        <f t="shared" ca="1" si="27"/>
        <v>0</v>
      </c>
      <c r="BW34" s="6">
        <f ca="1">IF(Table1[[#This Row],[field of work]]="IT",Table1[[#This Row],[Income]],0)</f>
        <v>0</v>
      </c>
      <c r="BX34" s="6">
        <f ca="1">IF(Table1[[#This Row],[field of work]]="GENERAL WORK",Table1[[#This Row],[Income]],0)</f>
        <v>0</v>
      </c>
      <c r="BY34" s="7">
        <f ca="1">IF(Table1[[#This Row],[field of work]]="AGRICULTURE",Table1[[#This Row],[Income]],0)</f>
        <v>0</v>
      </c>
      <c r="BZ34" s="5">
        <f ca="1">IF(Table1[[#This Row],[Value of debts]]&gt;Table1[[#This Row],[Income]],1,0)</f>
        <v>1</v>
      </c>
      <c r="CA34" s="7"/>
      <c r="CB34" s="5">
        <f ca="1">IF(Table1[[#This Row],[Networth of person($)]]&gt;$CC$6,Table1[[#This Row],[age]],0)</f>
        <v>43</v>
      </c>
      <c r="CC34" s="7"/>
      <c r="CD34" s="6"/>
      <c r="CE34" s="6"/>
      <c r="CF34" s="6"/>
      <c r="CG34" s="6"/>
      <c r="CH34" s="6"/>
      <c r="CI34" s="6"/>
    </row>
    <row r="35" spans="2:87" x14ac:dyDescent="0.25">
      <c r="B35">
        <f t="shared" ca="1" si="1"/>
        <v>1</v>
      </c>
      <c r="C35" t="str">
        <f t="shared" ca="1" si="2"/>
        <v>men</v>
      </c>
      <c r="D35">
        <f t="shared" ca="1" si="3"/>
        <v>40</v>
      </c>
      <c r="E35">
        <f t="shared" ca="1" si="4"/>
        <v>6</v>
      </c>
      <c r="F35" t="str">
        <f t="shared" ca="1" si="5"/>
        <v>agriculture</v>
      </c>
      <c r="G35">
        <f t="shared" ca="1" si="6"/>
        <v>1</v>
      </c>
      <c r="H35" t="str">
        <f t="shared" ca="1" si="7"/>
        <v>highschool</v>
      </c>
      <c r="I35">
        <f t="shared" ca="1" si="8"/>
        <v>3</v>
      </c>
      <c r="J35">
        <f t="shared" ca="1" si="9"/>
        <v>2</v>
      </c>
      <c r="K35">
        <f t="shared" ca="1" si="10"/>
        <v>8480</v>
      </c>
      <c r="L35">
        <f t="shared" ca="1" si="11"/>
        <v>9</v>
      </c>
      <c r="M35" t="str">
        <f t="shared" ca="1" si="12"/>
        <v>Quebec</v>
      </c>
      <c r="N35">
        <f t="shared" ca="1" si="28"/>
        <v>50880</v>
      </c>
      <c r="O35">
        <f t="shared" ca="1" si="14"/>
        <v>16191.437958783157</v>
      </c>
      <c r="P35">
        <f t="shared" ca="1" si="29"/>
        <v>11565.63960311122</v>
      </c>
      <c r="Q35">
        <f t="shared" ca="1" si="16"/>
        <v>6402</v>
      </c>
      <c r="R35">
        <f t="shared" ca="1" si="30"/>
        <v>385.13240422900822</v>
      </c>
      <c r="S35">
        <f t="shared" ca="1" si="31"/>
        <v>5354.3534723811736</v>
      </c>
      <c r="T35">
        <f t="shared" ca="1" si="32"/>
        <v>67799.993075492399</v>
      </c>
      <c r="U35">
        <f t="shared" ca="1" si="33"/>
        <v>22978.570363012164</v>
      </c>
      <c r="V35">
        <f t="shared" ca="1" si="34"/>
        <v>44821.422712480235</v>
      </c>
      <c r="AD35" s="5">
        <f ca="1">IF(Table1[[#This Row],[Gender]]="men",1,0)</f>
        <v>1</v>
      </c>
      <c r="AE35" s="6">
        <f ca="1">IF(Table1[[#This Row],[Gender]]="women",1,0)</f>
        <v>0</v>
      </c>
      <c r="AF35" s="6"/>
      <c r="AG35" s="7"/>
      <c r="AJ35" s="17">
        <f ca="1">IF(Table1[[#This Row],[field of work]]="TEACHING",1,0)</f>
        <v>0</v>
      </c>
      <c r="AK35" s="11">
        <f ca="1">IF(Table1[[#This Row],[field of work]]="CONSTRUCTION",1,0)</f>
        <v>0</v>
      </c>
      <c r="AL35" s="11">
        <f ca="1">IF(Table1[[#This Row],[field of work]]="AGRICULTURE",1,0)</f>
        <v>1</v>
      </c>
      <c r="AM35" s="11">
        <f ca="1">IF(Table1[[#This Row],[field of work]]="AGRICULTURE",1,0)</f>
        <v>1</v>
      </c>
      <c r="AN35" s="11">
        <f ca="1">IF(Table1[[#This Row],[field of work]]="HEALTH",1,0)</f>
        <v>0</v>
      </c>
      <c r="AO35" s="11">
        <f ca="1">IF(Table1[[#This Row],[field of work]]="IT",1,0)</f>
        <v>0</v>
      </c>
      <c r="AP35" s="11"/>
      <c r="AQ35" s="11"/>
      <c r="AR35" s="6"/>
      <c r="AS35" s="6"/>
      <c r="AT35" s="6"/>
      <c r="AU35" s="7"/>
      <c r="AW35" s="20">
        <f ca="1">QUOTIENT(Table1[[#This Row],[Car Value]],Table1[[#This Row],[Cars]])</f>
        <v>5782</v>
      </c>
      <c r="AX35" s="6"/>
      <c r="AY35" s="17">
        <f ca="1">IF(Table1[[#This Row],[Value of debts]]&gt;$AZ$6,1,0)</f>
        <v>1</v>
      </c>
      <c r="AZ35" s="6"/>
      <c r="BA35" s="6"/>
      <c r="BB35" s="7"/>
      <c r="BC35" s="27">
        <f ca="1">(Table1[[#This Row],[Mortage left]]/Table1[[#This Row],[Value of House]])</f>
        <v>0.31822794730312809</v>
      </c>
      <c r="BD35" s="11">
        <f t="shared" ca="1" si="22"/>
        <v>0</v>
      </c>
      <c r="BE35" s="11"/>
      <c r="BF35" s="11"/>
      <c r="BG35" s="17">
        <f ca="1">IF(Table1[[#This Row],[Area]]="YUKON",Table1[[#This Row],[Income]],0)</f>
        <v>0</v>
      </c>
      <c r="BH35" s="11">
        <f ca="1">IF(Table1[[#This Row],[Area]]="BC",Table1[[#This Row],[Income]],0)</f>
        <v>0</v>
      </c>
      <c r="BI35" s="11">
        <f t="shared" ca="1" si="23"/>
        <v>0</v>
      </c>
      <c r="BJ35" s="11">
        <f t="shared" ca="1" si="24"/>
        <v>0</v>
      </c>
      <c r="BK35" s="11">
        <f ca="1">IF(Table1[[#This Row],[Area]]="NUNAVUT",Table1[[#This Row],[Income]],0)</f>
        <v>0</v>
      </c>
      <c r="BL35" s="11">
        <f t="shared" ca="1" si="25"/>
        <v>0</v>
      </c>
      <c r="BM35" s="6">
        <f ca="1">IF(Table1[[#This Row],[Area]]="MANITOBA",Table1[[#This Row],[Income]],0)</f>
        <v>0</v>
      </c>
      <c r="BN35" s="6">
        <f ca="1">IF(Table1[[#This Row],[Area]]="ONTARIO",Table1[[#This Row],[Income]],0)</f>
        <v>0</v>
      </c>
      <c r="BO35" s="6">
        <f ca="1">IF(Table1[[#This Row],[Area]]="QUEBEC",Table1[[#This Row],[Income]],0)</f>
        <v>8480</v>
      </c>
      <c r="BP35" s="6">
        <f ca="1">IF(Table1[[#This Row],[Area]]="NEWFOUNLAND",Table1[[#This Row],[Income]],0)</f>
        <v>0</v>
      </c>
      <c r="BQ35" s="6">
        <f ca="1">IF(Table1[[#This Row],[Area]]="NEW BRUNCWICK",Table1[[#This Row],[Income]],0)</f>
        <v>0</v>
      </c>
      <c r="BR35" s="6">
        <f ca="1">IF(Table1[[#This Row],[Area]]="NOVA SCOTIA",Table1[[#This Row],[Income]],0)</f>
        <v>0</v>
      </c>
      <c r="BS35" s="7">
        <f t="shared" ca="1" si="26"/>
        <v>0</v>
      </c>
      <c r="BT35" s="5">
        <f ca="1">IF(Table1[[#This Row],[field of work]]="HEALTH",Table1[[#This Row],[Income]],0)</f>
        <v>0</v>
      </c>
      <c r="BU35" s="6">
        <f ca="1">IF(Table1[[#This Row],[field of work]]="CONSTRUCTION",Table1[[#This Row],[Income]],0)</f>
        <v>0</v>
      </c>
      <c r="BV35" s="6">
        <f t="shared" ca="1" si="27"/>
        <v>0</v>
      </c>
      <c r="BW35" s="6">
        <f ca="1">IF(Table1[[#This Row],[field of work]]="IT",Table1[[#This Row],[Income]],0)</f>
        <v>0</v>
      </c>
      <c r="BX35" s="6">
        <f ca="1">IF(Table1[[#This Row],[field of work]]="GENERAL WORK",Table1[[#This Row],[Income]],0)</f>
        <v>0</v>
      </c>
      <c r="BY35" s="7">
        <f ca="1">IF(Table1[[#This Row],[field of work]]="AGRICULTURE",Table1[[#This Row],[Income]],0)</f>
        <v>8480</v>
      </c>
      <c r="BZ35" s="5">
        <f ca="1">IF(Table1[[#This Row],[Value of debts]]&gt;Table1[[#This Row],[Income]],1,0)</f>
        <v>1</v>
      </c>
      <c r="CA35" s="7"/>
      <c r="CB35" s="5">
        <f ca="1">IF(Table1[[#This Row],[Networth of person($)]]&gt;$CC$6,Table1[[#This Row],[age]],0)</f>
        <v>40</v>
      </c>
      <c r="CC35" s="7"/>
      <c r="CD35" s="6"/>
      <c r="CE35" s="6"/>
      <c r="CF35" s="6"/>
      <c r="CG35" s="6"/>
      <c r="CH35" s="6"/>
      <c r="CI35" s="6"/>
    </row>
    <row r="36" spans="2:87" x14ac:dyDescent="0.25">
      <c r="B36">
        <f t="shared" ca="1" si="1"/>
        <v>1</v>
      </c>
      <c r="C36" t="str">
        <f t="shared" ca="1" si="2"/>
        <v>men</v>
      </c>
      <c r="D36">
        <f t="shared" ca="1" si="3"/>
        <v>34</v>
      </c>
      <c r="E36">
        <f t="shared" ca="1" si="4"/>
        <v>4</v>
      </c>
      <c r="F36" t="str">
        <f t="shared" ca="1" si="5"/>
        <v>IT</v>
      </c>
      <c r="G36">
        <f t="shared" ca="1" si="6"/>
        <v>6</v>
      </c>
      <c r="H36" t="str">
        <f t="shared" ca="1" si="7"/>
        <v>other</v>
      </c>
      <c r="I36">
        <f t="shared" ca="1" si="8"/>
        <v>0</v>
      </c>
      <c r="J36">
        <f t="shared" ca="1" si="9"/>
        <v>1</v>
      </c>
      <c r="K36">
        <f t="shared" ca="1" si="10"/>
        <v>7828</v>
      </c>
      <c r="L36">
        <f t="shared" ca="1" si="11"/>
        <v>9</v>
      </c>
      <c r="M36" t="str">
        <f t="shared" ca="1" si="12"/>
        <v>Quebec</v>
      </c>
      <c r="N36">
        <f t="shared" ca="1" si="28"/>
        <v>31312</v>
      </c>
      <c r="O36">
        <f t="shared" ca="1" si="14"/>
        <v>29487.194470057628</v>
      </c>
      <c r="P36">
        <f t="shared" ca="1" si="29"/>
        <v>4190.7921755374555</v>
      </c>
      <c r="Q36">
        <f t="shared" ca="1" si="16"/>
        <v>979</v>
      </c>
      <c r="R36">
        <f t="shared" ca="1" si="30"/>
        <v>6019.9174630410516</v>
      </c>
      <c r="S36">
        <f t="shared" ca="1" si="31"/>
        <v>9577.8122423908426</v>
      </c>
      <c r="T36">
        <f t="shared" ca="1" si="32"/>
        <v>45080.604417928298</v>
      </c>
      <c r="U36">
        <f t="shared" ca="1" si="33"/>
        <v>36486.111933098677</v>
      </c>
      <c r="V36">
        <f t="shared" ca="1" si="34"/>
        <v>8594.4924848296214</v>
      </c>
      <c r="AD36" s="5">
        <f ca="1">IF(Table1[[#This Row],[Gender]]="men",1,0)</f>
        <v>1</v>
      </c>
      <c r="AE36" s="6">
        <f ca="1">IF(Table1[[#This Row],[Gender]]="women",1,0)</f>
        <v>0</v>
      </c>
      <c r="AF36" s="6"/>
      <c r="AG36" s="7"/>
      <c r="AJ36" s="17">
        <f ca="1">IF(Table1[[#This Row],[field of work]]="TEACHING",1,0)</f>
        <v>0</v>
      </c>
      <c r="AK36" s="11">
        <f ca="1">IF(Table1[[#This Row],[field of work]]="CONSTRUCTION",1,0)</f>
        <v>0</v>
      </c>
      <c r="AL36" s="11">
        <f ca="1">IF(Table1[[#This Row],[field of work]]="AGRICULTURE",1,0)</f>
        <v>0</v>
      </c>
      <c r="AM36" s="11">
        <f ca="1">IF(Table1[[#This Row],[field of work]]="AGRICULTURE",1,0)</f>
        <v>0</v>
      </c>
      <c r="AN36" s="11">
        <f ca="1">IF(Table1[[#This Row],[field of work]]="HEALTH",1,0)</f>
        <v>0</v>
      </c>
      <c r="AO36" s="11">
        <f ca="1">IF(Table1[[#This Row],[field of work]]="IT",1,0)</f>
        <v>1</v>
      </c>
      <c r="AP36" s="11"/>
      <c r="AQ36" s="11"/>
      <c r="AR36" s="6"/>
      <c r="AS36" s="6"/>
      <c r="AT36" s="6"/>
      <c r="AU36" s="7"/>
      <c r="AW36" s="20">
        <f ca="1">QUOTIENT(Table1[[#This Row],[Car Value]],Table1[[#This Row],[Cars]])</f>
        <v>4190</v>
      </c>
      <c r="AX36" s="6"/>
      <c r="AY36" s="17">
        <f ca="1">IF(Table1[[#This Row],[Value of debts]]&gt;$AZ$6,1,0)</f>
        <v>1</v>
      </c>
      <c r="AZ36" s="6"/>
      <c r="BA36" s="6"/>
      <c r="BB36" s="7"/>
      <c r="BC36" s="27">
        <f ca="1">(Table1[[#This Row],[Mortage left]]/Table1[[#This Row],[Value of House]])</f>
        <v>0.9417218468975993</v>
      </c>
      <c r="BD36" s="11">
        <f t="shared" ca="1" si="22"/>
        <v>0</v>
      </c>
      <c r="BE36" s="11"/>
      <c r="BF36" s="11"/>
      <c r="BG36" s="17">
        <f ca="1">IF(Table1[[#This Row],[Area]]="YUKON",Table1[[#This Row],[Income]],0)</f>
        <v>0</v>
      </c>
      <c r="BH36" s="11">
        <f ca="1">IF(Table1[[#This Row],[Area]]="BC",Table1[[#This Row],[Income]],0)</f>
        <v>0</v>
      </c>
      <c r="BI36" s="11">
        <f t="shared" ca="1" si="23"/>
        <v>0</v>
      </c>
      <c r="BJ36" s="11">
        <f t="shared" ca="1" si="24"/>
        <v>6704</v>
      </c>
      <c r="BK36" s="11">
        <f ca="1">IF(Table1[[#This Row],[Area]]="NUNAVUT",Table1[[#This Row],[Income]],0)</f>
        <v>0</v>
      </c>
      <c r="BL36" s="11">
        <f t="shared" ca="1" si="25"/>
        <v>0</v>
      </c>
      <c r="BM36" s="6">
        <f ca="1">IF(Table1[[#This Row],[Area]]="MANITOBA",Table1[[#This Row],[Income]],0)</f>
        <v>0</v>
      </c>
      <c r="BN36" s="6">
        <f ca="1">IF(Table1[[#This Row],[Area]]="ONTARIO",Table1[[#This Row],[Income]],0)</f>
        <v>0</v>
      </c>
      <c r="BO36" s="6">
        <f ca="1">IF(Table1[[#This Row],[Area]]="QUEBEC",Table1[[#This Row],[Income]],0)</f>
        <v>7828</v>
      </c>
      <c r="BP36" s="6">
        <f ca="1">IF(Table1[[#This Row],[Area]]="NEWFOUNLAND",Table1[[#This Row],[Income]],0)</f>
        <v>0</v>
      </c>
      <c r="BQ36" s="6">
        <f ca="1">IF(Table1[[#This Row],[Area]]="NEW BRUNCWICK",Table1[[#This Row],[Income]],0)</f>
        <v>0</v>
      </c>
      <c r="BR36" s="6">
        <f ca="1">IF(Table1[[#This Row],[Area]]="NOVA SCOTIA",Table1[[#This Row],[Income]],0)</f>
        <v>0</v>
      </c>
      <c r="BS36" s="7">
        <f t="shared" ca="1" si="26"/>
        <v>0</v>
      </c>
      <c r="BT36" s="5">
        <f ca="1">IF(Table1[[#This Row],[field of work]]="HEALTH",Table1[[#This Row],[Income]],0)</f>
        <v>0</v>
      </c>
      <c r="BU36" s="6">
        <f ca="1">IF(Table1[[#This Row],[field of work]]="CONSTRUCTION",Table1[[#This Row],[Income]],0)</f>
        <v>0</v>
      </c>
      <c r="BV36" s="6">
        <f t="shared" ca="1" si="27"/>
        <v>0</v>
      </c>
      <c r="BW36" s="6">
        <f ca="1">IF(Table1[[#This Row],[field of work]]="IT",Table1[[#This Row],[Income]],0)</f>
        <v>7828</v>
      </c>
      <c r="BX36" s="6">
        <f ca="1">IF(Table1[[#This Row],[field of work]]="GENERAL WORK",Table1[[#This Row],[Income]],0)</f>
        <v>0</v>
      </c>
      <c r="BY36" s="7">
        <f ca="1">IF(Table1[[#This Row],[field of work]]="AGRICULTURE",Table1[[#This Row],[Income]],0)</f>
        <v>0</v>
      </c>
      <c r="BZ36" s="5">
        <f ca="1">IF(Table1[[#This Row],[Value of debts]]&gt;Table1[[#This Row],[Income]],1,0)</f>
        <v>1</v>
      </c>
      <c r="CA36" s="7"/>
      <c r="CB36" s="5">
        <f ca="1">IF(Table1[[#This Row],[Networth of person($)]]&gt;$CC$6,Table1[[#This Row],[age]],0)</f>
        <v>34</v>
      </c>
      <c r="CC36" s="7"/>
      <c r="CD36" s="6"/>
      <c r="CE36" s="6"/>
      <c r="CF36" s="6"/>
      <c r="CG36" s="6"/>
      <c r="CH36" s="6"/>
      <c r="CI36" s="6"/>
    </row>
    <row r="37" spans="2:87" x14ac:dyDescent="0.25">
      <c r="B37">
        <f t="shared" ca="1" si="1"/>
        <v>1</v>
      </c>
      <c r="C37" t="str">
        <f t="shared" ca="1" si="2"/>
        <v>men</v>
      </c>
      <c r="D37">
        <f t="shared" ca="1" si="3"/>
        <v>42</v>
      </c>
      <c r="E37">
        <f t="shared" ca="1" si="4"/>
        <v>2</v>
      </c>
      <c r="F37" t="str">
        <f t="shared" ca="1" si="5"/>
        <v>constuction</v>
      </c>
      <c r="G37">
        <f t="shared" ca="1" si="6"/>
        <v>5</v>
      </c>
      <c r="H37" t="str">
        <f t="shared" ca="1" si="7"/>
        <v>other</v>
      </c>
      <c r="I37">
        <f t="shared" ca="1" si="8"/>
        <v>0</v>
      </c>
      <c r="J37">
        <f t="shared" ca="1" si="9"/>
        <v>1</v>
      </c>
      <c r="K37">
        <f t="shared" ca="1" si="10"/>
        <v>8088</v>
      </c>
      <c r="L37">
        <f t="shared" ca="1" si="11"/>
        <v>1</v>
      </c>
      <c r="M37" t="str">
        <f t="shared" ca="1" si="12"/>
        <v>Yukon</v>
      </c>
      <c r="N37">
        <f t="shared" ca="1" si="28"/>
        <v>24264</v>
      </c>
      <c r="O37">
        <f t="shared" ca="1" si="14"/>
        <v>831.915312660528</v>
      </c>
      <c r="P37">
        <f t="shared" ca="1" si="29"/>
        <v>3100.4405364726808</v>
      </c>
      <c r="Q37">
        <f t="shared" ca="1" si="16"/>
        <v>1208</v>
      </c>
      <c r="R37">
        <f t="shared" ca="1" si="30"/>
        <v>8900.0555612380431</v>
      </c>
      <c r="S37">
        <f t="shared" ca="1" si="31"/>
        <v>2962.2718137775655</v>
      </c>
      <c r="T37">
        <f t="shared" ca="1" si="32"/>
        <v>30326.712350250247</v>
      </c>
      <c r="U37">
        <f t="shared" ca="1" si="33"/>
        <v>10939.970873898572</v>
      </c>
      <c r="V37">
        <f t="shared" ca="1" si="34"/>
        <v>19386.741476351675</v>
      </c>
      <c r="AD37" s="5">
        <f ca="1">IF(Table1[[#This Row],[Gender]]="men",1,0)</f>
        <v>1</v>
      </c>
      <c r="AE37" s="6">
        <f ca="1">IF(Table1[[#This Row],[Gender]]="women",1,0)</f>
        <v>0</v>
      </c>
      <c r="AF37" s="6"/>
      <c r="AG37" s="7"/>
      <c r="AJ37" s="17">
        <f ca="1">IF(Table1[[#This Row],[field of work]]="TEACHING",1,0)</f>
        <v>0</v>
      </c>
      <c r="AK37" s="11">
        <f ca="1">IF(Table1[[#This Row],[field of work]]="CONSTRUCTION",1,0)</f>
        <v>0</v>
      </c>
      <c r="AL37" s="11">
        <f ca="1">IF(Table1[[#This Row],[field of work]]="AGRICULTURE",1,0)</f>
        <v>0</v>
      </c>
      <c r="AM37" s="11">
        <f ca="1">IF(Table1[[#This Row],[field of work]]="AGRICULTURE",1,0)</f>
        <v>0</v>
      </c>
      <c r="AN37" s="11">
        <f ca="1">IF(Table1[[#This Row],[field of work]]="HEALTH",1,0)</f>
        <v>0</v>
      </c>
      <c r="AO37" s="11">
        <f ca="1">IF(Table1[[#This Row],[field of work]]="IT",1,0)</f>
        <v>0</v>
      </c>
      <c r="AP37" s="11"/>
      <c r="AQ37" s="11"/>
      <c r="AR37" s="6"/>
      <c r="AS37" s="6"/>
      <c r="AT37" s="6"/>
      <c r="AU37" s="7"/>
      <c r="AW37" s="20">
        <f ca="1">QUOTIENT(Table1[[#This Row],[Car Value]],Table1[[#This Row],[Cars]])</f>
        <v>3100</v>
      </c>
      <c r="AX37" s="6"/>
      <c r="AY37" s="17">
        <f ca="1">IF(Table1[[#This Row],[Value of debts]]&gt;$AZ$6,1,0)</f>
        <v>1</v>
      </c>
      <c r="AZ37" s="6"/>
      <c r="BA37" s="6"/>
      <c r="BB37" s="7"/>
      <c r="BC37" s="27">
        <f ca="1">(Table1[[#This Row],[Mortage left]]/Table1[[#This Row],[Value of House]])</f>
        <v>3.4285992114265085E-2</v>
      </c>
      <c r="BD37" s="11">
        <f t="shared" ca="1" si="22"/>
        <v>1</v>
      </c>
      <c r="BE37" s="11"/>
      <c r="BF37" s="11"/>
      <c r="BG37" s="17">
        <f ca="1">IF(Table1[[#This Row],[Area]]="YUKON",Table1[[#This Row],[Income]],0)</f>
        <v>8088</v>
      </c>
      <c r="BH37" s="11">
        <f ca="1">IF(Table1[[#This Row],[Area]]="BC",Table1[[#This Row],[Income]],0)</f>
        <v>0</v>
      </c>
      <c r="BI37" s="11">
        <f t="shared" ca="1" si="23"/>
        <v>0</v>
      </c>
      <c r="BJ37" s="11">
        <f t="shared" ca="1" si="24"/>
        <v>0</v>
      </c>
      <c r="BK37" s="11">
        <f ca="1">IF(Table1[[#This Row],[Area]]="NUNAVUT",Table1[[#This Row],[Income]],0)</f>
        <v>0</v>
      </c>
      <c r="BL37" s="11">
        <f t="shared" ca="1" si="25"/>
        <v>0</v>
      </c>
      <c r="BM37" s="6">
        <f ca="1">IF(Table1[[#This Row],[Area]]="MANITOBA",Table1[[#This Row],[Income]],0)</f>
        <v>0</v>
      </c>
      <c r="BN37" s="6">
        <f ca="1">IF(Table1[[#This Row],[Area]]="ONTARIO",Table1[[#This Row],[Income]],0)</f>
        <v>0</v>
      </c>
      <c r="BO37" s="6">
        <f ca="1">IF(Table1[[#This Row],[Area]]="QUEBEC",Table1[[#This Row],[Income]],0)</f>
        <v>0</v>
      </c>
      <c r="BP37" s="6">
        <f ca="1">IF(Table1[[#This Row],[Area]]="NEWFOUNLAND",Table1[[#This Row],[Income]],0)</f>
        <v>0</v>
      </c>
      <c r="BQ37" s="6">
        <f ca="1">IF(Table1[[#This Row],[Area]]="NEW BRUNCWICK",Table1[[#This Row],[Income]],0)</f>
        <v>0</v>
      </c>
      <c r="BR37" s="6">
        <f ca="1">IF(Table1[[#This Row],[Area]]="NOVA SCOTIA",Table1[[#This Row],[Income]],0)</f>
        <v>0</v>
      </c>
      <c r="BS37" s="7">
        <f t="shared" ca="1" si="26"/>
        <v>0</v>
      </c>
      <c r="BT37" s="5">
        <f ca="1">IF(Table1[[#This Row],[field of work]]="HEALTH",Table1[[#This Row],[Income]],0)</f>
        <v>0</v>
      </c>
      <c r="BU37" s="6">
        <f ca="1">IF(Table1[[#This Row],[field of work]]="CONSTRUCTION",Table1[[#This Row],[Income]],0)</f>
        <v>0</v>
      </c>
      <c r="BV37" s="6">
        <f t="shared" ca="1" si="27"/>
        <v>0</v>
      </c>
      <c r="BW37" s="6">
        <f ca="1">IF(Table1[[#This Row],[field of work]]="IT",Table1[[#This Row],[Income]],0)</f>
        <v>0</v>
      </c>
      <c r="BX37" s="6">
        <f ca="1">IF(Table1[[#This Row],[field of work]]="GENERAL WORK",Table1[[#This Row],[Income]],0)</f>
        <v>0</v>
      </c>
      <c r="BY37" s="7">
        <f ca="1">IF(Table1[[#This Row],[field of work]]="AGRICULTURE",Table1[[#This Row],[Income]],0)</f>
        <v>0</v>
      </c>
      <c r="BZ37" s="5">
        <f ca="1">IF(Table1[[#This Row],[Value of debts]]&gt;Table1[[#This Row],[Income]],1,0)</f>
        <v>1</v>
      </c>
      <c r="CA37" s="7"/>
      <c r="CB37" s="5">
        <f ca="1">IF(Table1[[#This Row],[Networth of person($)]]&gt;$CC$6,Table1[[#This Row],[age]],0)</f>
        <v>42</v>
      </c>
      <c r="CC37" s="7"/>
      <c r="CD37" s="6"/>
      <c r="CE37" s="6"/>
      <c r="CF37" s="6"/>
      <c r="CG37" s="6"/>
      <c r="CH37" s="6"/>
      <c r="CI37" s="6"/>
    </row>
    <row r="38" spans="2:87" x14ac:dyDescent="0.25">
      <c r="B38">
        <f t="shared" ca="1" si="1"/>
        <v>1</v>
      </c>
      <c r="C38" t="str">
        <f t="shared" ca="1" si="2"/>
        <v>men</v>
      </c>
      <c r="D38">
        <f t="shared" ca="1" si="3"/>
        <v>41</v>
      </c>
      <c r="E38">
        <f t="shared" ca="1" si="4"/>
        <v>5</v>
      </c>
      <c r="F38" t="str">
        <f t="shared" ca="1" si="5"/>
        <v>general work</v>
      </c>
      <c r="G38">
        <f t="shared" ca="1" si="6"/>
        <v>5</v>
      </c>
      <c r="H38" t="str">
        <f t="shared" ca="1" si="7"/>
        <v>other</v>
      </c>
      <c r="I38">
        <f t="shared" ca="1" si="8"/>
        <v>1</v>
      </c>
      <c r="J38">
        <f t="shared" ca="1" si="9"/>
        <v>3</v>
      </c>
      <c r="K38">
        <f t="shared" ca="1" si="10"/>
        <v>8659</v>
      </c>
      <c r="L38">
        <f t="shared" ca="1" si="11"/>
        <v>7</v>
      </c>
      <c r="M38" t="str">
        <f t="shared" ca="1" si="12"/>
        <v>Manitoba</v>
      </c>
      <c r="N38">
        <f t="shared" ca="1" si="28"/>
        <v>51954</v>
      </c>
      <c r="O38">
        <f t="shared" ca="1" si="14"/>
        <v>49353.497039694972</v>
      </c>
      <c r="P38">
        <f t="shared" ca="1" si="29"/>
        <v>13890.451074474973</v>
      </c>
      <c r="Q38">
        <f t="shared" ca="1" si="16"/>
        <v>7182</v>
      </c>
      <c r="R38">
        <f t="shared" ca="1" si="30"/>
        <v>5090.1979040623301</v>
      </c>
      <c r="S38">
        <f t="shared" ca="1" si="31"/>
        <v>6067.6493695220533</v>
      </c>
      <c r="T38">
        <f t="shared" ca="1" si="32"/>
        <v>71912.100443997027</v>
      </c>
      <c r="U38">
        <f t="shared" ca="1" si="33"/>
        <v>61625.694943757306</v>
      </c>
      <c r="V38">
        <f t="shared" ca="1" si="34"/>
        <v>10286.405500239722</v>
      </c>
      <c r="AD38" s="5">
        <f ca="1">IF(Table1[[#This Row],[Gender]]="men",1,0)</f>
        <v>1</v>
      </c>
      <c r="AE38" s="6">
        <f ca="1">IF(Table1[[#This Row],[Gender]]="women",1,0)</f>
        <v>0</v>
      </c>
      <c r="AF38" s="6"/>
      <c r="AG38" s="7"/>
      <c r="AJ38" s="17">
        <f ca="1">IF(Table1[[#This Row],[field of work]]="TEACHING",1,0)</f>
        <v>0</v>
      </c>
      <c r="AK38" s="11">
        <f ca="1">IF(Table1[[#This Row],[field of work]]="CONSTRUCTION",1,0)</f>
        <v>0</v>
      </c>
      <c r="AL38" s="11">
        <f ca="1">IF(Table1[[#This Row],[field of work]]="AGRICULTURE",1,0)</f>
        <v>0</v>
      </c>
      <c r="AM38" s="11">
        <f ca="1">IF(Table1[[#This Row],[field of work]]="AGRICULTURE",1,0)</f>
        <v>0</v>
      </c>
      <c r="AN38" s="11">
        <f ca="1">IF(Table1[[#This Row],[field of work]]="HEALTH",1,0)</f>
        <v>0</v>
      </c>
      <c r="AO38" s="11">
        <f ca="1">IF(Table1[[#This Row],[field of work]]="IT",1,0)</f>
        <v>0</v>
      </c>
      <c r="AP38" s="11"/>
      <c r="AQ38" s="11"/>
      <c r="AR38" s="6"/>
      <c r="AS38" s="6"/>
      <c r="AT38" s="6"/>
      <c r="AU38" s="7"/>
      <c r="AW38" s="20">
        <f ca="1">QUOTIENT(Table1[[#This Row],[Car Value]],Table1[[#This Row],[Cars]])</f>
        <v>4630</v>
      </c>
      <c r="AX38" s="6"/>
      <c r="AY38" s="17">
        <f ca="1">IF(Table1[[#This Row],[Value of debts]]&gt;$AZ$6,1,0)</f>
        <v>1</v>
      </c>
      <c r="AZ38" s="6"/>
      <c r="BA38" s="6"/>
      <c r="BB38" s="7"/>
      <c r="BC38" s="27">
        <f ca="1">(Table1[[#This Row],[Mortage left]]/Table1[[#This Row],[Value of House]])</f>
        <v>0.94994604919149583</v>
      </c>
      <c r="BD38" s="11">
        <f t="shared" ca="1" si="22"/>
        <v>0</v>
      </c>
      <c r="BE38" s="11"/>
      <c r="BF38" s="11"/>
      <c r="BG38" s="17">
        <f ca="1">IF(Table1[[#This Row],[Area]]="YUKON",Table1[[#This Row],[Income]],0)</f>
        <v>0</v>
      </c>
      <c r="BH38" s="11">
        <f ca="1">IF(Table1[[#This Row],[Area]]="BC",Table1[[#This Row],[Income]],0)</f>
        <v>0</v>
      </c>
      <c r="BI38" s="11">
        <f t="shared" ca="1" si="23"/>
        <v>0</v>
      </c>
      <c r="BJ38" s="11">
        <f t="shared" ca="1" si="24"/>
        <v>0</v>
      </c>
      <c r="BK38" s="11">
        <f ca="1">IF(Table1[[#This Row],[Area]]="NUNAVUT",Table1[[#This Row],[Income]],0)</f>
        <v>0</v>
      </c>
      <c r="BL38" s="11">
        <f t="shared" ca="1" si="25"/>
        <v>0</v>
      </c>
      <c r="BM38" s="6">
        <f ca="1">IF(Table1[[#This Row],[Area]]="MANITOBA",Table1[[#This Row],[Income]],0)</f>
        <v>8659</v>
      </c>
      <c r="BN38" s="6">
        <f ca="1">IF(Table1[[#This Row],[Area]]="ONTARIO",Table1[[#This Row],[Income]],0)</f>
        <v>0</v>
      </c>
      <c r="BO38" s="6">
        <f ca="1">IF(Table1[[#This Row],[Area]]="QUEBEC",Table1[[#This Row],[Income]],0)</f>
        <v>0</v>
      </c>
      <c r="BP38" s="6">
        <f ca="1">IF(Table1[[#This Row],[Area]]="NEWFOUNLAND",Table1[[#This Row],[Income]],0)</f>
        <v>0</v>
      </c>
      <c r="BQ38" s="6">
        <f ca="1">IF(Table1[[#This Row],[Area]]="NEW BRUNCWICK",Table1[[#This Row],[Income]],0)</f>
        <v>0</v>
      </c>
      <c r="BR38" s="6">
        <f ca="1">IF(Table1[[#This Row],[Area]]="NOVA SCOTIA",Table1[[#This Row],[Income]],0)</f>
        <v>0</v>
      </c>
      <c r="BS38" s="7">
        <f t="shared" ca="1" si="26"/>
        <v>0</v>
      </c>
      <c r="BT38" s="5">
        <f ca="1">IF(Table1[[#This Row],[field of work]]="HEALTH",Table1[[#This Row],[Income]],0)</f>
        <v>0</v>
      </c>
      <c r="BU38" s="6">
        <f ca="1">IF(Table1[[#This Row],[field of work]]="CONSTRUCTION",Table1[[#This Row],[Income]],0)</f>
        <v>0</v>
      </c>
      <c r="BV38" s="6">
        <f t="shared" ca="1" si="27"/>
        <v>5199</v>
      </c>
      <c r="BW38" s="6">
        <f ca="1">IF(Table1[[#This Row],[field of work]]="IT",Table1[[#This Row],[Income]],0)</f>
        <v>0</v>
      </c>
      <c r="BX38" s="6">
        <f ca="1">IF(Table1[[#This Row],[field of work]]="GENERAL WORK",Table1[[#This Row],[Income]],0)</f>
        <v>8659</v>
      </c>
      <c r="BY38" s="7">
        <f ca="1">IF(Table1[[#This Row],[field of work]]="AGRICULTURE",Table1[[#This Row],[Income]],0)</f>
        <v>0</v>
      </c>
      <c r="BZ38" s="5">
        <f ca="1">IF(Table1[[#This Row],[Value of debts]]&gt;Table1[[#This Row],[Income]],1,0)</f>
        <v>1</v>
      </c>
      <c r="CA38" s="7"/>
      <c r="CB38" s="5">
        <f ca="1">IF(Table1[[#This Row],[Networth of person($)]]&gt;$CC$6,Table1[[#This Row],[age]],0)</f>
        <v>41</v>
      </c>
      <c r="CC38" s="7"/>
      <c r="CD38" s="6"/>
      <c r="CE38" s="6"/>
      <c r="CF38" s="6"/>
      <c r="CG38" s="6"/>
      <c r="CH38" s="6"/>
      <c r="CI38" s="6"/>
    </row>
    <row r="39" spans="2:87" x14ac:dyDescent="0.25">
      <c r="B39">
        <f t="shared" ca="1" si="1"/>
        <v>2</v>
      </c>
      <c r="C39" t="str">
        <f t="shared" ca="1" si="2"/>
        <v>women</v>
      </c>
      <c r="D39">
        <f t="shared" ca="1" si="3"/>
        <v>36</v>
      </c>
      <c r="E39">
        <f t="shared" ca="1" si="4"/>
        <v>3</v>
      </c>
      <c r="F39" t="str">
        <f t="shared" ca="1" si="5"/>
        <v>teaching</v>
      </c>
      <c r="G39">
        <f t="shared" ca="1" si="6"/>
        <v>2</v>
      </c>
      <c r="H39" t="str">
        <f t="shared" ca="1" si="7"/>
        <v>college</v>
      </c>
      <c r="I39">
        <f t="shared" ca="1" si="8"/>
        <v>1</v>
      </c>
      <c r="J39">
        <f t="shared" ca="1" si="9"/>
        <v>2</v>
      </c>
      <c r="K39">
        <f t="shared" ca="1" si="10"/>
        <v>5199</v>
      </c>
      <c r="L39">
        <f t="shared" ca="1" si="11"/>
        <v>1</v>
      </c>
      <c r="M39" t="str">
        <f t="shared" ca="1" si="12"/>
        <v>Yukon</v>
      </c>
      <c r="N39">
        <f t="shared" ca="1" si="28"/>
        <v>31194</v>
      </c>
      <c r="O39">
        <f t="shared" ca="1" si="14"/>
        <v>21612.009149707432</v>
      </c>
      <c r="P39">
        <f t="shared" ca="1" si="29"/>
        <v>3430.2281851690232</v>
      </c>
      <c r="Q39">
        <f t="shared" ca="1" si="16"/>
        <v>974</v>
      </c>
      <c r="R39">
        <f t="shared" ca="1" si="30"/>
        <v>3451.6483826799017</v>
      </c>
      <c r="S39">
        <f t="shared" ca="1" si="31"/>
        <v>6368.471844594369</v>
      </c>
      <c r="T39">
        <f t="shared" ca="1" si="32"/>
        <v>40992.700029763393</v>
      </c>
      <c r="U39">
        <f t="shared" ca="1" si="33"/>
        <v>26037.657532387333</v>
      </c>
      <c r="V39">
        <f t="shared" ca="1" si="34"/>
        <v>14955.04249737606</v>
      </c>
      <c r="AD39" s="5">
        <f ca="1">IF(Table1[[#This Row],[Gender]]="men",1,0)</f>
        <v>0</v>
      </c>
      <c r="AE39" s="6">
        <f ca="1">IF(Table1[[#This Row],[Gender]]="women",1,0)</f>
        <v>1</v>
      </c>
      <c r="AF39" s="6"/>
      <c r="AG39" s="7"/>
      <c r="AJ39" s="17">
        <f ca="1">IF(Table1[[#This Row],[field of work]]="TEACHING",1,0)</f>
        <v>1</v>
      </c>
      <c r="AK39" s="11">
        <f ca="1">IF(Table1[[#This Row],[field of work]]="CONSTRUCTION",1,0)</f>
        <v>0</v>
      </c>
      <c r="AL39" s="11">
        <f ca="1">IF(Table1[[#This Row],[field of work]]="AGRICULTURE",1,0)</f>
        <v>0</v>
      </c>
      <c r="AM39" s="11">
        <f ca="1">IF(Table1[[#This Row],[field of work]]="AGRICULTURE",1,0)</f>
        <v>0</v>
      </c>
      <c r="AN39" s="11">
        <f ca="1">IF(Table1[[#This Row],[field of work]]="HEALTH",1,0)</f>
        <v>0</v>
      </c>
      <c r="AO39" s="11">
        <f ca="1">IF(Table1[[#This Row],[field of work]]="IT",1,0)</f>
        <v>0</v>
      </c>
      <c r="AP39" s="11"/>
      <c r="AQ39" s="11"/>
      <c r="AR39" s="6"/>
      <c r="AS39" s="6"/>
      <c r="AT39" s="6"/>
      <c r="AU39" s="7"/>
      <c r="AW39" s="20">
        <f ca="1">QUOTIENT(Table1[[#This Row],[Car Value]],Table1[[#This Row],[Cars]])</f>
        <v>1715</v>
      </c>
      <c r="AX39" s="6"/>
      <c r="AY39" s="17">
        <f ca="1">IF(Table1[[#This Row],[Value of debts]]&gt;$AZ$6,1,0)</f>
        <v>1</v>
      </c>
      <c r="AZ39" s="6"/>
      <c r="BA39" s="6"/>
      <c r="BB39" s="7"/>
      <c r="BC39" s="27">
        <f ca="1">(Table1[[#This Row],[Mortage left]]/Table1[[#This Row],[Value of House]])</f>
        <v>0.69282583668998632</v>
      </c>
      <c r="BD39" s="11">
        <f t="shared" ca="1" si="22"/>
        <v>0</v>
      </c>
      <c r="BE39" s="11"/>
      <c r="BF39" s="11"/>
      <c r="BG39" s="17">
        <f ca="1">IF(Table1[[#This Row],[Area]]="YUKON",Table1[[#This Row],[Income]],0)</f>
        <v>5199</v>
      </c>
      <c r="BH39" s="11">
        <f ca="1">IF(Table1[[#This Row],[Area]]="BC",Table1[[#This Row],[Income]],0)</f>
        <v>0</v>
      </c>
      <c r="BI39" s="11">
        <f t="shared" ca="1" si="23"/>
        <v>0</v>
      </c>
      <c r="BJ39" s="11">
        <f t="shared" ca="1" si="24"/>
        <v>0</v>
      </c>
      <c r="BK39" s="11">
        <f ca="1">IF(Table1[[#This Row],[Area]]="NUNAVUT",Table1[[#This Row],[Income]],0)</f>
        <v>0</v>
      </c>
      <c r="BL39" s="11">
        <f t="shared" ca="1" si="25"/>
        <v>0</v>
      </c>
      <c r="BM39" s="6">
        <f ca="1">IF(Table1[[#This Row],[Area]]="MANITOBA",Table1[[#This Row],[Income]],0)</f>
        <v>0</v>
      </c>
      <c r="BN39" s="6">
        <f ca="1">IF(Table1[[#This Row],[Area]]="ONTARIO",Table1[[#This Row],[Income]],0)</f>
        <v>0</v>
      </c>
      <c r="BO39" s="6">
        <f ca="1">IF(Table1[[#This Row],[Area]]="QUEBEC",Table1[[#This Row],[Income]],0)</f>
        <v>0</v>
      </c>
      <c r="BP39" s="6">
        <f ca="1">IF(Table1[[#This Row],[Area]]="NEWFOUNLAND",Table1[[#This Row],[Income]],0)</f>
        <v>0</v>
      </c>
      <c r="BQ39" s="6">
        <f ca="1">IF(Table1[[#This Row],[Area]]="NEW BRUNCWICK",Table1[[#This Row],[Income]],0)</f>
        <v>0</v>
      </c>
      <c r="BR39" s="6">
        <f ca="1">IF(Table1[[#This Row],[Area]]="NOVA SCOTIA",Table1[[#This Row],[Income]],0)</f>
        <v>0</v>
      </c>
      <c r="BS39" s="7">
        <f t="shared" ca="1" si="26"/>
        <v>0</v>
      </c>
      <c r="BT39" s="5">
        <f ca="1">IF(Table1[[#This Row],[field of work]]="HEALTH",Table1[[#This Row],[Income]],0)</f>
        <v>0</v>
      </c>
      <c r="BU39" s="6">
        <f ca="1">IF(Table1[[#This Row],[field of work]]="CONSTRUCTION",Table1[[#This Row],[Income]],0)</f>
        <v>0</v>
      </c>
      <c r="BV39" s="6">
        <f t="shared" ca="1" si="27"/>
        <v>0</v>
      </c>
      <c r="BW39" s="6">
        <f ca="1">IF(Table1[[#This Row],[field of work]]="IT",Table1[[#This Row],[Income]],0)</f>
        <v>0</v>
      </c>
      <c r="BX39" s="6">
        <f ca="1">IF(Table1[[#This Row],[field of work]]="GENERAL WORK",Table1[[#This Row],[Income]],0)</f>
        <v>0</v>
      </c>
      <c r="BY39" s="7">
        <f ca="1">IF(Table1[[#This Row],[field of work]]="AGRICULTURE",Table1[[#This Row],[Income]],0)</f>
        <v>0</v>
      </c>
      <c r="BZ39" s="5">
        <f ca="1">IF(Table1[[#This Row],[Value of debts]]&gt;Table1[[#This Row],[Income]],1,0)</f>
        <v>1</v>
      </c>
      <c r="CA39" s="7"/>
      <c r="CB39" s="5">
        <f ca="1">IF(Table1[[#This Row],[Networth of person($)]]&gt;$CC$6,Table1[[#This Row],[age]],0)</f>
        <v>36</v>
      </c>
      <c r="CC39" s="7"/>
      <c r="CD39" s="6"/>
      <c r="CE39" s="6"/>
      <c r="CF39" s="6"/>
      <c r="CG39" s="6"/>
      <c r="CH39" s="6"/>
      <c r="CI39" s="6"/>
    </row>
    <row r="40" spans="2:87" x14ac:dyDescent="0.25">
      <c r="B40">
        <f t="shared" ca="1" si="1"/>
        <v>1</v>
      </c>
      <c r="C40" t="str">
        <f t="shared" ca="1" si="2"/>
        <v>men</v>
      </c>
      <c r="D40">
        <f t="shared" ca="1" si="3"/>
        <v>36</v>
      </c>
      <c r="E40">
        <f t="shared" ca="1" si="4"/>
        <v>6</v>
      </c>
      <c r="F40" t="str">
        <f t="shared" ca="1" si="5"/>
        <v>agriculture</v>
      </c>
      <c r="G40">
        <f t="shared" ca="1" si="6"/>
        <v>3</v>
      </c>
      <c r="H40" t="str">
        <f t="shared" ca="1" si="7"/>
        <v>university</v>
      </c>
      <c r="I40">
        <f t="shared" ca="1" si="8"/>
        <v>1</v>
      </c>
      <c r="J40">
        <f t="shared" ca="1" si="9"/>
        <v>3</v>
      </c>
      <c r="K40">
        <f t="shared" ca="1" si="10"/>
        <v>4613</v>
      </c>
      <c r="L40">
        <f t="shared" ca="1" si="11"/>
        <v>1</v>
      </c>
      <c r="M40" t="str">
        <f t="shared" ca="1" si="12"/>
        <v>Yukon</v>
      </c>
      <c r="N40">
        <f t="shared" ca="1" si="28"/>
        <v>18452</v>
      </c>
      <c r="O40">
        <f t="shared" ca="1" si="14"/>
        <v>13513.418900495812</v>
      </c>
      <c r="P40">
        <f t="shared" ca="1" si="29"/>
        <v>6919.2023406119979</v>
      </c>
      <c r="Q40">
        <f t="shared" ca="1" si="16"/>
        <v>5257</v>
      </c>
      <c r="R40">
        <f t="shared" ca="1" si="30"/>
        <v>45.278879239998098</v>
      </c>
      <c r="S40">
        <f t="shared" ca="1" si="31"/>
        <v>433.96930357060637</v>
      </c>
      <c r="T40">
        <f t="shared" ca="1" si="32"/>
        <v>25805.171644182607</v>
      </c>
      <c r="U40">
        <f t="shared" ca="1" si="33"/>
        <v>18815.697779735809</v>
      </c>
      <c r="V40">
        <f t="shared" ca="1" si="34"/>
        <v>6989.473864446798</v>
      </c>
      <c r="AD40" s="5">
        <f ca="1">IF(Table1[[#This Row],[Gender]]="men",1,0)</f>
        <v>1</v>
      </c>
      <c r="AE40" s="6">
        <f ca="1">IF(Table1[[#This Row],[Gender]]="women",1,0)</f>
        <v>0</v>
      </c>
      <c r="AF40" s="6"/>
      <c r="AG40" s="7"/>
      <c r="AJ40" s="17">
        <f ca="1">IF(Table1[[#This Row],[field of work]]="TEACHING",1,0)</f>
        <v>0</v>
      </c>
      <c r="AK40" s="11">
        <f ca="1">IF(Table1[[#This Row],[field of work]]="CONSTRUCTION",1,0)</f>
        <v>0</v>
      </c>
      <c r="AL40" s="11">
        <f ca="1">IF(Table1[[#This Row],[field of work]]="AGRICULTURE",1,0)</f>
        <v>1</v>
      </c>
      <c r="AM40" s="11">
        <f ca="1">IF(Table1[[#This Row],[field of work]]="AGRICULTURE",1,0)</f>
        <v>1</v>
      </c>
      <c r="AN40" s="11">
        <f ca="1">IF(Table1[[#This Row],[field of work]]="HEALTH",1,0)</f>
        <v>0</v>
      </c>
      <c r="AO40" s="11">
        <f ca="1">IF(Table1[[#This Row],[field of work]]="IT",1,0)</f>
        <v>0</v>
      </c>
      <c r="AP40" s="11"/>
      <c r="AQ40" s="11"/>
      <c r="AR40" s="6"/>
      <c r="AS40" s="6"/>
      <c r="AT40" s="6"/>
      <c r="AU40" s="7"/>
      <c r="AW40" s="20">
        <f ca="1">QUOTIENT(Table1[[#This Row],[Car Value]],Table1[[#This Row],[Cars]])</f>
        <v>2306</v>
      </c>
      <c r="AX40" s="6"/>
      <c r="AY40" s="17">
        <f ca="1">IF(Table1[[#This Row],[Value of debts]]&gt;$AZ$6,1,0)</f>
        <v>1</v>
      </c>
      <c r="AZ40" s="6"/>
      <c r="BA40" s="6"/>
      <c r="BB40" s="7"/>
      <c r="BC40" s="27">
        <f ca="1">(Table1[[#This Row],[Mortage left]]/Table1[[#This Row],[Value of House]])</f>
        <v>0.73235524065119295</v>
      </c>
      <c r="BD40" s="11">
        <f t="shared" ca="1" si="22"/>
        <v>0</v>
      </c>
      <c r="BE40" s="11"/>
      <c r="BF40" s="11"/>
      <c r="BG40" s="17">
        <f ca="1">IF(Table1[[#This Row],[Area]]="YUKON",Table1[[#This Row],[Income]],0)</f>
        <v>4613</v>
      </c>
      <c r="BH40" s="11">
        <f ca="1">IF(Table1[[#This Row],[Area]]="BC",Table1[[#This Row],[Income]],0)</f>
        <v>0</v>
      </c>
      <c r="BI40" s="11">
        <f t="shared" ca="1" si="23"/>
        <v>0</v>
      </c>
      <c r="BJ40" s="11">
        <f t="shared" ca="1" si="24"/>
        <v>3412</v>
      </c>
      <c r="BK40" s="11">
        <f ca="1">IF(Table1[[#This Row],[Area]]="NUNAVUT",Table1[[#This Row],[Income]],0)</f>
        <v>0</v>
      </c>
      <c r="BL40" s="11">
        <f t="shared" ca="1" si="25"/>
        <v>0</v>
      </c>
      <c r="BM40" s="6">
        <f ca="1">IF(Table1[[#This Row],[Area]]="MANITOBA",Table1[[#This Row],[Income]],0)</f>
        <v>0</v>
      </c>
      <c r="BN40" s="6">
        <f ca="1">IF(Table1[[#This Row],[Area]]="ONTARIO",Table1[[#This Row],[Income]],0)</f>
        <v>0</v>
      </c>
      <c r="BO40" s="6">
        <f ca="1">IF(Table1[[#This Row],[Area]]="QUEBEC",Table1[[#This Row],[Income]],0)</f>
        <v>0</v>
      </c>
      <c r="BP40" s="6">
        <f ca="1">IF(Table1[[#This Row],[Area]]="NEWFOUNLAND",Table1[[#This Row],[Income]],0)</f>
        <v>0</v>
      </c>
      <c r="BQ40" s="6">
        <f ca="1">IF(Table1[[#This Row],[Area]]="NEW BRUNCWICK",Table1[[#This Row],[Income]],0)</f>
        <v>0</v>
      </c>
      <c r="BR40" s="6">
        <f ca="1">IF(Table1[[#This Row],[Area]]="NOVA SCOTIA",Table1[[#This Row],[Income]],0)</f>
        <v>0</v>
      </c>
      <c r="BS40" s="7">
        <f t="shared" ca="1" si="26"/>
        <v>0</v>
      </c>
      <c r="BT40" s="5">
        <f ca="1">IF(Table1[[#This Row],[field of work]]="HEALTH",Table1[[#This Row],[Income]],0)</f>
        <v>0</v>
      </c>
      <c r="BU40" s="6">
        <f ca="1">IF(Table1[[#This Row],[field of work]]="CONSTRUCTION",Table1[[#This Row],[Income]],0)</f>
        <v>0</v>
      </c>
      <c r="BV40" s="6">
        <f t="shared" ca="1" si="27"/>
        <v>0</v>
      </c>
      <c r="BW40" s="6">
        <f ca="1">IF(Table1[[#This Row],[field of work]]="IT",Table1[[#This Row],[Income]],0)</f>
        <v>0</v>
      </c>
      <c r="BX40" s="6">
        <f ca="1">IF(Table1[[#This Row],[field of work]]="GENERAL WORK",Table1[[#This Row],[Income]],0)</f>
        <v>0</v>
      </c>
      <c r="BY40" s="7">
        <f ca="1">IF(Table1[[#This Row],[field of work]]="AGRICULTURE",Table1[[#This Row],[Income]],0)</f>
        <v>4613</v>
      </c>
      <c r="BZ40" s="5">
        <f ca="1">IF(Table1[[#This Row],[Value of debts]]&gt;Table1[[#This Row],[Income]],1,0)</f>
        <v>1</v>
      </c>
      <c r="CA40" s="7"/>
      <c r="CB40" s="5">
        <f ca="1">IF(Table1[[#This Row],[Networth of person($)]]&gt;$CC$6,Table1[[#This Row],[age]],0)</f>
        <v>36</v>
      </c>
      <c r="CC40" s="7"/>
      <c r="CD40" s="6"/>
      <c r="CE40" s="6"/>
      <c r="CF40" s="6"/>
      <c r="CG40" s="6"/>
      <c r="CH40" s="6"/>
      <c r="CI40" s="6"/>
    </row>
    <row r="41" spans="2:87" x14ac:dyDescent="0.25">
      <c r="B41">
        <f t="shared" ca="1" si="1"/>
        <v>2</v>
      </c>
      <c r="C41" t="str">
        <f t="shared" ca="1" si="2"/>
        <v>women</v>
      </c>
      <c r="D41">
        <f t="shared" ca="1" si="3"/>
        <v>33</v>
      </c>
      <c r="E41">
        <f t="shared" ca="1" si="4"/>
        <v>6</v>
      </c>
      <c r="F41" t="str">
        <f t="shared" ca="1" si="5"/>
        <v>agriculture</v>
      </c>
      <c r="G41">
        <f t="shared" ca="1" si="6"/>
        <v>6</v>
      </c>
      <c r="H41" t="str">
        <f t="shared" ca="1" si="7"/>
        <v>other</v>
      </c>
      <c r="I41">
        <f t="shared" ca="1" si="8"/>
        <v>1</v>
      </c>
      <c r="J41">
        <f t="shared" ca="1" si="9"/>
        <v>1</v>
      </c>
      <c r="K41">
        <f t="shared" ca="1" si="10"/>
        <v>7967</v>
      </c>
      <c r="L41">
        <f t="shared" ca="1" si="11"/>
        <v>12</v>
      </c>
      <c r="M41" t="str">
        <f t="shared" ca="1" si="12"/>
        <v>Nova Scotia</v>
      </c>
      <c r="N41">
        <f t="shared" ca="1" si="28"/>
        <v>23901</v>
      </c>
      <c r="O41">
        <f t="shared" ca="1" si="14"/>
        <v>9908.6886245561273</v>
      </c>
      <c r="P41">
        <f t="shared" ca="1" si="29"/>
        <v>4041.4783266429677</v>
      </c>
      <c r="Q41">
        <f t="shared" ca="1" si="16"/>
        <v>1694</v>
      </c>
      <c r="R41">
        <f t="shared" ca="1" si="30"/>
        <v>12583.039809529217</v>
      </c>
      <c r="S41">
        <f t="shared" ca="1" si="31"/>
        <v>10083.363844780451</v>
      </c>
      <c r="T41">
        <f t="shared" ca="1" si="32"/>
        <v>38025.842171423414</v>
      </c>
      <c r="U41">
        <f t="shared" ca="1" si="33"/>
        <v>24185.728434085344</v>
      </c>
      <c r="V41">
        <f t="shared" ca="1" si="34"/>
        <v>13840.11373733807</v>
      </c>
      <c r="AD41" s="5">
        <f ca="1">IF(Table1[[#This Row],[Gender]]="men",1,0)</f>
        <v>0</v>
      </c>
      <c r="AE41" s="6">
        <f ca="1">IF(Table1[[#This Row],[Gender]]="women",1,0)</f>
        <v>1</v>
      </c>
      <c r="AF41" s="6"/>
      <c r="AG41" s="7"/>
      <c r="AJ41" s="17">
        <f ca="1">IF(Table1[[#This Row],[field of work]]="TEACHING",1,0)</f>
        <v>0</v>
      </c>
      <c r="AK41" s="11">
        <f ca="1">IF(Table1[[#This Row],[field of work]]="CONSTRUCTION",1,0)</f>
        <v>0</v>
      </c>
      <c r="AL41" s="11">
        <f ca="1">IF(Table1[[#This Row],[field of work]]="AGRICULTURE",1,0)</f>
        <v>1</v>
      </c>
      <c r="AM41" s="11">
        <f ca="1">IF(Table1[[#This Row],[field of work]]="AGRICULTURE",1,0)</f>
        <v>1</v>
      </c>
      <c r="AN41" s="11">
        <f ca="1">IF(Table1[[#This Row],[field of work]]="HEALTH",1,0)</f>
        <v>0</v>
      </c>
      <c r="AO41" s="11">
        <f ca="1">IF(Table1[[#This Row],[field of work]]="IT",1,0)</f>
        <v>0</v>
      </c>
      <c r="AP41" s="11"/>
      <c r="AQ41" s="11"/>
      <c r="AR41" s="6"/>
      <c r="AS41" s="6"/>
      <c r="AT41" s="6"/>
      <c r="AU41" s="7"/>
      <c r="AW41" s="20">
        <f ca="1">QUOTIENT(Table1[[#This Row],[Car Value]],Table1[[#This Row],[Cars]])</f>
        <v>4041</v>
      </c>
      <c r="AX41" s="6"/>
      <c r="AY41" s="17">
        <f ca="1">IF(Table1[[#This Row],[Value of debts]]&gt;$AZ$6,1,0)</f>
        <v>1</v>
      </c>
      <c r="AZ41" s="6"/>
      <c r="BA41" s="6"/>
      <c r="BB41" s="7"/>
      <c r="BC41" s="27">
        <f ca="1">(Table1[[#This Row],[Mortage left]]/Table1[[#This Row],[Value of House]])</f>
        <v>0.41457213608452059</v>
      </c>
      <c r="BD41" s="11">
        <f t="shared" ca="1" si="22"/>
        <v>0</v>
      </c>
      <c r="BE41" s="11"/>
      <c r="BF41" s="11"/>
      <c r="BG41" s="17">
        <f ca="1">IF(Table1[[#This Row],[Area]]="YUKON",Table1[[#This Row],[Income]],0)</f>
        <v>0</v>
      </c>
      <c r="BH41" s="11">
        <f ca="1">IF(Table1[[#This Row],[Area]]="BC",Table1[[#This Row],[Income]],0)</f>
        <v>0</v>
      </c>
      <c r="BI41" s="11">
        <f t="shared" ca="1" si="23"/>
        <v>0</v>
      </c>
      <c r="BJ41" s="11">
        <f t="shared" ca="1" si="24"/>
        <v>0</v>
      </c>
      <c r="BK41" s="11">
        <f ca="1">IF(Table1[[#This Row],[Area]]="NUNAVUT",Table1[[#This Row],[Income]],0)</f>
        <v>0</v>
      </c>
      <c r="BL41" s="11">
        <f t="shared" ca="1" si="25"/>
        <v>0</v>
      </c>
      <c r="BM41" s="6">
        <f ca="1">IF(Table1[[#This Row],[Area]]="MANITOBA",Table1[[#This Row],[Income]],0)</f>
        <v>0</v>
      </c>
      <c r="BN41" s="6">
        <f ca="1">IF(Table1[[#This Row],[Area]]="ONTARIO",Table1[[#This Row],[Income]],0)</f>
        <v>0</v>
      </c>
      <c r="BO41" s="6">
        <f ca="1">IF(Table1[[#This Row],[Area]]="QUEBEC",Table1[[#This Row],[Income]],0)</f>
        <v>0</v>
      </c>
      <c r="BP41" s="6">
        <f ca="1">IF(Table1[[#This Row],[Area]]="NEWFOUNLAND",Table1[[#This Row],[Income]],0)</f>
        <v>0</v>
      </c>
      <c r="BQ41" s="6">
        <f ca="1">IF(Table1[[#This Row],[Area]]="NEW BRUNCWICK",Table1[[#This Row],[Income]],0)</f>
        <v>0</v>
      </c>
      <c r="BR41" s="6">
        <f ca="1">IF(Table1[[#This Row],[Area]]="NOVA SCOTIA",Table1[[#This Row],[Income]],0)</f>
        <v>7967</v>
      </c>
      <c r="BS41" s="7">
        <f t="shared" ca="1" si="26"/>
        <v>0</v>
      </c>
      <c r="BT41" s="5">
        <f ca="1">IF(Table1[[#This Row],[field of work]]="HEALTH",Table1[[#This Row],[Income]],0)</f>
        <v>0</v>
      </c>
      <c r="BU41" s="6">
        <f ca="1">IF(Table1[[#This Row],[field of work]]="CONSTRUCTION",Table1[[#This Row],[Income]],0)</f>
        <v>0</v>
      </c>
      <c r="BV41" s="6">
        <f t="shared" ca="1" si="27"/>
        <v>5308</v>
      </c>
      <c r="BW41" s="6">
        <f ca="1">IF(Table1[[#This Row],[field of work]]="IT",Table1[[#This Row],[Income]],0)</f>
        <v>0</v>
      </c>
      <c r="BX41" s="6">
        <f ca="1">IF(Table1[[#This Row],[field of work]]="GENERAL WORK",Table1[[#This Row],[Income]],0)</f>
        <v>0</v>
      </c>
      <c r="BY41" s="7">
        <f ca="1">IF(Table1[[#This Row],[field of work]]="AGRICULTURE",Table1[[#This Row],[Income]],0)</f>
        <v>7967</v>
      </c>
      <c r="BZ41" s="5">
        <f ca="1">IF(Table1[[#This Row],[Value of debts]]&gt;Table1[[#This Row],[Income]],1,0)</f>
        <v>1</v>
      </c>
      <c r="CA41" s="7"/>
      <c r="CB41" s="5">
        <f ca="1">IF(Table1[[#This Row],[Networth of person($)]]&gt;$CC$6,Table1[[#This Row],[age]],0)</f>
        <v>33</v>
      </c>
      <c r="CC41" s="7"/>
      <c r="CD41" s="6"/>
      <c r="CE41" s="6"/>
      <c r="CF41" s="6"/>
      <c r="CG41" s="6"/>
      <c r="CH41" s="6"/>
      <c r="CI41" s="6"/>
    </row>
    <row r="42" spans="2:87" x14ac:dyDescent="0.25">
      <c r="B42">
        <f t="shared" ca="1" si="1"/>
        <v>1</v>
      </c>
      <c r="C42" t="str">
        <f t="shared" ca="1" si="2"/>
        <v>men</v>
      </c>
      <c r="D42">
        <f t="shared" ca="1" si="3"/>
        <v>45</v>
      </c>
      <c r="E42">
        <f t="shared" ca="1" si="4"/>
        <v>3</v>
      </c>
      <c r="F42" t="str">
        <f t="shared" ca="1" si="5"/>
        <v>teaching</v>
      </c>
      <c r="G42">
        <f t="shared" ca="1" si="6"/>
        <v>5</v>
      </c>
      <c r="H42" t="str">
        <f t="shared" ca="1" si="7"/>
        <v>other</v>
      </c>
      <c r="I42">
        <f t="shared" ca="1" si="8"/>
        <v>4</v>
      </c>
      <c r="J42">
        <f t="shared" ca="1" si="9"/>
        <v>2</v>
      </c>
      <c r="K42">
        <f t="shared" ca="1" si="10"/>
        <v>5308</v>
      </c>
      <c r="L42">
        <f t="shared" ca="1" si="11"/>
        <v>3</v>
      </c>
      <c r="M42" t="str">
        <f t="shared" ca="1" si="12"/>
        <v>Northwest Ter</v>
      </c>
      <c r="N42">
        <f t="shared" ca="1" si="28"/>
        <v>31848</v>
      </c>
      <c r="O42">
        <f t="shared" ca="1" si="14"/>
        <v>11312.540866384883</v>
      </c>
      <c r="P42">
        <f t="shared" ca="1" si="29"/>
        <v>535.97433258933825</v>
      </c>
      <c r="Q42">
        <f t="shared" ca="1" si="16"/>
        <v>403</v>
      </c>
      <c r="R42">
        <f t="shared" ca="1" si="30"/>
        <v>1439.5713172774326</v>
      </c>
      <c r="S42">
        <f t="shared" ca="1" si="31"/>
        <v>6246.0045463860333</v>
      </c>
      <c r="T42">
        <f t="shared" ca="1" si="32"/>
        <v>38629.978878975373</v>
      </c>
      <c r="U42">
        <f t="shared" ca="1" si="33"/>
        <v>13155.112183662315</v>
      </c>
      <c r="V42">
        <f t="shared" ca="1" si="34"/>
        <v>25474.86669531306</v>
      </c>
      <c r="AD42" s="5">
        <f ca="1">IF(Table1[[#This Row],[Gender]]="men",1,0)</f>
        <v>1</v>
      </c>
      <c r="AE42" s="6">
        <f ca="1">IF(Table1[[#This Row],[Gender]]="women",1,0)</f>
        <v>0</v>
      </c>
      <c r="AF42" s="6"/>
      <c r="AG42" s="7"/>
      <c r="AJ42" s="17">
        <f ca="1">IF(Table1[[#This Row],[field of work]]="TEACHING",1,0)</f>
        <v>1</v>
      </c>
      <c r="AK42" s="11">
        <f ca="1">IF(Table1[[#This Row],[field of work]]="CONSTRUCTION",1,0)</f>
        <v>0</v>
      </c>
      <c r="AL42" s="11">
        <f ca="1">IF(Table1[[#This Row],[field of work]]="AGRICULTURE",1,0)</f>
        <v>0</v>
      </c>
      <c r="AM42" s="11">
        <f ca="1">IF(Table1[[#This Row],[field of work]]="AGRICULTURE",1,0)</f>
        <v>0</v>
      </c>
      <c r="AN42" s="11">
        <f ca="1">IF(Table1[[#This Row],[field of work]]="HEALTH",1,0)</f>
        <v>0</v>
      </c>
      <c r="AO42" s="11">
        <f ca="1">IF(Table1[[#This Row],[field of work]]="IT",1,0)</f>
        <v>0</v>
      </c>
      <c r="AP42" s="11"/>
      <c r="AQ42" s="11"/>
      <c r="AR42" s="6"/>
      <c r="AS42" s="6"/>
      <c r="AT42" s="6"/>
      <c r="AU42" s="7"/>
      <c r="AW42" s="20">
        <f ca="1">QUOTIENT(Table1[[#This Row],[Car Value]],Table1[[#This Row],[Cars]])</f>
        <v>267</v>
      </c>
      <c r="AX42" s="6"/>
      <c r="AY42" s="17">
        <f ca="1">IF(Table1[[#This Row],[Value of debts]]&gt;$AZ$6,1,0)</f>
        <v>1</v>
      </c>
      <c r="AZ42" s="6"/>
      <c r="BA42" s="6"/>
      <c r="BB42" s="7"/>
      <c r="BC42" s="27">
        <f ca="1">(Table1[[#This Row],[Mortage left]]/Table1[[#This Row],[Value of House]])</f>
        <v>0.35520412165237636</v>
      </c>
      <c r="BD42" s="11">
        <f t="shared" ca="1" si="22"/>
        <v>0</v>
      </c>
      <c r="BE42" s="11"/>
      <c r="BF42" s="11"/>
      <c r="BG42" s="17">
        <f ca="1">IF(Table1[[#This Row],[Area]]="YUKON",Table1[[#This Row],[Income]],0)</f>
        <v>0</v>
      </c>
      <c r="BH42" s="11">
        <f ca="1">IF(Table1[[#This Row],[Area]]="BC",Table1[[#This Row],[Income]],0)</f>
        <v>0</v>
      </c>
      <c r="BI42" s="11">
        <f t="shared" ca="1" si="23"/>
        <v>0</v>
      </c>
      <c r="BJ42" s="11">
        <f t="shared" ca="1" si="24"/>
        <v>0</v>
      </c>
      <c r="BK42" s="11">
        <f ca="1">IF(Table1[[#This Row],[Area]]="NUNAVUT",Table1[[#This Row],[Income]],0)</f>
        <v>0</v>
      </c>
      <c r="BL42" s="11">
        <f t="shared" ca="1" si="25"/>
        <v>0</v>
      </c>
      <c r="BM42" s="6">
        <f ca="1">IF(Table1[[#This Row],[Area]]="MANITOBA",Table1[[#This Row],[Income]],0)</f>
        <v>0</v>
      </c>
      <c r="BN42" s="6">
        <f ca="1">IF(Table1[[#This Row],[Area]]="ONTARIO",Table1[[#This Row],[Income]],0)</f>
        <v>0</v>
      </c>
      <c r="BO42" s="6">
        <f ca="1">IF(Table1[[#This Row],[Area]]="QUEBEC",Table1[[#This Row],[Income]],0)</f>
        <v>0</v>
      </c>
      <c r="BP42" s="6">
        <f ca="1">IF(Table1[[#This Row],[Area]]="NEWFOUNLAND",Table1[[#This Row],[Income]],0)</f>
        <v>0</v>
      </c>
      <c r="BQ42" s="6">
        <f ca="1">IF(Table1[[#This Row],[Area]]="NEW BRUNCWICK",Table1[[#This Row],[Income]],0)</f>
        <v>0</v>
      </c>
      <c r="BR42" s="6">
        <f ca="1">IF(Table1[[#This Row],[Area]]="NOVA SCOTIA",Table1[[#This Row],[Income]],0)</f>
        <v>0</v>
      </c>
      <c r="BS42" s="7">
        <f t="shared" ca="1" si="26"/>
        <v>0</v>
      </c>
      <c r="BT42" s="5">
        <f ca="1">IF(Table1[[#This Row],[field of work]]="HEALTH",Table1[[#This Row],[Income]],0)</f>
        <v>0</v>
      </c>
      <c r="BU42" s="6">
        <f ca="1">IF(Table1[[#This Row],[field of work]]="CONSTRUCTION",Table1[[#This Row],[Income]],0)</f>
        <v>0</v>
      </c>
      <c r="BV42" s="6">
        <f t="shared" ca="1" si="27"/>
        <v>0</v>
      </c>
      <c r="BW42" s="6">
        <f ca="1">IF(Table1[[#This Row],[field of work]]="IT",Table1[[#This Row],[Income]],0)</f>
        <v>0</v>
      </c>
      <c r="BX42" s="6">
        <f ca="1">IF(Table1[[#This Row],[field of work]]="GENERAL WORK",Table1[[#This Row],[Income]],0)</f>
        <v>0</v>
      </c>
      <c r="BY42" s="7">
        <f ca="1">IF(Table1[[#This Row],[field of work]]="AGRICULTURE",Table1[[#This Row],[Income]],0)</f>
        <v>0</v>
      </c>
      <c r="BZ42" s="5">
        <f ca="1">IF(Table1[[#This Row],[Value of debts]]&gt;Table1[[#This Row],[Income]],1,0)</f>
        <v>1</v>
      </c>
      <c r="CA42" s="7"/>
      <c r="CB42" s="5">
        <f ca="1">IF(Table1[[#This Row],[Networth of person($)]]&gt;$CC$6,Table1[[#This Row],[age]],0)</f>
        <v>45</v>
      </c>
      <c r="CC42" s="7"/>
      <c r="CD42" s="6"/>
      <c r="CE42" s="6"/>
      <c r="CF42" s="6"/>
      <c r="CG42" s="6"/>
      <c r="CH42" s="6"/>
      <c r="CI42" s="6"/>
    </row>
    <row r="43" spans="2:87" x14ac:dyDescent="0.25">
      <c r="B43">
        <f t="shared" ca="1" si="1"/>
        <v>1</v>
      </c>
      <c r="C43" t="str">
        <f t="shared" ca="1" si="2"/>
        <v>men</v>
      </c>
      <c r="D43">
        <f t="shared" ca="1" si="3"/>
        <v>40</v>
      </c>
      <c r="E43">
        <f t="shared" ca="1" si="4"/>
        <v>4</v>
      </c>
      <c r="F43" t="str">
        <f t="shared" ca="1" si="5"/>
        <v>IT</v>
      </c>
      <c r="G43">
        <f t="shared" ca="1" si="6"/>
        <v>2</v>
      </c>
      <c r="H43" t="str">
        <f t="shared" ca="1" si="7"/>
        <v>college</v>
      </c>
      <c r="I43">
        <f t="shared" ca="1" si="8"/>
        <v>3</v>
      </c>
      <c r="J43">
        <f t="shared" ca="1" si="9"/>
        <v>1</v>
      </c>
      <c r="K43">
        <f t="shared" ca="1" si="10"/>
        <v>4715</v>
      </c>
      <c r="L43">
        <f t="shared" ca="1" si="11"/>
        <v>12</v>
      </c>
      <c r="M43" t="str">
        <f t="shared" ca="1" si="12"/>
        <v>Nova Scotia</v>
      </c>
      <c r="N43">
        <f t="shared" ca="1" si="28"/>
        <v>14145</v>
      </c>
      <c r="O43">
        <f t="shared" ca="1" si="14"/>
        <v>9597.1710341825783</v>
      </c>
      <c r="P43">
        <f t="shared" ca="1" si="29"/>
        <v>1960.2954449219658</v>
      </c>
      <c r="Q43">
        <f t="shared" ca="1" si="16"/>
        <v>804</v>
      </c>
      <c r="R43">
        <f t="shared" ca="1" si="30"/>
        <v>6392.1940558413798</v>
      </c>
      <c r="S43">
        <f t="shared" ca="1" si="31"/>
        <v>5079.7771720423261</v>
      </c>
      <c r="T43">
        <f t="shared" ca="1" si="32"/>
        <v>21185.072616964291</v>
      </c>
      <c r="U43">
        <f t="shared" ca="1" si="33"/>
        <v>16793.365090023959</v>
      </c>
      <c r="V43">
        <f t="shared" ca="1" si="34"/>
        <v>4391.7075269403322</v>
      </c>
      <c r="AD43" s="5">
        <f ca="1">IF(Table1[[#This Row],[Gender]]="men",1,0)</f>
        <v>1</v>
      </c>
      <c r="AE43" s="6">
        <f ca="1">IF(Table1[[#This Row],[Gender]]="women",1,0)</f>
        <v>0</v>
      </c>
      <c r="AF43" s="6"/>
      <c r="AG43" s="7"/>
      <c r="AJ43" s="17">
        <f ca="1">IF(Table1[[#This Row],[field of work]]="TEACHING",1,0)</f>
        <v>0</v>
      </c>
      <c r="AK43" s="11">
        <f ca="1">IF(Table1[[#This Row],[field of work]]="CONSTRUCTION",1,0)</f>
        <v>0</v>
      </c>
      <c r="AL43" s="11">
        <f ca="1">IF(Table1[[#This Row],[field of work]]="AGRICULTURE",1,0)</f>
        <v>0</v>
      </c>
      <c r="AM43" s="11">
        <f ca="1">IF(Table1[[#This Row],[field of work]]="AGRICULTURE",1,0)</f>
        <v>0</v>
      </c>
      <c r="AN43" s="11">
        <f ca="1">IF(Table1[[#This Row],[field of work]]="HEALTH",1,0)</f>
        <v>0</v>
      </c>
      <c r="AO43" s="11">
        <f ca="1">IF(Table1[[#This Row],[field of work]]="IT",1,0)</f>
        <v>1</v>
      </c>
      <c r="AP43" s="11"/>
      <c r="AQ43" s="11"/>
      <c r="AR43" s="6"/>
      <c r="AS43" s="6"/>
      <c r="AT43" s="6"/>
      <c r="AU43" s="7"/>
      <c r="AW43" s="20">
        <f ca="1">QUOTIENT(Table1[[#This Row],[Car Value]],Table1[[#This Row],[Cars]])</f>
        <v>1960</v>
      </c>
      <c r="AX43" s="6"/>
      <c r="AY43" s="17">
        <f ca="1">IF(Table1[[#This Row],[Value of debts]]&gt;$AZ$6,1,0)</f>
        <v>1</v>
      </c>
      <c r="AZ43" s="6"/>
      <c r="BA43" s="6"/>
      <c r="BB43" s="7"/>
      <c r="BC43" s="27">
        <f ca="1">(Table1[[#This Row],[Mortage left]]/Table1[[#This Row],[Value of House]])</f>
        <v>0.6784850501366263</v>
      </c>
      <c r="BD43" s="11">
        <f t="shared" ca="1" si="22"/>
        <v>0</v>
      </c>
      <c r="BE43" s="11"/>
      <c r="BF43" s="11"/>
      <c r="BG43" s="17">
        <f ca="1">IF(Table1[[#This Row],[Area]]="YUKON",Table1[[#This Row],[Income]],0)</f>
        <v>0</v>
      </c>
      <c r="BH43" s="11">
        <f ca="1">IF(Table1[[#This Row],[Area]]="BC",Table1[[#This Row],[Income]],0)</f>
        <v>0</v>
      </c>
      <c r="BI43" s="11">
        <f t="shared" ca="1" si="23"/>
        <v>0</v>
      </c>
      <c r="BJ43" s="11">
        <f t="shared" ca="1" si="24"/>
        <v>0</v>
      </c>
      <c r="BK43" s="11">
        <f ca="1">IF(Table1[[#This Row],[Area]]="NUNAVUT",Table1[[#This Row],[Income]],0)</f>
        <v>0</v>
      </c>
      <c r="BL43" s="11">
        <f t="shared" ca="1" si="25"/>
        <v>0</v>
      </c>
      <c r="BM43" s="6">
        <f ca="1">IF(Table1[[#This Row],[Area]]="MANITOBA",Table1[[#This Row],[Income]],0)</f>
        <v>0</v>
      </c>
      <c r="BN43" s="6">
        <f ca="1">IF(Table1[[#This Row],[Area]]="ONTARIO",Table1[[#This Row],[Income]],0)</f>
        <v>0</v>
      </c>
      <c r="BO43" s="6">
        <f ca="1">IF(Table1[[#This Row],[Area]]="QUEBEC",Table1[[#This Row],[Income]],0)</f>
        <v>0</v>
      </c>
      <c r="BP43" s="6">
        <f ca="1">IF(Table1[[#This Row],[Area]]="NEWFOUNLAND",Table1[[#This Row],[Income]],0)</f>
        <v>0</v>
      </c>
      <c r="BQ43" s="6">
        <f ca="1">IF(Table1[[#This Row],[Area]]="NEW BRUNCWICK",Table1[[#This Row],[Income]],0)</f>
        <v>0</v>
      </c>
      <c r="BR43" s="6">
        <f ca="1">IF(Table1[[#This Row],[Area]]="NOVA SCOTIA",Table1[[#This Row],[Income]],0)</f>
        <v>4715</v>
      </c>
      <c r="BS43" s="7">
        <f t="shared" ca="1" si="26"/>
        <v>0</v>
      </c>
      <c r="BT43" s="5">
        <f ca="1">IF(Table1[[#This Row],[field of work]]="HEALTH",Table1[[#This Row],[Income]],0)</f>
        <v>0</v>
      </c>
      <c r="BU43" s="6">
        <f ca="1">IF(Table1[[#This Row],[field of work]]="CONSTRUCTION",Table1[[#This Row],[Income]],0)</f>
        <v>0</v>
      </c>
      <c r="BV43" s="6">
        <f t="shared" ca="1" si="27"/>
        <v>0</v>
      </c>
      <c r="BW43" s="6">
        <f ca="1">IF(Table1[[#This Row],[field of work]]="IT",Table1[[#This Row],[Income]],0)</f>
        <v>4715</v>
      </c>
      <c r="BX43" s="6">
        <f ca="1">IF(Table1[[#This Row],[field of work]]="GENERAL WORK",Table1[[#This Row],[Income]],0)</f>
        <v>0</v>
      </c>
      <c r="BY43" s="7">
        <f ca="1">IF(Table1[[#This Row],[field of work]]="AGRICULTURE",Table1[[#This Row],[Income]],0)</f>
        <v>0</v>
      </c>
      <c r="BZ43" s="5">
        <f ca="1">IF(Table1[[#This Row],[Value of debts]]&gt;Table1[[#This Row],[Income]],1,0)</f>
        <v>1</v>
      </c>
      <c r="CA43" s="7"/>
      <c r="CB43" s="5">
        <f ca="1">IF(Table1[[#This Row],[Networth of person($)]]&gt;$CC$6,Table1[[#This Row],[age]],0)</f>
        <v>0</v>
      </c>
      <c r="CC43" s="7"/>
      <c r="CD43" s="6"/>
      <c r="CE43" s="6"/>
      <c r="CF43" s="6"/>
      <c r="CG43" s="6"/>
      <c r="CH43" s="6"/>
      <c r="CI43" s="6"/>
    </row>
    <row r="44" spans="2:87" x14ac:dyDescent="0.25">
      <c r="B44">
        <f t="shared" ca="1" si="1"/>
        <v>2</v>
      </c>
      <c r="C44" t="str">
        <f t="shared" ca="1" si="2"/>
        <v>women</v>
      </c>
      <c r="D44">
        <f t="shared" ca="1" si="3"/>
        <v>29</v>
      </c>
      <c r="E44">
        <f t="shared" ca="1" si="4"/>
        <v>6</v>
      </c>
      <c r="F44" t="str">
        <f t="shared" ca="1" si="5"/>
        <v>agriculture</v>
      </c>
      <c r="G44">
        <f t="shared" ca="1" si="6"/>
        <v>2</v>
      </c>
      <c r="H44" t="str">
        <f t="shared" ca="1" si="7"/>
        <v>college</v>
      </c>
      <c r="I44">
        <f t="shared" ca="1" si="8"/>
        <v>2</v>
      </c>
      <c r="J44">
        <f t="shared" ca="1" si="9"/>
        <v>1</v>
      </c>
      <c r="K44">
        <f t="shared" ca="1" si="10"/>
        <v>5962</v>
      </c>
      <c r="L44">
        <f t="shared" ca="1" si="11"/>
        <v>10</v>
      </c>
      <c r="M44" t="str">
        <f t="shared" ca="1" si="12"/>
        <v>Newfounland</v>
      </c>
      <c r="N44">
        <f t="shared" ca="1" si="28"/>
        <v>17886</v>
      </c>
      <c r="O44">
        <f t="shared" ca="1" si="14"/>
        <v>6809.654470249272</v>
      </c>
      <c r="P44">
        <f t="shared" ca="1" si="29"/>
        <v>2120.6306322654445</v>
      </c>
      <c r="Q44">
        <f t="shared" ca="1" si="16"/>
        <v>981</v>
      </c>
      <c r="R44">
        <f t="shared" ca="1" si="30"/>
        <v>7887.4105063604502</v>
      </c>
      <c r="S44">
        <f t="shared" ca="1" si="31"/>
        <v>2834.1242939701665</v>
      </c>
      <c r="T44">
        <f t="shared" ca="1" si="32"/>
        <v>22840.754926235611</v>
      </c>
      <c r="U44">
        <f t="shared" ca="1" si="33"/>
        <v>15678.064976609723</v>
      </c>
      <c r="V44">
        <f t="shared" ca="1" si="34"/>
        <v>7162.6899496258884</v>
      </c>
      <c r="AD44" s="5">
        <f ca="1">IF(Table1[[#This Row],[Gender]]="men",1,0)</f>
        <v>0</v>
      </c>
      <c r="AE44" s="6">
        <f ca="1">IF(Table1[[#This Row],[Gender]]="women",1,0)</f>
        <v>1</v>
      </c>
      <c r="AF44" s="6"/>
      <c r="AG44" s="7"/>
      <c r="AJ44" s="17">
        <f ca="1">IF(Table1[[#This Row],[field of work]]="TEACHING",1,0)</f>
        <v>0</v>
      </c>
      <c r="AK44" s="11">
        <f ca="1">IF(Table1[[#This Row],[field of work]]="CONSTRUCTION",1,0)</f>
        <v>0</v>
      </c>
      <c r="AL44" s="11">
        <f ca="1">IF(Table1[[#This Row],[field of work]]="AGRICULTURE",1,0)</f>
        <v>1</v>
      </c>
      <c r="AM44" s="11">
        <f ca="1">IF(Table1[[#This Row],[field of work]]="AGRICULTURE",1,0)</f>
        <v>1</v>
      </c>
      <c r="AN44" s="11">
        <f ca="1">IF(Table1[[#This Row],[field of work]]="HEALTH",1,0)</f>
        <v>0</v>
      </c>
      <c r="AO44" s="11">
        <f ca="1">IF(Table1[[#This Row],[field of work]]="IT",1,0)</f>
        <v>0</v>
      </c>
      <c r="AP44" s="11"/>
      <c r="AQ44" s="11"/>
      <c r="AR44" s="6"/>
      <c r="AS44" s="6"/>
      <c r="AT44" s="6"/>
      <c r="AU44" s="7"/>
      <c r="AW44" s="20">
        <f ca="1">QUOTIENT(Table1[[#This Row],[Car Value]],Table1[[#This Row],[Cars]])</f>
        <v>2120</v>
      </c>
      <c r="AX44" s="6"/>
      <c r="AY44" s="17">
        <f ca="1">IF(Table1[[#This Row],[Value of debts]]&gt;$AZ$6,1,0)</f>
        <v>1</v>
      </c>
      <c r="AZ44" s="6"/>
      <c r="BA44" s="6"/>
      <c r="BB44" s="7"/>
      <c r="BC44" s="27">
        <f ca="1">(Table1[[#This Row],[Mortage left]]/Table1[[#This Row],[Value of House]])</f>
        <v>0.38072539809064476</v>
      </c>
      <c r="BD44" s="11">
        <f t="shared" ca="1" si="22"/>
        <v>0</v>
      </c>
      <c r="BE44" s="11"/>
      <c r="BF44" s="11"/>
      <c r="BG44" s="17">
        <f ca="1">IF(Table1[[#This Row],[Area]]="YUKON",Table1[[#This Row],[Income]],0)</f>
        <v>0</v>
      </c>
      <c r="BH44" s="11">
        <f ca="1">IF(Table1[[#This Row],[Area]]="BC",Table1[[#This Row],[Income]],0)</f>
        <v>0</v>
      </c>
      <c r="BI44" s="11">
        <f t="shared" ca="1" si="23"/>
        <v>0</v>
      </c>
      <c r="BJ44" s="11">
        <f t="shared" ca="1" si="24"/>
        <v>0</v>
      </c>
      <c r="BK44" s="11">
        <f ca="1">IF(Table1[[#This Row],[Area]]="NUNAVUT",Table1[[#This Row],[Income]],0)</f>
        <v>0</v>
      </c>
      <c r="BL44" s="11">
        <f t="shared" ca="1" si="25"/>
        <v>0</v>
      </c>
      <c r="BM44" s="6">
        <f ca="1">IF(Table1[[#This Row],[Area]]="MANITOBA",Table1[[#This Row],[Income]],0)</f>
        <v>0</v>
      </c>
      <c r="BN44" s="6">
        <f ca="1">IF(Table1[[#This Row],[Area]]="ONTARIO",Table1[[#This Row],[Income]],0)</f>
        <v>0</v>
      </c>
      <c r="BO44" s="6">
        <f ca="1">IF(Table1[[#This Row],[Area]]="QUEBEC",Table1[[#This Row],[Income]],0)</f>
        <v>0</v>
      </c>
      <c r="BP44" s="6">
        <f ca="1">IF(Table1[[#This Row],[Area]]="NEWFOUNLAND",Table1[[#This Row],[Income]],0)</f>
        <v>5962</v>
      </c>
      <c r="BQ44" s="6">
        <f ca="1">IF(Table1[[#This Row],[Area]]="NEW BRUNCWICK",Table1[[#This Row],[Income]],0)</f>
        <v>0</v>
      </c>
      <c r="BR44" s="6">
        <f ca="1">IF(Table1[[#This Row],[Area]]="NOVA SCOTIA",Table1[[#This Row],[Income]],0)</f>
        <v>0</v>
      </c>
      <c r="BS44" s="7">
        <f t="shared" ca="1" si="26"/>
        <v>0</v>
      </c>
      <c r="BT44" s="5">
        <f ca="1">IF(Table1[[#This Row],[field of work]]="HEALTH",Table1[[#This Row],[Income]],0)</f>
        <v>0</v>
      </c>
      <c r="BU44" s="6">
        <f ca="1">IF(Table1[[#This Row],[field of work]]="CONSTRUCTION",Table1[[#This Row],[Income]],0)</f>
        <v>0</v>
      </c>
      <c r="BV44" s="6">
        <f t="shared" ca="1" si="27"/>
        <v>0</v>
      </c>
      <c r="BW44" s="6">
        <f ca="1">IF(Table1[[#This Row],[field of work]]="IT",Table1[[#This Row],[Income]],0)</f>
        <v>0</v>
      </c>
      <c r="BX44" s="6">
        <f ca="1">IF(Table1[[#This Row],[field of work]]="GENERAL WORK",Table1[[#This Row],[Income]],0)</f>
        <v>0</v>
      </c>
      <c r="BY44" s="7">
        <f ca="1">IF(Table1[[#This Row],[field of work]]="AGRICULTURE",Table1[[#This Row],[Income]],0)</f>
        <v>5962</v>
      </c>
      <c r="BZ44" s="5">
        <f ca="1">IF(Table1[[#This Row],[Value of debts]]&gt;Table1[[#This Row],[Income]],1,0)</f>
        <v>1</v>
      </c>
      <c r="CA44" s="7"/>
      <c r="CB44" s="5">
        <f ca="1">IF(Table1[[#This Row],[Networth of person($)]]&gt;$CC$6,Table1[[#This Row],[age]],0)</f>
        <v>29</v>
      </c>
      <c r="CC44" s="7"/>
      <c r="CD44" s="6"/>
      <c r="CE44" s="6"/>
      <c r="CF44" s="6"/>
      <c r="CG44" s="6"/>
      <c r="CH44" s="6"/>
      <c r="CI44" s="6"/>
    </row>
    <row r="45" spans="2:87" x14ac:dyDescent="0.25">
      <c r="B45">
        <f t="shared" ca="1" si="1"/>
        <v>2</v>
      </c>
      <c r="C45" t="str">
        <f t="shared" ca="1" si="2"/>
        <v>women</v>
      </c>
      <c r="D45">
        <f t="shared" ca="1" si="3"/>
        <v>35</v>
      </c>
      <c r="E45">
        <f t="shared" ca="1" si="4"/>
        <v>1</v>
      </c>
      <c r="F45" t="str">
        <f t="shared" ca="1" si="5"/>
        <v>health</v>
      </c>
      <c r="G45">
        <f t="shared" ca="1" si="6"/>
        <v>2</v>
      </c>
      <c r="H45" t="str">
        <f t="shared" ca="1" si="7"/>
        <v>college</v>
      </c>
      <c r="I45">
        <f t="shared" ca="1" si="8"/>
        <v>1</v>
      </c>
      <c r="J45">
        <f t="shared" ca="1" si="9"/>
        <v>2</v>
      </c>
      <c r="K45">
        <f t="shared" ca="1" si="10"/>
        <v>3057</v>
      </c>
      <c r="L45">
        <f t="shared" ca="1" si="11"/>
        <v>9</v>
      </c>
      <c r="M45" t="str">
        <f t="shared" ca="1" si="12"/>
        <v>Quebec</v>
      </c>
      <c r="N45">
        <f t="shared" ca="1" si="28"/>
        <v>18342</v>
      </c>
      <c r="O45">
        <f t="shared" ca="1" si="14"/>
        <v>1159.2848126251292</v>
      </c>
      <c r="P45">
        <f t="shared" ca="1" si="29"/>
        <v>1535.4415721294324</v>
      </c>
      <c r="Q45">
        <f t="shared" ca="1" si="16"/>
        <v>1046</v>
      </c>
      <c r="R45">
        <f t="shared" ca="1" si="30"/>
        <v>3150.728075463559</v>
      </c>
      <c r="S45">
        <f t="shared" ca="1" si="31"/>
        <v>613.36104222393146</v>
      </c>
      <c r="T45">
        <f t="shared" ca="1" si="32"/>
        <v>20490.802614353364</v>
      </c>
      <c r="U45">
        <f t="shared" ca="1" si="33"/>
        <v>5356.0128880886878</v>
      </c>
      <c r="V45">
        <f t="shared" ca="1" si="34"/>
        <v>15134.789726264677</v>
      </c>
      <c r="AD45" s="5">
        <f ca="1">IF(Table1[[#This Row],[Gender]]="men",1,0)</f>
        <v>0</v>
      </c>
      <c r="AE45" s="6">
        <f ca="1">IF(Table1[[#This Row],[Gender]]="women",1,0)</f>
        <v>1</v>
      </c>
      <c r="AF45" s="6"/>
      <c r="AG45" s="7"/>
      <c r="AJ45" s="17">
        <f ca="1">IF(Table1[[#This Row],[field of work]]="TEACHING",1,0)</f>
        <v>0</v>
      </c>
      <c r="AK45" s="11">
        <f ca="1">IF(Table1[[#This Row],[field of work]]="CONSTRUCTION",1,0)</f>
        <v>0</v>
      </c>
      <c r="AL45" s="11">
        <f ca="1">IF(Table1[[#This Row],[field of work]]="AGRICULTURE",1,0)</f>
        <v>0</v>
      </c>
      <c r="AM45" s="11">
        <f ca="1">IF(Table1[[#This Row],[field of work]]="AGRICULTURE",1,0)</f>
        <v>0</v>
      </c>
      <c r="AN45" s="11">
        <f ca="1">IF(Table1[[#This Row],[field of work]]="HEALTH",1,0)</f>
        <v>1</v>
      </c>
      <c r="AO45" s="11">
        <f ca="1">IF(Table1[[#This Row],[field of work]]="IT",1,0)</f>
        <v>0</v>
      </c>
      <c r="AP45" s="11"/>
      <c r="AQ45" s="11"/>
      <c r="AR45" s="6"/>
      <c r="AS45" s="6"/>
      <c r="AT45" s="6"/>
      <c r="AU45" s="7"/>
      <c r="AW45" s="20">
        <f ca="1">QUOTIENT(Table1[[#This Row],[Car Value]],Table1[[#This Row],[Cars]])</f>
        <v>767</v>
      </c>
      <c r="AX45" s="6"/>
      <c r="AY45" s="17">
        <f ca="1">IF(Table1[[#This Row],[Value of debts]]&gt;$AZ$6,1,0)</f>
        <v>1</v>
      </c>
      <c r="AZ45" s="6"/>
      <c r="BA45" s="6"/>
      <c r="BB45" s="7"/>
      <c r="BC45" s="27">
        <f ca="1">(Table1[[#This Row],[Mortage left]]/Table1[[#This Row],[Value of House]])</f>
        <v>6.3203838873903018E-2</v>
      </c>
      <c r="BD45" s="11">
        <f t="shared" ca="1" si="22"/>
        <v>1</v>
      </c>
      <c r="BE45" s="11"/>
      <c r="BF45" s="11"/>
      <c r="BG45" s="17">
        <f ca="1">IF(Table1[[#This Row],[Area]]="YUKON",Table1[[#This Row],[Income]],0)</f>
        <v>0</v>
      </c>
      <c r="BH45" s="11">
        <f ca="1">IF(Table1[[#This Row],[Area]]="BC",Table1[[#This Row],[Income]],0)</f>
        <v>0</v>
      </c>
      <c r="BI45" s="11">
        <f t="shared" ca="1" si="23"/>
        <v>0</v>
      </c>
      <c r="BJ45" s="11">
        <f t="shared" ca="1" si="24"/>
        <v>0</v>
      </c>
      <c r="BK45" s="11">
        <f ca="1">IF(Table1[[#This Row],[Area]]="NUNAVUT",Table1[[#This Row],[Income]],0)</f>
        <v>0</v>
      </c>
      <c r="BL45" s="11">
        <f t="shared" ca="1" si="25"/>
        <v>0</v>
      </c>
      <c r="BM45" s="6">
        <f ca="1">IF(Table1[[#This Row],[Area]]="MANITOBA",Table1[[#This Row],[Income]],0)</f>
        <v>0</v>
      </c>
      <c r="BN45" s="6">
        <f ca="1">IF(Table1[[#This Row],[Area]]="ONTARIO",Table1[[#This Row],[Income]],0)</f>
        <v>0</v>
      </c>
      <c r="BO45" s="6">
        <f ca="1">IF(Table1[[#This Row],[Area]]="QUEBEC",Table1[[#This Row],[Income]],0)</f>
        <v>3057</v>
      </c>
      <c r="BP45" s="6">
        <f ca="1">IF(Table1[[#This Row],[Area]]="NEWFOUNLAND",Table1[[#This Row],[Income]],0)</f>
        <v>0</v>
      </c>
      <c r="BQ45" s="6">
        <f ca="1">IF(Table1[[#This Row],[Area]]="NEW BRUNCWICK",Table1[[#This Row],[Income]],0)</f>
        <v>0</v>
      </c>
      <c r="BR45" s="6">
        <f ca="1">IF(Table1[[#This Row],[Area]]="NOVA SCOTIA",Table1[[#This Row],[Income]],0)</f>
        <v>0</v>
      </c>
      <c r="BS45" s="7">
        <f t="shared" ca="1" si="26"/>
        <v>0</v>
      </c>
      <c r="BT45" s="5">
        <f ca="1">IF(Table1[[#This Row],[field of work]]="HEALTH",Table1[[#This Row],[Income]],0)</f>
        <v>3057</v>
      </c>
      <c r="BU45" s="6">
        <f ca="1">IF(Table1[[#This Row],[field of work]]="CONSTRUCTION",Table1[[#This Row],[Income]],0)</f>
        <v>0</v>
      </c>
      <c r="BV45" s="6">
        <f t="shared" ca="1" si="27"/>
        <v>0</v>
      </c>
      <c r="BW45" s="6">
        <f ca="1">IF(Table1[[#This Row],[field of work]]="IT",Table1[[#This Row],[Income]],0)</f>
        <v>0</v>
      </c>
      <c r="BX45" s="6">
        <f ca="1">IF(Table1[[#This Row],[field of work]]="GENERAL WORK",Table1[[#This Row],[Income]],0)</f>
        <v>0</v>
      </c>
      <c r="BY45" s="7">
        <f ca="1">IF(Table1[[#This Row],[field of work]]="AGRICULTURE",Table1[[#This Row],[Income]],0)</f>
        <v>0</v>
      </c>
      <c r="BZ45" s="5">
        <f ca="1">IF(Table1[[#This Row],[Value of debts]]&gt;Table1[[#This Row],[Income]],1,0)</f>
        <v>1</v>
      </c>
      <c r="CA45" s="7"/>
      <c r="CB45" s="5">
        <f ca="1">IF(Table1[[#This Row],[Networth of person($)]]&gt;$CC$6,Table1[[#This Row],[age]],0)</f>
        <v>35</v>
      </c>
      <c r="CC45" s="7"/>
      <c r="CD45" s="6"/>
      <c r="CE45" s="6"/>
      <c r="CF45" s="6"/>
      <c r="CG45" s="6"/>
      <c r="CH45" s="6"/>
      <c r="CI45" s="6"/>
    </row>
    <row r="46" spans="2:87" x14ac:dyDescent="0.25">
      <c r="B46">
        <f t="shared" ca="1" si="1"/>
        <v>2</v>
      </c>
      <c r="C46" t="str">
        <f t="shared" ca="1" si="2"/>
        <v>women</v>
      </c>
      <c r="D46">
        <f t="shared" ca="1" si="3"/>
        <v>44</v>
      </c>
      <c r="E46">
        <f t="shared" ca="1" si="4"/>
        <v>6</v>
      </c>
      <c r="F46" t="str">
        <f t="shared" ca="1" si="5"/>
        <v>agriculture</v>
      </c>
      <c r="G46">
        <f t="shared" ca="1" si="6"/>
        <v>4</v>
      </c>
      <c r="H46" t="str">
        <f t="shared" ca="1" si="7"/>
        <v>technical</v>
      </c>
      <c r="I46">
        <f t="shared" ca="1" si="8"/>
        <v>2</v>
      </c>
      <c r="J46">
        <f t="shared" ca="1" si="9"/>
        <v>3</v>
      </c>
      <c r="K46">
        <f t="shared" ca="1" si="10"/>
        <v>8419</v>
      </c>
      <c r="L46">
        <f t="shared" ca="1" si="11"/>
        <v>5</v>
      </c>
      <c r="M46" t="str">
        <f t="shared" ca="1" si="12"/>
        <v>Nunavut</v>
      </c>
      <c r="N46">
        <f t="shared" ca="1" si="28"/>
        <v>50514</v>
      </c>
      <c r="O46">
        <f t="shared" ca="1" si="14"/>
        <v>29902.926382322225</v>
      </c>
      <c r="P46">
        <f t="shared" ca="1" si="29"/>
        <v>17310.199141798414</v>
      </c>
      <c r="Q46">
        <f t="shared" ca="1" si="16"/>
        <v>14897</v>
      </c>
      <c r="R46">
        <f t="shared" ca="1" si="30"/>
        <v>6291.1718120620108</v>
      </c>
      <c r="S46">
        <f t="shared" ca="1" si="31"/>
        <v>5497.2213873969695</v>
      </c>
      <c r="T46">
        <f t="shared" ca="1" si="32"/>
        <v>73321.420529195384</v>
      </c>
      <c r="U46">
        <f t="shared" ca="1" si="33"/>
        <v>51091.098194384242</v>
      </c>
      <c r="V46">
        <f t="shared" ca="1" si="34"/>
        <v>22230.322334811142</v>
      </c>
      <c r="AD46" s="5">
        <f ca="1">IF(Table1[[#This Row],[Gender]]="men",1,0)</f>
        <v>0</v>
      </c>
      <c r="AE46" s="6">
        <f ca="1">IF(Table1[[#This Row],[Gender]]="women",1,0)</f>
        <v>1</v>
      </c>
      <c r="AF46" s="6"/>
      <c r="AG46" s="7"/>
      <c r="AJ46" s="17">
        <f ca="1">IF(Table1[[#This Row],[field of work]]="TEACHING",1,0)</f>
        <v>0</v>
      </c>
      <c r="AK46" s="11">
        <f ca="1">IF(Table1[[#This Row],[field of work]]="CONSTRUCTION",1,0)</f>
        <v>0</v>
      </c>
      <c r="AL46" s="11">
        <f ca="1">IF(Table1[[#This Row],[field of work]]="AGRICULTURE",1,0)</f>
        <v>1</v>
      </c>
      <c r="AM46" s="11">
        <f ca="1">IF(Table1[[#This Row],[field of work]]="AGRICULTURE",1,0)</f>
        <v>1</v>
      </c>
      <c r="AN46" s="11">
        <f ca="1">IF(Table1[[#This Row],[field of work]]="HEALTH",1,0)</f>
        <v>0</v>
      </c>
      <c r="AO46" s="11">
        <f ca="1">IF(Table1[[#This Row],[field of work]]="IT",1,0)</f>
        <v>0</v>
      </c>
      <c r="AP46" s="11"/>
      <c r="AQ46" s="11"/>
      <c r="AR46" s="6"/>
      <c r="AS46" s="6"/>
      <c r="AT46" s="6"/>
      <c r="AU46" s="7"/>
      <c r="AW46" s="20">
        <f ca="1">QUOTIENT(Table1[[#This Row],[Car Value]],Table1[[#This Row],[Cars]])</f>
        <v>5770</v>
      </c>
      <c r="AX46" s="6"/>
      <c r="AY46" s="17">
        <f ca="1">IF(Table1[[#This Row],[Value of debts]]&gt;$AZ$6,1,0)</f>
        <v>1</v>
      </c>
      <c r="AZ46" s="6"/>
      <c r="BA46" s="6"/>
      <c r="BB46" s="7"/>
      <c r="BC46" s="27">
        <f ca="1">(Table1[[#This Row],[Mortage left]]/Table1[[#This Row],[Value of House]])</f>
        <v>0.59197304474645096</v>
      </c>
      <c r="BD46" s="11">
        <f t="shared" ca="1" si="22"/>
        <v>0</v>
      </c>
      <c r="BE46" s="11"/>
      <c r="BF46" s="11"/>
      <c r="BG46" s="17">
        <f ca="1">IF(Table1[[#This Row],[Area]]="YUKON",Table1[[#This Row],[Income]],0)</f>
        <v>0</v>
      </c>
      <c r="BH46" s="11">
        <f ca="1">IF(Table1[[#This Row],[Area]]="BC",Table1[[#This Row],[Income]],0)</f>
        <v>0</v>
      </c>
      <c r="BI46" s="11">
        <f t="shared" ca="1" si="23"/>
        <v>0</v>
      </c>
      <c r="BJ46" s="11">
        <f t="shared" ca="1" si="24"/>
        <v>0</v>
      </c>
      <c r="BK46" s="11">
        <f ca="1">IF(Table1[[#This Row],[Area]]="NUNAVUT",Table1[[#This Row],[Income]],0)</f>
        <v>8419</v>
      </c>
      <c r="BL46" s="11">
        <f t="shared" ca="1" si="25"/>
        <v>6417</v>
      </c>
      <c r="BM46" s="6">
        <f ca="1">IF(Table1[[#This Row],[Area]]="MANITOBA",Table1[[#This Row],[Income]],0)</f>
        <v>0</v>
      </c>
      <c r="BN46" s="6">
        <f ca="1">IF(Table1[[#This Row],[Area]]="ONTARIO",Table1[[#This Row],[Income]],0)</f>
        <v>0</v>
      </c>
      <c r="BO46" s="6">
        <f ca="1">IF(Table1[[#This Row],[Area]]="QUEBEC",Table1[[#This Row],[Income]],0)</f>
        <v>0</v>
      </c>
      <c r="BP46" s="6">
        <f ca="1">IF(Table1[[#This Row],[Area]]="NEWFOUNLAND",Table1[[#This Row],[Income]],0)</f>
        <v>0</v>
      </c>
      <c r="BQ46" s="6">
        <f ca="1">IF(Table1[[#This Row],[Area]]="NEW BRUNCWICK",Table1[[#This Row],[Income]],0)</f>
        <v>0</v>
      </c>
      <c r="BR46" s="6">
        <f ca="1">IF(Table1[[#This Row],[Area]]="NOVA SCOTIA",Table1[[#This Row],[Income]],0)</f>
        <v>0</v>
      </c>
      <c r="BS46" s="7">
        <f t="shared" ca="1" si="26"/>
        <v>0</v>
      </c>
      <c r="BT46" s="5">
        <f ca="1">IF(Table1[[#This Row],[field of work]]="HEALTH",Table1[[#This Row],[Income]],0)</f>
        <v>0</v>
      </c>
      <c r="BU46" s="6">
        <f ca="1">IF(Table1[[#This Row],[field of work]]="CONSTRUCTION",Table1[[#This Row],[Income]],0)</f>
        <v>0</v>
      </c>
      <c r="BV46" s="6">
        <f t="shared" ca="1" si="27"/>
        <v>0</v>
      </c>
      <c r="BW46" s="6">
        <f ca="1">IF(Table1[[#This Row],[field of work]]="IT",Table1[[#This Row],[Income]],0)</f>
        <v>0</v>
      </c>
      <c r="BX46" s="6">
        <f ca="1">IF(Table1[[#This Row],[field of work]]="GENERAL WORK",Table1[[#This Row],[Income]],0)</f>
        <v>0</v>
      </c>
      <c r="BY46" s="7">
        <f ca="1">IF(Table1[[#This Row],[field of work]]="AGRICULTURE",Table1[[#This Row],[Income]],0)</f>
        <v>8419</v>
      </c>
      <c r="BZ46" s="5">
        <f ca="1">IF(Table1[[#This Row],[Value of debts]]&gt;Table1[[#This Row],[Income]],1,0)</f>
        <v>1</v>
      </c>
      <c r="CA46" s="7"/>
      <c r="CB46" s="5">
        <f ca="1">IF(Table1[[#This Row],[Networth of person($)]]&gt;$CC$6,Table1[[#This Row],[age]],0)</f>
        <v>44</v>
      </c>
      <c r="CC46" s="7"/>
      <c r="CD46" s="6"/>
      <c r="CE46" s="6"/>
      <c r="CF46" s="6"/>
      <c r="CG46" s="6"/>
      <c r="CH46" s="6"/>
      <c r="CI46" s="6"/>
    </row>
    <row r="47" spans="2:87" x14ac:dyDescent="0.25">
      <c r="B47">
        <f t="shared" ca="1" si="1"/>
        <v>2</v>
      </c>
      <c r="C47" t="str">
        <f t="shared" ca="1" si="2"/>
        <v>women</v>
      </c>
      <c r="D47">
        <f t="shared" ca="1" si="3"/>
        <v>30</v>
      </c>
      <c r="E47">
        <f t="shared" ca="1" si="4"/>
        <v>1</v>
      </c>
      <c r="F47" t="str">
        <f t="shared" ca="1" si="5"/>
        <v>health</v>
      </c>
      <c r="G47">
        <f t="shared" ca="1" si="6"/>
        <v>3</v>
      </c>
      <c r="H47" t="str">
        <f t="shared" ca="1" si="7"/>
        <v>university</v>
      </c>
      <c r="I47">
        <f t="shared" ca="1" si="8"/>
        <v>4</v>
      </c>
      <c r="J47">
        <f t="shared" ca="1" si="9"/>
        <v>1</v>
      </c>
      <c r="K47">
        <f t="shared" ca="1" si="10"/>
        <v>7006</v>
      </c>
      <c r="L47">
        <f t="shared" ca="1" si="11"/>
        <v>12</v>
      </c>
      <c r="M47" t="str">
        <f t="shared" ca="1" si="12"/>
        <v>Nova Scotia</v>
      </c>
      <c r="N47">
        <f t="shared" ca="1" si="28"/>
        <v>21018</v>
      </c>
      <c r="O47">
        <f t="shared" ca="1" si="14"/>
        <v>667.35289107434915</v>
      </c>
      <c r="P47">
        <f t="shared" ca="1" si="29"/>
        <v>4123.2237937765804</v>
      </c>
      <c r="Q47">
        <f t="shared" ca="1" si="16"/>
        <v>2986</v>
      </c>
      <c r="R47">
        <f t="shared" ca="1" si="30"/>
        <v>65.538207002936375</v>
      </c>
      <c r="S47">
        <f t="shared" ca="1" si="31"/>
        <v>7750.4027330422523</v>
      </c>
      <c r="T47">
        <f t="shared" ca="1" si="32"/>
        <v>32891.626526818836</v>
      </c>
      <c r="U47">
        <f t="shared" ca="1" si="33"/>
        <v>3718.8910980772853</v>
      </c>
      <c r="V47">
        <f t="shared" ca="1" si="34"/>
        <v>29172.735428741551</v>
      </c>
      <c r="AD47" s="5">
        <f ca="1">IF(Table1[[#This Row],[Gender]]="men",1,0)</f>
        <v>0</v>
      </c>
      <c r="AE47" s="6">
        <f ca="1">IF(Table1[[#This Row],[Gender]]="women",1,0)</f>
        <v>1</v>
      </c>
      <c r="AF47" s="6"/>
      <c r="AG47" s="7"/>
      <c r="AJ47" s="17">
        <f ca="1">IF(Table1[[#This Row],[field of work]]="TEACHING",1,0)</f>
        <v>0</v>
      </c>
      <c r="AK47" s="11">
        <f ca="1">IF(Table1[[#This Row],[field of work]]="CONSTRUCTION",1,0)</f>
        <v>0</v>
      </c>
      <c r="AL47" s="11">
        <f ca="1">IF(Table1[[#This Row],[field of work]]="AGRICULTURE",1,0)</f>
        <v>0</v>
      </c>
      <c r="AM47" s="11">
        <f ca="1">IF(Table1[[#This Row],[field of work]]="AGRICULTURE",1,0)</f>
        <v>0</v>
      </c>
      <c r="AN47" s="11">
        <f ca="1">IF(Table1[[#This Row],[field of work]]="HEALTH",1,0)</f>
        <v>1</v>
      </c>
      <c r="AO47" s="11">
        <f ca="1">IF(Table1[[#This Row],[field of work]]="IT",1,0)</f>
        <v>0</v>
      </c>
      <c r="AP47" s="11"/>
      <c r="AQ47" s="11"/>
      <c r="AR47" s="6"/>
      <c r="AS47" s="6"/>
      <c r="AT47" s="6"/>
      <c r="AU47" s="7"/>
      <c r="AW47" s="20">
        <f ca="1">QUOTIENT(Table1[[#This Row],[Car Value]],Table1[[#This Row],[Cars]])</f>
        <v>4123</v>
      </c>
      <c r="AX47" s="6"/>
      <c r="AY47" s="17">
        <f ca="1">IF(Table1[[#This Row],[Value of debts]]&gt;$AZ$6,1,0)</f>
        <v>1</v>
      </c>
      <c r="AZ47" s="6"/>
      <c r="BA47" s="6"/>
      <c r="BB47" s="7"/>
      <c r="BC47" s="27">
        <f ca="1">(Table1[[#This Row],[Mortage left]]/Table1[[#This Row],[Value of House]])</f>
        <v>3.1751493532893194E-2</v>
      </c>
      <c r="BD47" s="11">
        <f t="shared" ca="1" si="22"/>
        <v>1</v>
      </c>
      <c r="BE47" s="11"/>
      <c r="BF47" s="11"/>
      <c r="BG47" s="17">
        <f ca="1">IF(Table1[[#This Row],[Area]]="YUKON",Table1[[#This Row],[Income]],0)</f>
        <v>0</v>
      </c>
      <c r="BH47" s="11">
        <f ca="1">IF(Table1[[#This Row],[Area]]="BC",Table1[[#This Row],[Income]],0)</f>
        <v>0</v>
      </c>
      <c r="BI47" s="11">
        <f t="shared" ca="1" si="23"/>
        <v>0</v>
      </c>
      <c r="BJ47" s="11">
        <f t="shared" ca="1" si="24"/>
        <v>0</v>
      </c>
      <c r="BK47" s="11">
        <f ca="1">IF(Table1[[#This Row],[Area]]="NUNAVUT",Table1[[#This Row],[Income]],0)</f>
        <v>0</v>
      </c>
      <c r="BL47" s="11">
        <f t="shared" ca="1" si="25"/>
        <v>0</v>
      </c>
      <c r="BM47" s="6">
        <f ca="1">IF(Table1[[#This Row],[Area]]="MANITOBA",Table1[[#This Row],[Income]],0)</f>
        <v>0</v>
      </c>
      <c r="BN47" s="6">
        <f ca="1">IF(Table1[[#This Row],[Area]]="ONTARIO",Table1[[#This Row],[Income]],0)</f>
        <v>0</v>
      </c>
      <c r="BO47" s="6">
        <f ca="1">IF(Table1[[#This Row],[Area]]="QUEBEC",Table1[[#This Row],[Income]],0)</f>
        <v>0</v>
      </c>
      <c r="BP47" s="6">
        <f ca="1">IF(Table1[[#This Row],[Area]]="NEWFOUNLAND",Table1[[#This Row],[Income]],0)</f>
        <v>0</v>
      </c>
      <c r="BQ47" s="6">
        <f ca="1">IF(Table1[[#This Row],[Area]]="NEW BRUNCWICK",Table1[[#This Row],[Income]],0)</f>
        <v>0</v>
      </c>
      <c r="BR47" s="6">
        <f ca="1">IF(Table1[[#This Row],[Area]]="NOVA SCOTIA",Table1[[#This Row],[Income]],0)</f>
        <v>7006</v>
      </c>
      <c r="BS47" s="7">
        <f t="shared" ca="1" si="26"/>
        <v>0</v>
      </c>
      <c r="BT47" s="5">
        <f ca="1">IF(Table1[[#This Row],[field of work]]="HEALTH",Table1[[#This Row],[Income]],0)</f>
        <v>7006</v>
      </c>
      <c r="BU47" s="6">
        <f ca="1">IF(Table1[[#This Row],[field of work]]="CONSTRUCTION",Table1[[#This Row],[Income]],0)</f>
        <v>0</v>
      </c>
      <c r="BV47" s="6">
        <f t="shared" ca="1" si="27"/>
        <v>0</v>
      </c>
      <c r="BW47" s="6">
        <f ca="1">IF(Table1[[#This Row],[field of work]]="IT",Table1[[#This Row],[Income]],0)</f>
        <v>0</v>
      </c>
      <c r="BX47" s="6">
        <f ca="1">IF(Table1[[#This Row],[field of work]]="GENERAL WORK",Table1[[#This Row],[Income]],0)</f>
        <v>0</v>
      </c>
      <c r="BY47" s="7">
        <f ca="1">IF(Table1[[#This Row],[field of work]]="AGRICULTURE",Table1[[#This Row],[Income]],0)</f>
        <v>0</v>
      </c>
      <c r="BZ47" s="5">
        <f ca="1">IF(Table1[[#This Row],[Value of debts]]&gt;Table1[[#This Row],[Income]],1,0)</f>
        <v>0</v>
      </c>
      <c r="CA47" s="7"/>
      <c r="CB47" s="5">
        <f ca="1">IF(Table1[[#This Row],[Networth of person($)]]&gt;$CC$6,Table1[[#This Row],[age]],0)</f>
        <v>30</v>
      </c>
      <c r="CC47" s="7"/>
      <c r="CD47" s="6"/>
      <c r="CE47" s="6"/>
      <c r="CF47" s="6"/>
      <c r="CG47" s="6"/>
      <c r="CH47" s="6"/>
      <c r="CI47" s="6"/>
    </row>
    <row r="48" spans="2:87" x14ac:dyDescent="0.25">
      <c r="B48">
        <f t="shared" ca="1" si="1"/>
        <v>1</v>
      </c>
      <c r="C48" t="str">
        <f t="shared" ca="1" si="2"/>
        <v>men</v>
      </c>
      <c r="D48">
        <f t="shared" ca="1" si="3"/>
        <v>27</v>
      </c>
      <c r="E48">
        <f t="shared" ca="1" si="4"/>
        <v>2</v>
      </c>
      <c r="F48" t="str">
        <f t="shared" ca="1" si="5"/>
        <v>constuction</v>
      </c>
      <c r="G48">
        <f t="shared" ca="1" si="6"/>
        <v>5</v>
      </c>
      <c r="H48" t="str">
        <f t="shared" ca="1" si="7"/>
        <v>other</v>
      </c>
      <c r="I48">
        <f t="shared" ca="1" si="8"/>
        <v>4</v>
      </c>
      <c r="J48">
        <f t="shared" ca="1" si="9"/>
        <v>3</v>
      </c>
      <c r="K48">
        <f t="shared" ca="1" si="10"/>
        <v>3514</v>
      </c>
      <c r="L48">
        <f t="shared" ca="1" si="11"/>
        <v>9</v>
      </c>
      <c r="M48" t="str">
        <f t="shared" ca="1" si="12"/>
        <v>Quebec</v>
      </c>
      <c r="N48">
        <f t="shared" ca="1" si="28"/>
        <v>10542</v>
      </c>
      <c r="O48">
        <f t="shared" ca="1" si="14"/>
        <v>5484.0329573737563</v>
      </c>
      <c r="P48">
        <f t="shared" ca="1" si="29"/>
        <v>2521.9171923132963</v>
      </c>
      <c r="Q48">
        <f t="shared" ca="1" si="16"/>
        <v>1556</v>
      </c>
      <c r="R48">
        <f t="shared" ca="1" si="30"/>
        <v>3501.4401310727112</v>
      </c>
      <c r="S48">
        <f t="shared" ca="1" si="31"/>
        <v>1271.3332108508243</v>
      </c>
      <c r="T48">
        <f t="shared" ca="1" si="32"/>
        <v>14335.25040316412</v>
      </c>
      <c r="U48">
        <f t="shared" ca="1" si="33"/>
        <v>10541.473088446468</v>
      </c>
      <c r="V48">
        <f t="shared" ca="1" si="34"/>
        <v>3793.7773147176522</v>
      </c>
      <c r="AD48" s="5">
        <f ca="1">IF(Table1[[#This Row],[Gender]]="men",1,0)</f>
        <v>1</v>
      </c>
      <c r="AE48" s="6">
        <f ca="1">IF(Table1[[#This Row],[Gender]]="women",1,0)</f>
        <v>0</v>
      </c>
      <c r="AF48" s="6"/>
      <c r="AG48" s="7"/>
      <c r="AJ48" s="17">
        <f ca="1">IF(Table1[[#This Row],[field of work]]="TEACHING",1,0)</f>
        <v>0</v>
      </c>
      <c r="AK48" s="11">
        <f ca="1">IF(Table1[[#This Row],[field of work]]="CONSTRUCTION",1,0)</f>
        <v>0</v>
      </c>
      <c r="AL48" s="11">
        <f ca="1">IF(Table1[[#This Row],[field of work]]="AGRICULTURE",1,0)</f>
        <v>0</v>
      </c>
      <c r="AM48" s="11">
        <f ca="1">IF(Table1[[#This Row],[field of work]]="AGRICULTURE",1,0)</f>
        <v>0</v>
      </c>
      <c r="AN48" s="11">
        <f ca="1">IF(Table1[[#This Row],[field of work]]="HEALTH",1,0)</f>
        <v>0</v>
      </c>
      <c r="AO48" s="11">
        <f ca="1">IF(Table1[[#This Row],[field of work]]="IT",1,0)</f>
        <v>0</v>
      </c>
      <c r="AP48" s="11"/>
      <c r="AQ48" s="11"/>
      <c r="AR48" s="6"/>
      <c r="AS48" s="6"/>
      <c r="AT48" s="6"/>
      <c r="AU48" s="7"/>
      <c r="AW48" s="20">
        <f ca="1">QUOTIENT(Table1[[#This Row],[Car Value]],Table1[[#This Row],[Cars]])</f>
        <v>840</v>
      </c>
      <c r="AX48" s="6"/>
      <c r="AY48" s="17">
        <f ca="1">IF(Table1[[#This Row],[Value of debts]]&gt;$AZ$6,1,0)</f>
        <v>1</v>
      </c>
      <c r="AZ48" s="6"/>
      <c r="BA48" s="6"/>
      <c r="BB48" s="7"/>
      <c r="BC48" s="27">
        <f ca="1">(Table1[[#This Row],[Mortage left]]/Table1[[#This Row],[Value of House]])</f>
        <v>0.52020802099921803</v>
      </c>
      <c r="BD48" s="11">
        <f t="shared" ca="1" si="22"/>
        <v>0</v>
      </c>
      <c r="BE48" s="11"/>
      <c r="BF48" s="11"/>
      <c r="BG48" s="17">
        <f ca="1">IF(Table1[[#This Row],[Area]]="YUKON",Table1[[#This Row],[Income]],0)</f>
        <v>0</v>
      </c>
      <c r="BH48" s="11">
        <f ca="1">IF(Table1[[#This Row],[Area]]="BC",Table1[[#This Row],[Income]],0)</f>
        <v>0</v>
      </c>
      <c r="BI48" s="11">
        <f t="shared" ca="1" si="23"/>
        <v>0</v>
      </c>
      <c r="BJ48" s="11">
        <f t="shared" ca="1" si="24"/>
        <v>0</v>
      </c>
      <c r="BK48" s="11">
        <f ca="1">IF(Table1[[#This Row],[Area]]="NUNAVUT",Table1[[#This Row],[Income]],0)</f>
        <v>0</v>
      </c>
      <c r="BL48" s="11">
        <f t="shared" ca="1" si="25"/>
        <v>0</v>
      </c>
      <c r="BM48" s="6">
        <f ca="1">IF(Table1[[#This Row],[Area]]="MANITOBA",Table1[[#This Row],[Income]],0)</f>
        <v>0</v>
      </c>
      <c r="BN48" s="6">
        <f ca="1">IF(Table1[[#This Row],[Area]]="ONTARIO",Table1[[#This Row],[Income]],0)</f>
        <v>0</v>
      </c>
      <c r="BO48" s="6">
        <f ca="1">IF(Table1[[#This Row],[Area]]="QUEBEC",Table1[[#This Row],[Income]],0)</f>
        <v>3514</v>
      </c>
      <c r="BP48" s="6">
        <f ca="1">IF(Table1[[#This Row],[Area]]="NEWFOUNLAND",Table1[[#This Row],[Income]],0)</f>
        <v>0</v>
      </c>
      <c r="BQ48" s="6">
        <f ca="1">IF(Table1[[#This Row],[Area]]="NEW BRUNCWICK",Table1[[#This Row],[Income]],0)</f>
        <v>0</v>
      </c>
      <c r="BR48" s="6">
        <f ca="1">IF(Table1[[#This Row],[Area]]="NOVA SCOTIA",Table1[[#This Row],[Income]],0)</f>
        <v>0</v>
      </c>
      <c r="BS48" s="7">
        <f t="shared" ca="1" si="26"/>
        <v>0</v>
      </c>
      <c r="BT48" s="5">
        <f ca="1">IF(Table1[[#This Row],[field of work]]="HEALTH",Table1[[#This Row],[Income]],0)</f>
        <v>0</v>
      </c>
      <c r="BU48" s="6">
        <f ca="1">IF(Table1[[#This Row],[field of work]]="CONSTRUCTION",Table1[[#This Row],[Income]],0)</f>
        <v>0</v>
      </c>
      <c r="BV48" s="6">
        <f t="shared" ca="1" si="27"/>
        <v>0</v>
      </c>
      <c r="BW48" s="6">
        <f ca="1">IF(Table1[[#This Row],[field of work]]="IT",Table1[[#This Row],[Income]],0)</f>
        <v>0</v>
      </c>
      <c r="BX48" s="6">
        <f ca="1">IF(Table1[[#This Row],[field of work]]="GENERAL WORK",Table1[[#This Row],[Income]],0)</f>
        <v>0</v>
      </c>
      <c r="BY48" s="7">
        <f ca="1">IF(Table1[[#This Row],[field of work]]="AGRICULTURE",Table1[[#This Row],[Income]],0)</f>
        <v>0</v>
      </c>
      <c r="BZ48" s="5">
        <f ca="1">IF(Table1[[#This Row],[Value of debts]]&gt;Table1[[#This Row],[Income]],1,0)</f>
        <v>1</v>
      </c>
      <c r="CA48" s="7"/>
      <c r="CB48" s="5">
        <f ca="1">IF(Table1[[#This Row],[Networth of person($)]]&gt;$CC$6,Table1[[#This Row],[age]],0)</f>
        <v>0</v>
      </c>
      <c r="CC48" s="7"/>
      <c r="CD48" s="6"/>
      <c r="CE48" s="6"/>
      <c r="CF48" s="6"/>
      <c r="CG48" s="6"/>
      <c r="CH48" s="6"/>
      <c r="CI48" s="6"/>
    </row>
    <row r="49" spans="2:87" x14ac:dyDescent="0.25">
      <c r="B49">
        <f t="shared" ca="1" si="1"/>
        <v>2</v>
      </c>
      <c r="C49" t="str">
        <f t="shared" ca="1" si="2"/>
        <v>women</v>
      </c>
      <c r="D49">
        <f t="shared" ca="1" si="3"/>
        <v>40</v>
      </c>
      <c r="E49">
        <f t="shared" ca="1" si="4"/>
        <v>4</v>
      </c>
      <c r="F49" t="str">
        <f t="shared" ca="1" si="5"/>
        <v>IT</v>
      </c>
      <c r="G49">
        <f t="shared" ca="1" si="6"/>
        <v>1</v>
      </c>
      <c r="H49" t="str">
        <f t="shared" ca="1" si="7"/>
        <v>highschool</v>
      </c>
      <c r="I49">
        <f t="shared" ca="1" si="8"/>
        <v>0</v>
      </c>
      <c r="J49">
        <f t="shared" ca="1" si="9"/>
        <v>2</v>
      </c>
      <c r="K49">
        <f t="shared" ca="1" si="10"/>
        <v>7326</v>
      </c>
      <c r="L49">
        <f t="shared" ca="1" si="11"/>
        <v>3</v>
      </c>
      <c r="M49" t="str">
        <f t="shared" ca="1" si="12"/>
        <v>Northwest Ter</v>
      </c>
      <c r="N49">
        <f t="shared" ca="1" si="28"/>
        <v>36630</v>
      </c>
      <c r="O49">
        <f t="shared" ca="1" si="14"/>
        <v>27270.818630357429</v>
      </c>
      <c r="P49">
        <f t="shared" ca="1" si="29"/>
        <v>3818.1605208242427</v>
      </c>
      <c r="Q49">
        <f t="shared" ca="1" si="16"/>
        <v>643</v>
      </c>
      <c r="R49">
        <f t="shared" ca="1" si="30"/>
        <v>12521.299074303754</v>
      </c>
      <c r="S49">
        <f t="shared" ca="1" si="31"/>
        <v>2866.6822991741951</v>
      </c>
      <c r="T49">
        <f t="shared" ca="1" si="32"/>
        <v>43314.842819998434</v>
      </c>
      <c r="U49">
        <f t="shared" ca="1" si="33"/>
        <v>40435.117704661185</v>
      </c>
      <c r="V49">
        <f t="shared" ca="1" si="34"/>
        <v>2879.725115337249</v>
      </c>
      <c r="AD49" s="5">
        <f ca="1">IF(Table1[[#This Row],[Gender]]="men",1,0)</f>
        <v>0</v>
      </c>
      <c r="AE49" s="6">
        <f ca="1">IF(Table1[[#This Row],[Gender]]="women",1,0)</f>
        <v>1</v>
      </c>
      <c r="AF49" s="6"/>
      <c r="AG49" s="7"/>
      <c r="AJ49" s="17">
        <f ca="1">IF(Table1[[#This Row],[field of work]]="TEACHING",1,0)</f>
        <v>0</v>
      </c>
      <c r="AK49" s="11">
        <f ca="1">IF(Table1[[#This Row],[field of work]]="CONSTRUCTION",1,0)</f>
        <v>0</v>
      </c>
      <c r="AL49" s="11">
        <f ca="1">IF(Table1[[#This Row],[field of work]]="AGRICULTURE",1,0)</f>
        <v>0</v>
      </c>
      <c r="AM49" s="11">
        <f ca="1">IF(Table1[[#This Row],[field of work]]="AGRICULTURE",1,0)</f>
        <v>0</v>
      </c>
      <c r="AN49" s="11">
        <f ca="1">IF(Table1[[#This Row],[field of work]]="HEALTH",1,0)</f>
        <v>0</v>
      </c>
      <c r="AO49" s="11">
        <f ca="1">IF(Table1[[#This Row],[field of work]]="IT",1,0)</f>
        <v>1</v>
      </c>
      <c r="AP49" s="11"/>
      <c r="AQ49" s="11"/>
      <c r="AR49" s="6"/>
      <c r="AS49" s="6"/>
      <c r="AT49" s="6"/>
      <c r="AU49" s="7"/>
      <c r="AW49" s="20">
        <f ca="1">QUOTIENT(Table1[[#This Row],[Car Value]],Table1[[#This Row],[Cars]])</f>
        <v>1909</v>
      </c>
      <c r="AX49" s="6"/>
      <c r="AY49" s="17">
        <f ca="1">IF(Table1[[#This Row],[Value of debts]]&gt;$AZ$6,1,0)</f>
        <v>1</v>
      </c>
      <c r="AZ49" s="6"/>
      <c r="BA49" s="6"/>
      <c r="BB49" s="7"/>
      <c r="BC49" s="27">
        <f ca="1">(Table1[[#This Row],[Mortage left]]/Table1[[#This Row],[Value of House]])</f>
        <v>0.74449409310285097</v>
      </c>
      <c r="BD49" s="11">
        <f t="shared" ca="1" si="22"/>
        <v>0</v>
      </c>
      <c r="BE49" s="11"/>
      <c r="BF49" s="11"/>
      <c r="BG49" s="17">
        <f ca="1">IF(Table1[[#This Row],[Area]]="YUKON",Table1[[#This Row],[Income]],0)</f>
        <v>0</v>
      </c>
      <c r="BH49" s="11">
        <f ca="1">IF(Table1[[#This Row],[Area]]="BC",Table1[[#This Row],[Income]],0)</f>
        <v>0</v>
      </c>
      <c r="BI49" s="11">
        <f t="shared" ca="1" si="23"/>
        <v>0</v>
      </c>
      <c r="BJ49" s="11">
        <f t="shared" ca="1" si="24"/>
        <v>0</v>
      </c>
      <c r="BK49" s="11">
        <f ca="1">IF(Table1[[#This Row],[Area]]="NUNAVUT",Table1[[#This Row],[Income]],0)</f>
        <v>0</v>
      </c>
      <c r="BL49" s="11">
        <f t="shared" ca="1" si="25"/>
        <v>0</v>
      </c>
      <c r="BM49" s="6">
        <f ca="1">IF(Table1[[#This Row],[Area]]="MANITOBA",Table1[[#This Row],[Income]],0)</f>
        <v>0</v>
      </c>
      <c r="BN49" s="6">
        <f ca="1">IF(Table1[[#This Row],[Area]]="ONTARIO",Table1[[#This Row],[Income]],0)</f>
        <v>0</v>
      </c>
      <c r="BO49" s="6">
        <f ca="1">IF(Table1[[#This Row],[Area]]="QUEBEC",Table1[[#This Row],[Income]],0)</f>
        <v>0</v>
      </c>
      <c r="BP49" s="6">
        <f ca="1">IF(Table1[[#This Row],[Area]]="NEWFOUNLAND",Table1[[#This Row],[Income]],0)</f>
        <v>0</v>
      </c>
      <c r="BQ49" s="6">
        <f ca="1">IF(Table1[[#This Row],[Area]]="NEW BRUNCWICK",Table1[[#This Row],[Income]],0)</f>
        <v>0</v>
      </c>
      <c r="BR49" s="6">
        <f ca="1">IF(Table1[[#This Row],[Area]]="NOVA SCOTIA",Table1[[#This Row],[Income]],0)</f>
        <v>0</v>
      </c>
      <c r="BS49" s="7">
        <f t="shared" ca="1" si="26"/>
        <v>0</v>
      </c>
      <c r="BT49" s="5">
        <f ca="1">IF(Table1[[#This Row],[field of work]]="HEALTH",Table1[[#This Row],[Income]],0)</f>
        <v>0</v>
      </c>
      <c r="BU49" s="6">
        <f ca="1">IF(Table1[[#This Row],[field of work]]="CONSTRUCTION",Table1[[#This Row],[Income]],0)</f>
        <v>0</v>
      </c>
      <c r="BV49" s="6">
        <f t="shared" ca="1" si="27"/>
        <v>0</v>
      </c>
      <c r="BW49" s="6">
        <f ca="1">IF(Table1[[#This Row],[field of work]]="IT",Table1[[#This Row],[Income]],0)</f>
        <v>7326</v>
      </c>
      <c r="BX49" s="6">
        <f ca="1">IF(Table1[[#This Row],[field of work]]="GENERAL WORK",Table1[[#This Row],[Income]],0)</f>
        <v>0</v>
      </c>
      <c r="BY49" s="7">
        <f ca="1">IF(Table1[[#This Row],[field of work]]="AGRICULTURE",Table1[[#This Row],[Income]],0)</f>
        <v>0</v>
      </c>
      <c r="BZ49" s="5">
        <f ca="1">IF(Table1[[#This Row],[Value of debts]]&gt;Table1[[#This Row],[Income]],1,0)</f>
        <v>1</v>
      </c>
      <c r="CA49" s="7"/>
      <c r="CB49" s="5">
        <f ca="1">IF(Table1[[#This Row],[Networth of person($)]]&gt;$CC$6,Table1[[#This Row],[age]],0)</f>
        <v>0</v>
      </c>
      <c r="CC49" s="7"/>
      <c r="CD49" s="6"/>
      <c r="CE49" s="6"/>
      <c r="CF49" s="6"/>
      <c r="CG49" s="6"/>
      <c r="CH49" s="6"/>
      <c r="CI49" s="6"/>
    </row>
    <row r="50" spans="2:87" x14ac:dyDescent="0.25">
      <c r="B50">
        <f t="shared" ca="1" si="1"/>
        <v>2</v>
      </c>
      <c r="C50" t="str">
        <f t="shared" ca="1" si="2"/>
        <v>women</v>
      </c>
      <c r="D50">
        <f t="shared" ca="1" si="3"/>
        <v>28</v>
      </c>
      <c r="E50">
        <f t="shared" ca="1" si="4"/>
        <v>4</v>
      </c>
      <c r="F50" t="str">
        <f t="shared" ca="1" si="5"/>
        <v>IT</v>
      </c>
      <c r="G50">
        <f t="shared" ca="1" si="6"/>
        <v>4</v>
      </c>
      <c r="H50" t="str">
        <f t="shared" ca="1" si="7"/>
        <v>technical</v>
      </c>
      <c r="I50">
        <f t="shared" ca="1" si="8"/>
        <v>2</v>
      </c>
      <c r="J50">
        <f t="shared" ca="1" si="9"/>
        <v>3</v>
      </c>
      <c r="K50">
        <f t="shared" ca="1" si="10"/>
        <v>7377</v>
      </c>
      <c r="L50">
        <f t="shared" ca="1" si="11"/>
        <v>6</v>
      </c>
      <c r="M50" t="str">
        <f t="shared" ca="1" si="12"/>
        <v>Saskatchenwan</v>
      </c>
      <c r="N50">
        <f t="shared" ca="1" si="28"/>
        <v>36885</v>
      </c>
      <c r="O50">
        <f t="shared" ca="1" si="14"/>
        <v>31675.55334701324</v>
      </c>
      <c r="P50">
        <f t="shared" ca="1" si="29"/>
        <v>6834.7140195609754</v>
      </c>
      <c r="Q50">
        <f t="shared" ca="1" si="16"/>
        <v>5100</v>
      </c>
      <c r="R50">
        <f t="shared" ca="1" si="30"/>
        <v>13242.658332885147</v>
      </c>
      <c r="S50">
        <f t="shared" ca="1" si="31"/>
        <v>9610.7326752602985</v>
      </c>
      <c r="T50">
        <f t="shared" ca="1" si="32"/>
        <v>53330.446694821272</v>
      </c>
      <c r="U50">
        <f t="shared" ca="1" si="33"/>
        <v>50018.211679898384</v>
      </c>
      <c r="V50">
        <f t="shared" ca="1" si="34"/>
        <v>3312.2350149228878</v>
      </c>
      <c r="AD50" s="5">
        <f ca="1">IF(Table1[[#This Row],[Gender]]="men",1,0)</f>
        <v>0</v>
      </c>
      <c r="AE50" s="6">
        <f ca="1">IF(Table1[[#This Row],[Gender]]="women",1,0)</f>
        <v>1</v>
      </c>
      <c r="AF50" s="6"/>
      <c r="AG50" s="7"/>
      <c r="AJ50" s="17">
        <f ca="1">IF(Table1[[#This Row],[field of work]]="TEACHING",1,0)</f>
        <v>0</v>
      </c>
      <c r="AK50" s="11">
        <f ca="1">IF(Table1[[#This Row],[field of work]]="CONSTRUCTION",1,0)</f>
        <v>0</v>
      </c>
      <c r="AL50" s="11">
        <f ca="1">IF(Table1[[#This Row],[field of work]]="AGRICULTURE",1,0)</f>
        <v>0</v>
      </c>
      <c r="AM50" s="11">
        <f ca="1">IF(Table1[[#This Row],[field of work]]="AGRICULTURE",1,0)</f>
        <v>0</v>
      </c>
      <c r="AN50" s="11">
        <f ca="1">IF(Table1[[#This Row],[field of work]]="HEALTH",1,0)</f>
        <v>0</v>
      </c>
      <c r="AO50" s="11">
        <f ca="1">IF(Table1[[#This Row],[field of work]]="IT",1,0)</f>
        <v>1</v>
      </c>
      <c r="AP50" s="11"/>
      <c r="AQ50" s="11"/>
      <c r="AR50" s="6"/>
      <c r="AS50" s="6"/>
      <c r="AT50" s="6"/>
      <c r="AU50" s="7"/>
      <c r="AW50" s="20">
        <f ca="1">QUOTIENT(Table1[[#This Row],[Car Value]],Table1[[#This Row],[Cars]])</f>
        <v>2278</v>
      </c>
      <c r="AX50" s="6"/>
      <c r="AY50" s="17">
        <f ca="1">IF(Table1[[#This Row],[Value of debts]]&gt;$AZ$6,1,0)</f>
        <v>1</v>
      </c>
      <c r="AZ50" s="6"/>
      <c r="BA50" s="6"/>
      <c r="BB50" s="7"/>
      <c r="BC50" s="27">
        <f ca="1">(Table1[[#This Row],[Mortage left]]/Table1[[#This Row],[Value of House]])</f>
        <v>0.85876517139794606</v>
      </c>
      <c r="BD50" s="11">
        <f t="shared" ca="1" si="22"/>
        <v>0</v>
      </c>
      <c r="BE50" s="11"/>
      <c r="BF50" s="11"/>
      <c r="BG50" s="17">
        <f ca="1">IF(Table1[[#This Row],[Area]]="YUKON",Table1[[#This Row],[Income]],0)</f>
        <v>0</v>
      </c>
      <c r="BH50" s="11">
        <f ca="1">IF(Table1[[#This Row],[Area]]="BC",Table1[[#This Row],[Income]],0)</f>
        <v>0</v>
      </c>
      <c r="BI50" s="11">
        <f t="shared" ca="1" si="23"/>
        <v>0</v>
      </c>
      <c r="BJ50" s="11">
        <f t="shared" ca="1" si="24"/>
        <v>0</v>
      </c>
      <c r="BK50" s="11">
        <f ca="1">IF(Table1[[#This Row],[Area]]="NUNAVUT",Table1[[#This Row],[Income]],0)</f>
        <v>0</v>
      </c>
      <c r="BL50" s="11">
        <f t="shared" ca="1" si="25"/>
        <v>7059</v>
      </c>
      <c r="BM50" s="6">
        <f ca="1">IF(Table1[[#This Row],[Area]]="MANITOBA",Table1[[#This Row],[Income]],0)</f>
        <v>0</v>
      </c>
      <c r="BN50" s="6">
        <f ca="1">IF(Table1[[#This Row],[Area]]="ONTARIO",Table1[[#This Row],[Income]],0)</f>
        <v>0</v>
      </c>
      <c r="BO50" s="6">
        <f ca="1">IF(Table1[[#This Row],[Area]]="QUEBEC",Table1[[#This Row],[Income]],0)</f>
        <v>0</v>
      </c>
      <c r="BP50" s="6">
        <f ca="1">IF(Table1[[#This Row],[Area]]="NEWFOUNLAND",Table1[[#This Row],[Income]],0)</f>
        <v>0</v>
      </c>
      <c r="BQ50" s="6">
        <f ca="1">IF(Table1[[#This Row],[Area]]="NEW BRUNCWICK",Table1[[#This Row],[Income]],0)</f>
        <v>0</v>
      </c>
      <c r="BR50" s="6">
        <f ca="1">IF(Table1[[#This Row],[Area]]="NOVA SCOTIA",Table1[[#This Row],[Income]],0)</f>
        <v>0</v>
      </c>
      <c r="BS50" s="7">
        <f t="shared" ca="1" si="26"/>
        <v>0</v>
      </c>
      <c r="BT50" s="5">
        <f ca="1">IF(Table1[[#This Row],[field of work]]="HEALTH",Table1[[#This Row],[Income]],0)</f>
        <v>0</v>
      </c>
      <c r="BU50" s="6">
        <f ca="1">IF(Table1[[#This Row],[field of work]]="CONSTRUCTION",Table1[[#This Row],[Income]],0)</f>
        <v>0</v>
      </c>
      <c r="BV50" s="6">
        <f t="shared" ca="1" si="27"/>
        <v>0</v>
      </c>
      <c r="BW50" s="6">
        <f ca="1">IF(Table1[[#This Row],[field of work]]="IT",Table1[[#This Row],[Income]],0)</f>
        <v>7377</v>
      </c>
      <c r="BX50" s="6">
        <f ca="1">IF(Table1[[#This Row],[field of work]]="GENERAL WORK",Table1[[#This Row],[Income]],0)</f>
        <v>0</v>
      </c>
      <c r="BY50" s="7">
        <f ca="1">IF(Table1[[#This Row],[field of work]]="AGRICULTURE",Table1[[#This Row],[Income]],0)</f>
        <v>0</v>
      </c>
      <c r="BZ50" s="5">
        <f ca="1">IF(Table1[[#This Row],[Value of debts]]&gt;Table1[[#This Row],[Income]],1,0)</f>
        <v>1</v>
      </c>
      <c r="CA50" s="7"/>
      <c r="CB50" s="5">
        <f ca="1">IF(Table1[[#This Row],[Networth of person($)]]&gt;$CC$6,Table1[[#This Row],[age]],0)</f>
        <v>0</v>
      </c>
      <c r="CC50" s="7"/>
      <c r="CD50" s="6"/>
      <c r="CE50" s="6"/>
      <c r="CF50" s="6"/>
      <c r="CG50" s="6"/>
      <c r="CH50" s="6"/>
      <c r="CI50" s="6"/>
    </row>
    <row r="51" spans="2:87" x14ac:dyDescent="0.25">
      <c r="B51">
        <f t="shared" ca="1" si="1"/>
        <v>2</v>
      </c>
      <c r="C51" t="str">
        <f t="shared" ca="1" si="2"/>
        <v>women</v>
      </c>
      <c r="D51">
        <f t="shared" ca="1" si="3"/>
        <v>45</v>
      </c>
      <c r="E51">
        <f t="shared" ca="1" si="4"/>
        <v>2</v>
      </c>
      <c r="F51" t="str">
        <f t="shared" ca="1" si="5"/>
        <v>constuction</v>
      </c>
      <c r="G51">
        <f t="shared" ca="1" si="6"/>
        <v>2</v>
      </c>
      <c r="H51" t="str">
        <f t="shared" ca="1" si="7"/>
        <v>college</v>
      </c>
      <c r="I51">
        <f t="shared" ca="1" si="8"/>
        <v>1</v>
      </c>
      <c r="J51">
        <f t="shared" ca="1" si="9"/>
        <v>1</v>
      </c>
      <c r="K51">
        <f t="shared" ca="1" si="10"/>
        <v>2626</v>
      </c>
      <c r="L51">
        <f t="shared" ca="1" si="11"/>
        <v>1</v>
      </c>
      <c r="M51" t="str">
        <f t="shared" ca="1" si="12"/>
        <v>Yukon</v>
      </c>
      <c r="N51">
        <f t="shared" ca="1" si="28"/>
        <v>10504</v>
      </c>
      <c r="O51">
        <f t="shared" ca="1" si="14"/>
        <v>5875.6169298688901</v>
      </c>
      <c r="P51">
        <f t="shared" ca="1" si="29"/>
        <v>797.52660788446133</v>
      </c>
      <c r="Q51">
        <f t="shared" ca="1" si="16"/>
        <v>252</v>
      </c>
      <c r="R51">
        <f t="shared" ca="1" si="30"/>
        <v>1156.3920173755948</v>
      </c>
      <c r="S51">
        <f t="shared" ca="1" si="31"/>
        <v>2474.7420228882538</v>
      </c>
      <c r="T51">
        <f t="shared" ca="1" si="32"/>
        <v>13776.268630772716</v>
      </c>
      <c r="U51">
        <f t="shared" ca="1" si="33"/>
        <v>7284.0089472444852</v>
      </c>
      <c r="V51">
        <f t="shared" ca="1" si="34"/>
        <v>6492.2596835282311</v>
      </c>
      <c r="AD51" s="5">
        <f ca="1">IF(Table1[[#This Row],[Gender]]="men",1,0)</f>
        <v>0</v>
      </c>
      <c r="AE51" s="6">
        <f ca="1">IF(Table1[[#This Row],[Gender]]="women",1,0)</f>
        <v>1</v>
      </c>
      <c r="AF51" s="6"/>
      <c r="AG51" s="7"/>
      <c r="AJ51" s="17">
        <f ca="1">IF(Table1[[#This Row],[field of work]]="TEACHING",1,0)</f>
        <v>0</v>
      </c>
      <c r="AK51" s="11">
        <f ca="1">IF(Table1[[#This Row],[field of work]]="CONSTRUCTION",1,0)</f>
        <v>0</v>
      </c>
      <c r="AL51" s="11">
        <f ca="1">IF(Table1[[#This Row],[field of work]]="AGRICULTURE",1,0)</f>
        <v>0</v>
      </c>
      <c r="AM51" s="11">
        <f ca="1">IF(Table1[[#This Row],[field of work]]="AGRICULTURE",1,0)</f>
        <v>0</v>
      </c>
      <c r="AN51" s="11">
        <f ca="1">IF(Table1[[#This Row],[field of work]]="HEALTH",1,0)</f>
        <v>0</v>
      </c>
      <c r="AO51" s="11">
        <f ca="1">IF(Table1[[#This Row],[field of work]]="IT",1,0)</f>
        <v>0</v>
      </c>
      <c r="AP51" s="11"/>
      <c r="AQ51" s="11"/>
      <c r="AR51" s="6"/>
      <c r="AS51" s="6"/>
      <c r="AT51" s="6"/>
      <c r="AU51" s="7"/>
      <c r="AW51" s="20">
        <f ca="1">QUOTIENT(Table1[[#This Row],[Car Value]],Table1[[#This Row],[Cars]])</f>
        <v>797</v>
      </c>
      <c r="AX51" s="6"/>
      <c r="AY51" s="17">
        <f ca="1">IF(Table1[[#This Row],[Value of debts]]&gt;$AZ$6,1,0)</f>
        <v>1</v>
      </c>
      <c r="AZ51" s="6"/>
      <c r="BA51" s="6"/>
      <c r="BB51" s="7"/>
      <c r="BC51" s="27">
        <f ca="1">(Table1[[#This Row],[Mortage left]]/Table1[[#This Row],[Value of House]])</f>
        <v>0.55936947161737338</v>
      </c>
      <c r="BD51" s="11">
        <f t="shared" ca="1" si="22"/>
        <v>0</v>
      </c>
      <c r="BE51" s="11"/>
      <c r="BF51" s="11"/>
      <c r="BG51" s="17">
        <f ca="1">IF(Table1[[#This Row],[Area]]="YUKON",Table1[[#This Row],[Income]],0)</f>
        <v>2626</v>
      </c>
      <c r="BH51" s="11">
        <f ca="1">IF(Table1[[#This Row],[Area]]="BC",Table1[[#This Row],[Income]],0)</f>
        <v>0</v>
      </c>
      <c r="BI51" s="11">
        <f t="shared" ca="1" si="23"/>
        <v>0</v>
      </c>
      <c r="BJ51" s="11">
        <f t="shared" ca="1" si="24"/>
        <v>0</v>
      </c>
      <c r="BK51" s="11">
        <f ca="1">IF(Table1[[#This Row],[Area]]="NUNAVUT",Table1[[#This Row],[Income]],0)</f>
        <v>0</v>
      </c>
      <c r="BL51" s="11">
        <f t="shared" ca="1" si="25"/>
        <v>0</v>
      </c>
      <c r="BM51" s="6">
        <f ca="1">IF(Table1[[#This Row],[Area]]="MANITOBA",Table1[[#This Row],[Income]],0)</f>
        <v>0</v>
      </c>
      <c r="BN51" s="6">
        <f ca="1">IF(Table1[[#This Row],[Area]]="ONTARIO",Table1[[#This Row],[Income]],0)</f>
        <v>0</v>
      </c>
      <c r="BO51" s="6">
        <f ca="1">IF(Table1[[#This Row],[Area]]="QUEBEC",Table1[[#This Row],[Income]],0)</f>
        <v>0</v>
      </c>
      <c r="BP51" s="6">
        <f ca="1">IF(Table1[[#This Row],[Area]]="NEWFOUNLAND",Table1[[#This Row],[Income]],0)</f>
        <v>0</v>
      </c>
      <c r="BQ51" s="6">
        <f ca="1">IF(Table1[[#This Row],[Area]]="NEW BRUNCWICK",Table1[[#This Row],[Income]],0)</f>
        <v>0</v>
      </c>
      <c r="BR51" s="6">
        <f ca="1">IF(Table1[[#This Row],[Area]]="NOVA SCOTIA",Table1[[#This Row],[Income]],0)</f>
        <v>0</v>
      </c>
      <c r="BS51" s="7">
        <f t="shared" ca="1" si="26"/>
        <v>0</v>
      </c>
      <c r="BT51" s="5">
        <f ca="1">IF(Table1[[#This Row],[field of work]]="HEALTH",Table1[[#This Row],[Income]],0)</f>
        <v>0</v>
      </c>
      <c r="BU51" s="6">
        <f ca="1">IF(Table1[[#This Row],[field of work]]="CONSTRUCTION",Table1[[#This Row],[Income]],0)</f>
        <v>0</v>
      </c>
      <c r="BV51" s="6">
        <f t="shared" ca="1" si="27"/>
        <v>0</v>
      </c>
      <c r="BW51" s="6">
        <f ca="1">IF(Table1[[#This Row],[field of work]]="IT",Table1[[#This Row],[Income]],0)</f>
        <v>0</v>
      </c>
      <c r="BX51" s="6">
        <f ca="1">IF(Table1[[#This Row],[field of work]]="GENERAL WORK",Table1[[#This Row],[Income]],0)</f>
        <v>0</v>
      </c>
      <c r="BY51" s="7">
        <f ca="1">IF(Table1[[#This Row],[field of work]]="AGRICULTURE",Table1[[#This Row],[Income]],0)</f>
        <v>0</v>
      </c>
      <c r="BZ51" s="5">
        <f ca="1">IF(Table1[[#This Row],[Value of debts]]&gt;Table1[[#This Row],[Income]],1,0)</f>
        <v>1</v>
      </c>
      <c r="CA51" s="7"/>
      <c r="CB51" s="5">
        <f ca="1">IF(Table1[[#This Row],[Networth of person($)]]&gt;$CC$6,Table1[[#This Row],[age]],0)</f>
        <v>45</v>
      </c>
      <c r="CC51" s="7"/>
      <c r="CD51" s="6"/>
      <c r="CE51" s="6"/>
      <c r="CF51" s="6"/>
      <c r="CG51" s="6"/>
      <c r="CH51" s="6"/>
      <c r="CI51" s="6"/>
    </row>
    <row r="52" spans="2:87" x14ac:dyDescent="0.25">
      <c r="B52">
        <f t="shared" ca="1" si="1"/>
        <v>2</v>
      </c>
      <c r="C52" t="str">
        <f t="shared" ca="1" si="2"/>
        <v>women</v>
      </c>
      <c r="D52">
        <f t="shared" ca="1" si="3"/>
        <v>40</v>
      </c>
      <c r="E52">
        <f t="shared" ca="1" si="4"/>
        <v>5</v>
      </c>
      <c r="F52" t="str">
        <f t="shared" ca="1" si="5"/>
        <v>general work</v>
      </c>
      <c r="G52">
        <f t="shared" ca="1" si="6"/>
        <v>6</v>
      </c>
      <c r="H52" t="str">
        <f t="shared" ca="1" si="7"/>
        <v>other</v>
      </c>
      <c r="I52">
        <f t="shared" ca="1" si="8"/>
        <v>2</v>
      </c>
      <c r="J52">
        <f t="shared" ca="1" si="9"/>
        <v>1</v>
      </c>
      <c r="K52">
        <f t="shared" ca="1" si="10"/>
        <v>8798</v>
      </c>
      <c r="L52">
        <f t="shared" ca="1" si="11"/>
        <v>12</v>
      </c>
      <c r="M52" t="str">
        <f t="shared" ca="1" si="12"/>
        <v>Nova Scotia</v>
      </c>
      <c r="N52">
        <f t="shared" ca="1" si="28"/>
        <v>43990</v>
      </c>
      <c r="O52">
        <f t="shared" ca="1" si="14"/>
        <v>25297.2988572838</v>
      </c>
      <c r="P52">
        <f t="shared" ca="1" si="29"/>
        <v>5014.5008394470378</v>
      </c>
      <c r="Q52">
        <f t="shared" ca="1" si="16"/>
        <v>2870</v>
      </c>
      <c r="R52">
        <f t="shared" ca="1" si="30"/>
        <v>7562.0066924028406</v>
      </c>
      <c r="S52">
        <f t="shared" ca="1" si="31"/>
        <v>9893.4670825561188</v>
      </c>
      <c r="T52">
        <f t="shared" ca="1" si="32"/>
        <v>58897.967922003154</v>
      </c>
      <c r="U52">
        <f t="shared" ca="1" si="33"/>
        <v>35729.305549686644</v>
      </c>
      <c r="V52">
        <f t="shared" ca="1" si="34"/>
        <v>23168.66237231651</v>
      </c>
      <c r="AD52" s="5">
        <f ca="1">IF(Table1[[#This Row],[Gender]]="men",1,0)</f>
        <v>0</v>
      </c>
      <c r="AE52" s="6">
        <f ca="1">IF(Table1[[#This Row],[Gender]]="women",1,0)</f>
        <v>1</v>
      </c>
      <c r="AF52" s="6"/>
      <c r="AG52" s="7"/>
      <c r="AJ52" s="17">
        <f ca="1">IF(Table1[[#This Row],[field of work]]="TEACHING",1,0)</f>
        <v>0</v>
      </c>
      <c r="AK52" s="11">
        <f ca="1">IF(Table1[[#This Row],[field of work]]="CONSTRUCTION",1,0)</f>
        <v>0</v>
      </c>
      <c r="AL52" s="11">
        <f ca="1">IF(Table1[[#This Row],[field of work]]="AGRICULTURE",1,0)</f>
        <v>0</v>
      </c>
      <c r="AM52" s="11">
        <f ca="1">IF(Table1[[#This Row],[field of work]]="AGRICULTURE",1,0)</f>
        <v>0</v>
      </c>
      <c r="AN52" s="11">
        <f ca="1">IF(Table1[[#This Row],[field of work]]="HEALTH",1,0)</f>
        <v>0</v>
      </c>
      <c r="AO52" s="11">
        <f ca="1">IF(Table1[[#This Row],[field of work]]="IT",1,0)</f>
        <v>0</v>
      </c>
      <c r="AP52" s="11"/>
      <c r="AQ52" s="11"/>
      <c r="AR52" s="6"/>
      <c r="AS52" s="6"/>
      <c r="AT52" s="6"/>
      <c r="AU52" s="7"/>
      <c r="AW52" s="20">
        <f ca="1">QUOTIENT(Table1[[#This Row],[Car Value]],Table1[[#This Row],[Cars]])</f>
        <v>5014</v>
      </c>
      <c r="AX52" s="6"/>
      <c r="AY52" s="17">
        <f ca="1">IF(Table1[[#This Row],[Value of debts]]&gt;$AZ$6,1,0)</f>
        <v>1</v>
      </c>
      <c r="AZ52" s="6"/>
      <c r="BA52" s="6"/>
      <c r="BB52" s="7"/>
      <c r="BC52" s="27">
        <f ca="1">(Table1[[#This Row],[Mortage left]]/Table1[[#This Row],[Value of House]])</f>
        <v>0.5750693079628052</v>
      </c>
      <c r="BD52" s="11">
        <f t="shared" ca="1" si="22"/>
        <v>0</v>
      </c>
      <c r="BE52" s="11"/>
      <c r="BF52" s="11"/>
      <c r="BG52" s="17">
        <f ca="1">IF(Table1[[#This Row],[Area]]="YUKON",Table1[[#This Row],[Income]],0)</f>
        <v>0</v>
      </c>
      <c r="BH52" s="11">
        <f ca="1">IF(Table1[[#This Row],[Area]]="BC",Table1[[#This Row],[Income]],0)</f>
        <v>0</v>
      </c>
      <c r="BI52" s="11">
        <f t="shared" ca="1" si="23"/>
        <v>0</v>
      </c>
      <c r="BJ52" s="11">
        <f t="shared" ca="1" si="24"/>
        <v>0</v>
      </c>
      <c r="BK52" s="11">
        <f ca="1">IF(Table1[[#This Row],[Area]]="NUNAVUT",Table1[[#This Row],[Income]],0)</f>
        <v>0</v>
      </c>
      <c r="BL52" s="11">
        <f t="shared" ca="1" si="25"/>
        <v>0</v>
      </c>
      <c r="BM52" s="6">
        <f ca="1">IF(Table1[[#This Row],[Area]]="MANITOBA",Table1[[#This Row],[Income]],0)</f>
        <v>0</v>
      </c>
      <c r="BN52" s="6">
        <f ca="1">IF(Table1[[#This Row],[Area]]="ONTARIO",Table1[[#This Row],[Income]],0)</f>
        <v>0</v>
      </c>
      <c r="BO52" s="6">
        <f ca="1">IF(Table1[[#This Row],[Area]]="QUEBEC",Table1[[#This Row],[Income]],0)</f>
        <v>0</v>
      </c>
      <c r="BP52" s="6">
        <f ca="1">IF(Table1[[#This Row],[Area]]="NEWFOUNLAND",Table1[[#This Row],[Income]],0)</f>
        <v>0</v>
      </c>
      <c r="BQ52" s="6">
        <f ca="1">IF(Table1[[#This Row],[Area]]="NEW BRUNCWICK",Table1[[#This Row],[Income]],0)</f>
        <v>0</v>
      </c>
      <c r="BR52" s="6">
        <f ca="1">IF(Table1[[#This Row],[Area]]="NOVA SCOTIA",Table1[[#This Row],[Income]],0)</f>
        <v>8798</v>
      </c>
      <c r="BS52" s="7">
        <f t="shared" ca="1" si="26"/>
        <v>0</v>
      </c>
      <c r="BT52" s="5">
        <f ca="1">IF(Table1[[#This Row],[field of work]]="HEALTH",Table1[[#This Row],[Income]],0)</f>
        <v>0</v>
      </c>
      <c r="BU52" s="6">
        <f ca="1">IF(Table1[[#This Row],[field of work]]="CONSTRUCTION",Table1[[#This Row],[Income]],0)</f>
        <v>0</v>
      </c>
      <c r="BV52" s="6">
        <f t="shared" ca="1" si="27"/>
        <v>0</v>
      </c>
      <c r="BW52" s="6">
        <f ca="1">IF(Table1[[#This Row],[field of work]]="IT",Table1[[#This Row],[Income]],0)</f>
        <v>0</v>
      </c>
      <c r="BX52" s="6">
        <f ca="1">IF(Table1[[#This Row],[field of work]]="GENERAL WORK",Table1[[#This Row],[Income]],0)</f>
        <v>8798</v>
      </c>
      <c r="BY52" s="7">
        <f ca="1">IF(Table1[[#This Row],[field of work]]="AGRICULTURE",Table1[[#This Row],[Income]],0)</f>
        <v>0</v>
      </c>
      <c r="BZ52" s="5">
        <f ca="1">IF(Table1[[#This Row],[Value of debts]]&gt;Table1[[#This Row],[Income]],1,0)</f>
        <v>1</v>
      </c>
      <c r="CA52" s="7"/>
      <c r="CB52" s="5">
        <f ca="1">IF(Table1[[#This Row],[Networth of person($)]]&gt;$CC$6,Table1[[#This Row],[age]],0)</f>
        <v>40</v>
      </c>
      <c r="CC52" s="7"/>
      <c r="CD52" s="6"/>
      <c r="CE52" s="6"/>
      <c r="CF52" s="6"/>
      <c r="CG52" s="6"/>
      <c r="CH52" s="6"/>
      <c r="CI52" s="6"/>
    </row>
    <row r="53" spans="2:87" x14ac:dyDescent="0.25">
      <c r="B53">
        <f t="shared" ca="1" si="1"/>
        <v>1</v>
      </c>
      <c r="C53" t="str">
        <f t="shared" ca="1" si="2"/>
        <v>men</v>
      </c>
      <c r="D53">
        <f t="shared" ca="1" si="3"/>
        <v>45</v>
      </c>
      <c r="E53">
        <f t="shared" ca="1" si="4"/>
        <v>2</v>
      </c>
      <c r="F53" t="str">
        <f t="shared" ca="1" si="5"/>
        <v>constuction</v>
      </c>
      <c r="G53">
        <f t="shared" ca="1" si="6"/>
        <v>3</v>
      </c>
      <c r="H53" t="str">
        <f t="shared" ca="1" si="7"/>
        <v>university</v>
      </c>
      <c r="I53">
        <f t="shared" ca="1" si="8"/>
        <v>1</v>
      </c>
      <c r="J53">
        <f t="shared" ca="1" si="9"/>
        <v>1</v>
      </c>
      <c r="K53">
        <f t="shared" ca="1" si="10"/>
        <v>6704</v>
      </c>
      <c r="L53">
        <f t="shared" ca="1" si="11"/>
        <v>4</v>
      </c>
      <c r="M53" t="str">
        <f t="shared" ca="1" si="12"/>
        <v>Alberta</v>
      </c>
      <c r="N53">
        <f t="shared" ca="1" si="28"/>
        <v>33520</v>
      </c>
      <c r="O53">
        <f t="shared" ca="1" si="14"/>
        <v>4478.839339035032</v>
      </c>
      <c r="P53">
        <f t="shared" ca="1" si="29"/>
        <v>4326.6502224811375</v>
      </c>
      <c r="Q53">
        <f t="shared" ca="1" si="16"/>
        <v>822</v>
      </c>
      <c r="R53">
        <f t="shared" ca="1" si="30"/>
        <v>7630.7811484529793</v>
      </c>
      <c r="S53">
        <f t="shared" ca="1" si="31"/>
        <v>5445.0184644248793</v>
      </c>
      <c r="T53">
        <f t="shared" ca="1" si="32"/>
        <v>43291.668686906021</v>
      </c>
      <c r="U53">
        <f t="shared" ca="1" si="33"/>
        <v>12931.620487488011</v>
      </c>
      <c r="V53">
        <f t="shared" ca="1" si="34"/>
        <v>30360.048199418008</v>
      </c>
      <c r="AD53" s="5">
        <f ca="1">IF(Table1[[#This Row],[Gender]]="men",1,0)</f>
        <v>1</v>
      </c>
      <c r="AE53" s="6">
        <f ca="1">IF(Table1[[#This Row],[Gender]]="women",1,0)</f>
        <v>0</v>
      </c>
      <c r="AF53" s="6"/>
      <c r="AG53" s="7"/>
      <c r="AJ53" s="17">
        <f ca="1">IF(Table1[[#This Row],[field of work]]="TEACHING",1,0)</f>
        <v>0</v>
      </c>
      <c r="AK53" s="11">
        <f ca="1">IF(Table1[[#This Row],[field of work]]="CONSTRUCTION",1,0)</f>
        <v>0</v>
      </c>
      <c r="AL53" s="11">
        <f ca="1">IF(Table1[[#This Row],[field of work]]="AGRICULTURE",1,0)</f>
        <v>0</v>
      </c>
      <c r="AM53" s="11">
        <f ca="1">IF(Table1[[#This Row],[field of work]]="AGRICULTURE",1,0)</f>
        <v>0</v>
      </c>
      <c r="AN53" s="11">
        <f ca="1">IF(Table1[[#This Row],[field of work]]="HEALTH",1,0)</f>
        <v>0</v>
      </c>
      <c r="AO53" s="11">
        <f ca="1">IF(Table1[[#This Row],[field of work]]="IT",1,0)</f>
        <v>0</v>
      </c>
      <c r="AP53" s="11"/>
      <c r="AQ53" s="11"/>
      <c r="AR53" s="6"/>
      <c r="AS53" s="6"/>
      <c r="AT53" s="6"/>
      <c r="AU53" s="7"/>
      <c r="AW53" s="20">
        <f ca="1">QUOTIENT(Table1[[#This Row],[Car Value]],Table1[[#This Row],[Cars]])</f>
        <v>4326</v>
      </c>
      <c r="AX53" s="6"/>
      <c r="AY53" s="17">
        <f ca="1">IF(Table1[[#This Row],[Value of debts]]&gt;$AZ$6,1,0)</f>
        <v>1</v>
      </c>
      <c r="AZ53" s="6"/>
      <c r="BA53" s="6"/>
      <c r="BB53" s="7"/>
      <c r="BC53" s="27">
        <f ca="1">(Table1[[#This Row],[Mortage left]]/Table1[[#This Row],[Value of House]])</f>
        <v>0.13361692538887326</v>
      </c>
      <c r="BD53" s="11">
        <f t="shared" ca="1" si="22"/>
        <v>1</v>
      </c>
      <c r="BE53" s="11"/>
      <c r="BF53" s="11"/>
      <c r="BG53" s="17">
        <f ca="1">IF(Table1[[#This Row],[Area]]="YUKON",Table1[[#This Row],[Income]],0)</f>
        <v>0</v>
      </c>
      <c r="BH53" s="11">
        <f ca="1">IF(Table1[[#This Row],[Area]]="BC",Table1[[#This Row],[Income]],0)</f>
        <v>0</v>
      </c>
      <c r="BI53" s="11">
        <f t="shared" ca="1" si="23"/>
        <v>0</v>
      </c>
      <c r="BJ53" s="11">
        <f t="shared" ca="1" si="24"/>
        <v>0</v>
      </c>
      <c r="BK53" s="11">
        <f ca="1">IF(Table1[[#This Row],[Area]]="NUNAVUT",Table1[[#This Row],[Income]],0)</f>
        <v>0</v>
      </c>
      <c r="BL53" s="11">
        <f t="shared" ca="1" si="25"/>
        <v>0</v>
      </c>
      <c r="BM53" s="6">
        <f ca="1">IF(Table1[[#This Row],[Area]]="MANITOBA",Table1[[#This Row],[Income]],0)</f>
        <v>0</v>
      </c>
      <c r="BN53" s="6">
        <f ca="1">IF(Table1[[#This Row],[Area]]="ONTARIO",Table1[[#This Row],[Income]],0)</f>
        <v>0</v>
      </c>
      <c r="BO53" s="6">
        <f ca="1">IF(Table1[[#This Row],[Area]]="QUEBEC",Table1[[#This Row],[Income]],0)</f>
        <v>0</v>
      </c>
      <c r="BP53" s="6">
        <f ca="1">IF(Table1[[#This Row],[Area]]="NEWFOUNLAND",Table1[[#This Row],[Income]],0)</f>
        <v>0</v>
      </c>
      <c r="BQ53" s="6">
        <f ca="1">IF(Table1[[#This Row],[Area]]="NEW BRUNCWICK",Table1[[#This Row],[Income]],0)</f>
        <v>0</v>
      </c>
      <c r="BR53" s="6">
        <f ca="1">IF(Table1[[#This Row],[Area]]="NOVA SCOTIA",Table1[[#This Row],[Income]],0)</f>
        <v>0</v>
      </c>
      <c r="BS53" s="7">
        <f t="shared" ca="1" si="26"/>
        <v>0</v>
      </c>
      <c r="BT53" s="5">
        <f ca="1">IF(Table1[[#This Row],[field of work]]="HEALTH",Table1[[#This Row],[Income]],0)</f>
        <v>0</v>
      </c>
      <c r="BU53" s="6">
        <f ca="1">IF(Table1[[#This Row],[field of work]]="CONSTRUCTION",Table1[[#This Row],[Income]],0)</f>
        <v>0</v>
      </c>
      <c r="BV53" s="6">
        <f t="shared" ca="1" si="27"/>
        <v>0</v>
      </c>
      <c r="BW53" s="6">
        <f ca="1">IF(Table1[[#This Row],[field of work]]="IT",Table1[[#This Row],[Income]],0)</f>
        <v>0</v>
      </c>
      <c r="BX53" s="6">
        <f ca="1">IF(Table1[[#This Row],[field of work]]="GENERAL WORK",Table1[[#This Row],[Income]],0)</f>
        <v>0</v>
      </c>
      <c r="BY53" s="7">
        <f ca="1">IF(Table1[[#This Row],[field of work]]="AGRICULTURE",Table1[[#This Row],[Income]],0)</f>
        <v>0</v>
      </c>
      <c r="BZ53" s="5">
        <f ca="1">IF(Table1[[#This Row],[Value of debts]]&gt;Table1[[#This Row],[Income]],1,0)</f>
        <v>1</v>
      </c>
      <c r="CA53" s="7"/>
      <c r="CB53" s="5">
        <f ca="1">IF(Table1[[#This Row],[Networth of person($)]]&gt;$CC$6,Table1[[#This Row],[age]],0)</f>
        <v>45</v>
      </c>
      <c r="CC53" s="7"/>
      <c r="CD53" s="6"/>
      <c r="CE53" s="6"/>
      <c r="CF53" s="6"/>
      <c r="CG53" s="6"/>
      <c r="CH53" s="6"/>
      <c r="CI53" s="6"/>
    </row>
    <row r="54" spans="2:87" x14ac:dyDescent="0.25">
      <c r="B54">
        <f t="shared" ca="1" si="1"/>
        <v>1</v>
      </c>
      <c r="C54" t="str">
        <f t="shared" ca="1" si="2"/>
        <v>men</v>
      </c>
      <c r="D54">
        <f t="shared" ca="1" si="3"/>
        <v>25</v>
      </c>
      <c r="E54">
        <f t="shared" ca="1" si="4"/>
        <v>5</v>
      </c>
      <c r="F54" t="str">
        <f t="shared" ca="1" si="5"/>
        <v>general work</v>
      </c>
      <c r="G54">
        <f t="shared" ca="1" si="6"/>
        <v>4</v>
      </c>
      <c r="H54" t="str">
        <f t="shared" ca="1" si="7"/>
        <v>technical</v>
      </c>
      <c r="I54">
        <f t="shared" ca="1" si="8"/>
        <v>2</v>
      </c>
      <c r="J54">
        <f t="shared" ca="1" si="9"/>
        <v>2</v>
      </c>
      <c r="K54">
        <f t="shared" ca="1" si="10"/>
        <v>5436</v>
      </c>
      <c r="L54">
        <f t="shared" ca="1" si="11"/>
        <v>9</v>
      </c>
      <c r="M54" t="str">
        <f t="shared" ca="1" si="12"/>
        <v>Quebec</v>
      </c>
      <c r="N54">
        <f t="shared" ca="1" si="28"/>
        <v>27180</v>
      </c>
      <c r="O54">
        <f t="shared" ca="1" si="14"/>
        <v>7028.0175175135573</v>
      </c>
      <c r="P54">
        <f t="shared" ca="1" si="29"/>
        <v>3458.7479991456203</v>
      </c>
      <c r="Q54">
        <f t="shared" ca="1" si="16"/>
        <v>2129</v>
      </c>
      <c r="R54">
        <f t="shared" ca="1" si="30"/>
        <v>1536.0284942218937</v>
      </c>
      <c r="S54">
        <f t="shared" ca="1" si="31"/>
        <v>4999.5733067607925</v>
      </c>
      <c r="T54">
        <f t="shared" ca="1" si="32"/>
        <v>35638.321305906415</v>
      </c>
      <c r="U54">
        <f t="shared" ca="1" si="33"/>
        <v>10693.046011735451</v>
      </c>
      <c r="V54">
        <f t="shared" ca="1" si="34"/>
        <v>24945.275294170962</v>
      </c>
      <c r="AD54" s="5">
        <f ca="1">IF(Table1[[#This Row],[Gender]]="men",1,0)</f>
        <v>1</v>
      </c>
      <c r="AE54" s="6">
        <f ca="1">IF(Table1[[#This Row],[Gender]]="women",1,0)</f>
        <v>0</v>
      </c>
      <c r="AF54" s="6"/>
      <c r="AG54" s="7"/>
      <c r="AJ54" s="17">
        <f ca="1">IF(Table1[[#This Row],[field of work]]="TEACHING",1,0)</f>
        <v>0</v>
      </c>
      <c r="AK54" s="11">
        <f ca="1">IF(Table1[[#This Row],[field of work]]="CONSTRUCTION",1,0)</f>
        <v>0</v>
      </c>
      <c r="AL54" s="11">
        <f ca="1">IF(Table1[[#This Row],[field of work]]="AGRICULTURE",1,0)</f>
        <v>0</v>
      </c>
      <c r="AM54" s="11">
        <f ca="1">IF(Table1[[#This Row],[field of work]]="AGRICULTURE",1,0)</f>
        <v>0</v>
      </c>
      <c r="AN54" s="11">
        <f ca="1">IF(Table1[[#This Row],[field of work]]="HEALTH",1,0)</f>
        <v>0</v>
      </c>
      <c r="AO54" s="11">
        <f ca="1">IF(Table1[[#This Row],[field of work]]="IT",1,0)</f>
        <v>0</v>
      </c>
      <c r="AP54" s="11"/>
      <c r="AQ54" s="11"/>
      <c r="AR54" s="6"/>
      <c r="AS54" s="6"/>
      <c r="AT54" s="6"/>
      <c r="AU54" s="7"/>
      <c r="AW54" s="20">
        <f ca="1">QUOTIENT(Table1[[#This Row],[Car Value]],Table1[[#This Row],[Cars]])</f>
        <v>1729</v>
      </c>
      <c r="AX54" s="6"/>
      <c r="AY54" s="17">
        <f ca="1">IF(Table1[[#This Row],[Value of debts]]&gt;$AZ$6,1,0)</f>
        <v>1</v>
      </c>
      <c r="AZ54" s="6"/>
      <c r="BA54" s="6"/>
      <c r="BB54" s="7"/>
      <c r="BC54" s="27">
        <f ca="1">(Table1[[#This Row],[Mortage left]]/Table1[[#This Row],[Value of House]])</f>
        <v>0.25857312426466361</v>
      </c>
      <c r="BD54" s="11">
        <f t="shared" ca="1" si="22"/>
        <v>0</v>
      </c>
      <c r="BE54" s="11"/>
      <c r="BF54" s="11"/>
      <c r="BG54" s="17">
        <f ca="1">IF(Table1[[#This Row],[Area]]="YUKON",Table1[[#This Row],[Income]],0)</f>
        <v>0</v>
      </c>
      <c r="BH54" s="11">
        <f ca="1">IF(Table1[[#This Row],[Area]]="BC",Table1[[#This Row],[Income]],0)</f>
        <v>0</v>
      </c>
      <c r="BI54" s="11">
        <f t="shared" ca="1" si="23"/>
        <v>0</v>
      </c>
      <c r="BJ54" s="11">
        <f t="shared" ca="1" si="24"/>
        <v>0</v>
      </c>
      <c r="BK54" s="11">
        <f ca="1">IF(Table1[[#This Row],[Area]]="NUNAVUT",Table1[[#This Row],[Income]],0)</f>
        <v>0</v>
      </c>
      <c r="BL54" s="11">
        <f t="shared" ca="1" si="25"/>
        <v>0</v>
      </c>
      <c r="BM54" s="6">
        <f ca="1">IF(Table1[[#This Row],[Area]]="MANITOBA",Table1[[#This Row],[Income]],0)</f>
        <v>0</v>
      </c>
      <c r="BN54" s="6">
        <f ca="1">IF(Table1[[#This Row],[Area]]="ONTARIO",Table1[[#This Row],[Income]],0)</f>
        <v>0</v>
      </c>
      <c r="BO54" s="6">
        <f ca="1">IF(Table1[[#This Row],[Area]]="QUEBEC",Table1[[#This Row],[Income]],0)</f>
        <v>5436</v>
      </c>
      <c r="BP54" s="6">
        <f ca="1">IF(Table1[[#This Row],[Area]]="NEWFOUNLAND",Table1[[#This Row],[Income]],0)</f>
        <v>0</v>
      </c>
      <c r="BQ54" s="6">
        <f ca="1">IF(Table1[[#This Row],[Area]]="NEW BRUNCWICK",Table1[[#This Row],[Income]],0)</f>
        <v>0</v>
      </c>
      <c r="BR54" s="6">
        <f ca="1">IF(Table1[[#This Row],[Area]]="NOVA SCOTIA",Table1[[#This Row],[Income]],0)</f>
        <v>0</v>
      </c>
      <c r="BS54" s="7">
        <f t="shared" ca="1" si="26"/>
        <v>0</v>
      </c>
      <c r="BT54" s="5">
        <f ca="1">IF(Table1[[#This Row],[field of work]]="HEALTH",Table1[[#This Row],[Income]],0)</f>
        <v>0</v>
      </c>
      <c r="BU54" s="6">
        <f ca="1">IF(Table1[[#This Row],[field of work]]="CONSTRUCTION",Table1[[#This Row],[Income]],0)</f>
        <v>0</v>
      </c>
      <c r="BV54" s="6">
        <f t="shared" ca="1" si="27"/>
        <v>0</v>
      </c>
      <c r="BW54" s="6">
        <f ca="1">IF(Table1[[#This Row],[field of work]]="IT",Table1[[#This Row],[Income]],0)</f>
        <v>0</v>
      </c>
      <c r="BX54" s="6">
        <f ca="1">IF(Table1[[#This Row],[field of work]]="GENERAL WORK",Table1[[#This Row],[Income]],0)</f>
        <v>5436</v>
      </c>
      <c r="BY54" s="7">
        <f ca="1">IF(Table1[[#This Row],[field of work]]="AGRICULTURE",Table1[[#This Row],[Income]],0)</f>
        <v>0</v>
      </c>
      <c r="BZ54" s="5">
        <f ca="1">IF(Table1[[#This Row],[Value of debts]]&gt;Table1[[#This Row],[Income]],1,0)</f>
        <v>1</v>
      </c>
      <c r="CA54" s="7"/>
      <c r="CB54" s="5">
        <f ca="1">IF(Table1[[#This Row],[Networth of person($)]]&gt;$CC$6,Table1[[#This Row],[age]],0)</f>
        <v>25</v>
      </c>
      <c r="CC54" s="7"/>
      <c r="CD54" s="6"/>
      <c r="CE54" s="6"/>
      <c r="CF54" s="6"/>
      <c r="CG54" s="6"/>
      <c r="CH54" s="6"/>
      <c r="CI54" s="6"/>
    </row>
    <row r="55" spans="2:87" x14ac:dyDescent="0.25">
      <c r="B55">
        <f t="shared" ca="1" si="1"/>
        <v>2</v>
      </c>
      <c r="C55" t="str">
        <f t="shared" ca="1" si="2"/>
        <v>women</v>
      </c>
      <c r="D55">
        <f t="shared" ca="1" si="3"/>
        <v>30</v>
      </c>
      <c r="E55">
        <f t="shared" ca="1" si="4"/>
        <v>5</v>
      </c>
      <c r="F55" t="str">
        <f t="shared" ca="1" si="5"/>
        <v>general work</v>
      </c>
      <c r="G55">
        <f t="shared" ca="1" si="6"/>
        <v>2</v>
      </c>
      <c r="H55" t="str">
        <f t="shared" ca="1" si="7"/>
        <v>college</v>
      </c>
      <c r="I55">
        <f t="shared" ca="1" si="8"/>
        <v>4</v>
      </c>
      <c r="J55">
        <f t="shared" ca="1" si="9"/>
        <v>2</v>
      </c>
      <c r="K55">
        <f t="shared" ca="1" si="10"/>
        <v>5430</v>
      </c>
      <c r="L55">
        <f t="shared" ca="1" si="11"/>
        <v>7</v>
      </c>
      <c r="M55" t="str">
        <f t="shared" ca="1" si="12"/>
        <v>Manitoba</v>
      </c>
      <c r="N55">
        <f t="shared" ca="1" si="28"/>
        <v>16290</v>
      </c>
      <c r="O55">
        <f t="shared" ca="1" si="14"/>
        <v>6565.7462900215742</v>
      </c>
      <c r="P55">
        <f t="shared" ca="1" si="29"/>
        <v>5320.2361195807425</v>
      </c>
      <c r="Q55">
        <f t="shared" ca="1" si="16"/>
        <v>3311</v>
      </c>
      <c r="R55">
        <f t="shared" ca="1" si="30"/>
        <v>1273.9570841449749</v>
      </c>
      <c r="S55">
        <f t="shared" ca="1" si="31"/>
        <v>940.75347073616058</v>
      </c>
      <c r="T55">
        <f t="shared" ca="1" si="32"/>
        <v>22550.989590316902</v>
      </c>
      <c r="U55">
        <f t="shared" ca="1" si="33"/>
        <v>11150.703374166549</v>
      </c>
      <c r="V55">
        <f t="shared" ca="1" si="34"/>
        <v>11400.286216150353</v>
      </c>
      <c r="AD55" s="5">
        <f ca="1">IF(Table1[[#This Row],[Gender]]="men",1,0)</f>
        <v>0</v>
      </c>
      <c r="AE55" s="6">
        <f ca="1">IF(Table1[[#This Row],[Gender]]="women",1,0)</f>
        <v>1</v>
      </c>
      <c r="AF55" s="6"/>
      <c r="AG55" s="7"/>
      <c r="AJ55" s="17">
        <f ca="1">IF(Table1[[#This Row],[field of work]]="TEACHING",1,0)</f>
        <v>0</v>
      </c>
      <c r="AK55" s="11">
        <f ca="1">IF(Table1[[#This Row],[field of work]]="CONSTRUCTION",1,0)</f>
        <v>0</v>
      </c>
      <c r="AL55" s="11">
        <f ca="1">IF(Table1[[#This Row],[field of work]]="AGRICULTURE",1,0)</f>
        <v>0</v>
      </c>
      <c r="AM55" s="11">
        <f ca="1">IF(Table1[[#This Row],[field of work]]="AGRICULTURE",1,0)</f>
        <v>0</v>
      </c>
      <c r="AN55" s="11">
        <f ca="1">IF(Table1[[#This Row],[field of work]]="HEALTH",1,0)</f>
        <v>0</v>
      </c>
      <c r="AO55" s="11">
        <f ca="1">IF(Table1[[#This Row],[field of work]]="IT",1,0)</f>
        <v>0</v>
      </c>
      <c r="AP55" s="11"/>
      <c r="AQ55" s="11"/>
      <c r="AR55" s="6"/>
      <c r="AS55" s="6"/>
      <c r="AT55" s="6"/>
      <c r="AU55" s="7"/>
      <c r="AW55" s="20">
        <f ca="1">QUOTIENT(Table1[[#This Row],[Car Value]],Table1[[#This Row],[Cars]])</f>
        <v>2660</v>
      </c>
      <c r="AX55" s="6"/>
      <c r="AY55" s="17">
        <f ca="1">IF(Table1[[#This Row],[Value of debts]]&gt;$AZ$6,1,0)</f>
        <v>1</v>
      </c>
      <c r="AZ55" s="6"/>
      <c r="BA55" s="6"/>
      <c r="BB55" s="7"/>
      <c r="BC55" s="27">
        <f ca="1">(Table1[[#This Row],[Mortage left]]/Table1[[#This Row],[Value of House]])</f>
        <v>0.4030537931259407</v>
      </c>
      <c r="BD55" s="11">
        <f t="shared" ca="1" si="22"/>
        <v>0</v>
      </c>
      <c r="BE55" s="11"/>
      <c r="BF55" s="11"/>
      <c r="BG55" s="17">
        <f ca="1">IF(Table1[[#This Row],[Area]]="YUKON",Table1[[#This Row],[Income]],0)</f>
        <v>0</v>
      </c>
      <c r="BH55" s="11">
        <f ca="1">IF(Table1[[#This Row],[Area]]="BC",Table1[[#This Row],[Income]],0)</f>
        <v>0</v>
      </c>
      <c r="BI55" s="11">
        <f t="shared" ca="1" si="23"/>
        <v>0</v>
      </c>
      <c r="BJ55" s="11">
        <f t="shared" ca="1" si="24"/>
        <v>0</v>
      </c>
      <c r="BK55" s="11">
        <f ca="1">IF(Table1[[#This Row],[Area]]="NUNAVUT",Table1[[#This Row],[Income]],0)</f>
        <v>0</v>
      </c>
      <c r="BL55" s="11">
        <f t="shared" ca="1" si="25"/>
        <v>0</v>
      </c>
      <c r="BM55" s="6">
        <f ca="1">IF(Table1[[#This Row],[Area]]="MANITOBA",Table1[[#This Row],[Income]],0)</f>
        <v>5430</v>
      </c>
      <c r="BN55" s="6">
        <f ca="1">IF(Table1[[#This Row],[Area]]="ONTARIO",Table1[[#This Row],[Income]],0)</f>
        <v>0</v>
      </c>
      <c r="BO55" s="6">
        <f ca="1">IF(Table1[[#This Row],[Area]]="QUEBEC",Table1[[#This Row],[Income]],0)</f>
        <v>0</v>
      </c>
      <c r="BP55" s="6">
        <f ca="1">IF(Table1[[#This Row],[Area]]="NEWFOUNLAND",Table1[[#This Row],[Income]],0)</f>
        <v>0</v>
      </c>
      <c r="BQ55" s="6">
        <f ca="1">IF(Table1[[#This Row],[Area]]="NEW BRUNCWICK",Table1[[#This Row],[Income]],0)</f>
        <v>0</v>
      </c>
      <c r="BR55" s="6">
        <f ca="1">IF(Table1[[#This Row],[Area]]="NOVA SCOTIA",Table1[[#This Row],[Income]],0)</f>
        <v>0</v>
      </c>
      <c r="BS55" s="7">
        <f t="shared" ca="1" si="26"/>
        <v>0</v>
      </c>
      <c r="BT55" s="5">
        <f ca="1">IF(Table1[[#This Row],[field of work]]="HEALTH",Table1[[#This Row],[Income]],0)</f>
        <v>0</v>
      </c>
      <c r="BU55" s="6">
        <f ca="1">IF(Table1[[#This Row],[field of work]]="CONSTRUCTION",Table1[[#This Row],[Income]],0)</f>
        <v>0</v>
      </c>
      <c r="BV55" s="6">
        <f t="shared" ca="1" si="27"/>
        <v>0</v>
      </c>
      <c r="BW55" s="6">
        <f ca="1">IF(Table1[[#This Row],[field of work]]="IT",Table1[[#This Row],[Income]],0)</f>
        <v>0</v>
      </c>
      <c r="BX55" s="6">
        <f ca="1">IF(Table1[[#This Row],[field of work]]="GENERAL WORK",Table1[[#This Row],[Income]],0)</f>
        <v>5430</v>
      </c>
      <c r="BY55" s="7">
        <f ca="1">IF(Table1[[#This Row],[field of work]]="AGRICULTURE",Table1[[#This Row],[Income]],0)</f>
        <v>0</v>
      </c>
      <c r="BZ55" s="5">
        <f ca="1">IF(Table1[[#This Row],[Value of debts]]&gt;Table1[[#This Row],[Income]],1,0)</f>
        <v>1</v>
      </c>
      <c r="CA55" s="7"/>
      <c r="CB55" s="5">
        <f ca="1">IF(Table1[[#This Row],[Networth of person($)]]&gt;$CC$6,Table1[[#This Row],[age]],0)</f>
        <v>30</v>
      </c>
      <c r="CC55" s="7"/>
      <c r="CD55" s="6"/>
      <c r="CE55" s="6"/>
      <c r="CF55" s="6"/>
      <c r="CG55" s="6"/>
      <c r="CH55" s="6"/>
      <c r="CI55" s="6"/>
    </row>
    <row r="56" spans="2:87" x14ac:dyDescent="0.25">
      <c r="B56">
        <f t="shared" ca="1" si="1"/>
        <v>1</v>
      </c>
      <c r="C56" t="str">
        <f t="shared" ca="1" si="2"/>
        <v>men</v>
      </c>
      <c r="D56">
        <f t="shared" ca="1" si="3"/>
        <v>27</v>
      </c>
      <c r="E56">
        <f t="shared" ca="1" si="4"/>
        <v>1</v>
      </c>
      <c r="F56" t="str">
        <f t="shared" ca="1" si="5"/>
        <v>health</v>
      </c>
      <c r="G56">
        <f t="shared" ca="1" si="6"/>
        <v>3</v>
      </c>
      <c r="H56" t="str">
        <f t="shared" ca="1" si="7"/>
        <v>university</v>
      </c>
      <c r="I56">
        <f t="shared" ca="1" si="8"/>
        <v>3</v>
      </c>
      <c r="J56">
        <f t="shared" ca="1" si="9"/>
        <v>3</v>
      </c>
      <c r="K56">
        <f t="shared" ca="1" si="10"/>
        <v>4538</v>
      </c>
      <c r="L56">
        <f t="shared" ca="1" si="11"/>
        <v>8</v>
      </c>
      <c r="M56" t="str">
        <f t="shared" ca="1" si="12"/>
        <v>Ontario</v>
      </c>
      <c r="N56">
        <f t="shared" ca="1" si="28"/>
        <v>27228</v>
      </c>
      <c r="O56">
        <f t="shared" ca="1" si="14"/>
        <v>24237.748271269462</v>
      </c>
      <c r="P56">
        <f t="shared" ca="1" si="29"/>
        <v>2721.6691784720992</v>
      </c>
      <c r="Q56">
        <f t="shared" ca="1" si="16"/>
        <v>2167</v>
      </c>
      <c r="R56">
        <f t="shared" ca="1" si="30"/>
        <v>8531.4876872222321</v>
      </c>
      <c r="S56">
        <f t="shared" ca="1" si="31"/>
        <v>2366.2936385570806</v>
      </c>
      <c r="T56">
        <f t="shared" ca="1" si="32"/>
        <v>32315.96281702918</v>
      </c>
      <c r="U56">
        <f t="shared" ca="1" si="33"/>
        <v>34936.235958491692</v>
      </c>
      <c r="V56">
        <f t="shared" ca="1" si="34"/>
        <v>-2620.2731414625123</v>
      </c>
      <c r="AD56" s="5">
        <f ca="1">IF(Table1[[#This Row],[Gender]]="men",1,0)</f>
        <v>1</v>
      </c>
      <c r="AE56" s="6">
        <f ca="1">IF(Table1[[#This Row],[Gender]]="women",1,0)</f>
        <v>0</v>
      </c>
      <c r="AF56" s="6"/>
      <c r="AG56" s="7"/>
      <c r="AJ56" s="17">
        <f ca="1">IF(Table1[[#This Row],[field of work]]="TEACHING",1,0)</f>
        <v>0</v>
      </c>
      <c r="AK56" s="11">
        <f ca="1">IF(Table1[[#This Row],[field of work]]="CONSTRUCTION",1,0)</f>
        <v>0</v>
      </c>
      <c r="AL56" s="11">
        <f ca="1">IF(Table1[[#This Row],[field of work]]="AGRICULTURE",1,0)</f>
        <v>0</v>
      </c>
      <c r="AM56" s="11">
        <f ca="1">IF(Table1[[#This Row],[field of work]]="AGRICULTURE",1,0)</f>
        <v>0</v>
      </c>
      <c r="AN56" s="11">
        <f ca="1">IF(Table1[[#This Row],[field of work]]="HEALTH",1,0)</f>
        <v>1</v>
      </c>
      <c r="AO56" s="11">
        <f ca="1">IF(Table1[[#This Row],[field of work]]="IT",1,0)</f>
        <v>0</v>
      </c>
      <c r="AP56" s="11"/>
      <c r="AQ56" s="11"/>
      <c r="AR56" s="6"/>
      <c r="AS56" s="6"/>
      <c r="AT56" s="6"/>
      <c r="AU56" s="7"/>
      <c r="AW56" s="20">
        <f ca="1">QUOTIENT(Table1[[#This Row],[Car Value]],Table1[[#This Row],[Cars]])</f>
        <v>907</v>
      </c>
      <c r="AX56" s="6"/>
      <c r="AY56" s="17">
        <f ca="1">IF(Table1[[#This Row],[Value of debts]]&gt;$AZ$6,1,0)</f>
        <v>1</v>
      </c>
      <c r="AZ56" s="6"/>
      <c r="BA56" s="6"/>
      <c r="BB56" s="7"/>
      <c r="BC56" s="27">
        <f ca="1">(Table1[[#This Row],[Mortage left]]/Table1[[#This Row],[Value of House]])</f>
        <v>0.89017732743019917</v>
      </c>
      <c r="BD56" s="11">
        <f t="shared" ca="1" si="22"/>
        <v>0</v>
      </c>
      <c r="BE56" s="11"/>
      <c r="BF56" s="11"/>
      <c r="BG56" s="17">
        <f ca="1">IF(Table1[[#This Row],[Area]]="YUKON",Table1[[#This Row],[Income]],0)</f>
        <v>0</v>
      </c>
      <c r="BH56" s="11">
        <f ca="1">IF(Table1[[#This Row],[Area]]="BC",Table1[[#This Row],[Income]],0)</f>
        <v>0</v>
      </c>
      <c r="BI56" s="11">
        <f t="shared" ca="1" si="23"/>
        <v>0</v>
      </c>
      <c r="BJ56" s="11">
        <f t="shared" ca="1" si="24"/>
        <v>0</v>
      </c>
      <c r="BK56" s="11">
        <f ca="1">IF(Table1[[#This Row],[Area]]="NUNAVUT",Table1[[#This Row],[Income]],0)</f>
        <v>0</v>
      </c>
      <c r="BL56" s="11">
        <f t="shared" ca="1" si="25"/>
        <v>0</v>
      </c>
      <c r="BM56" s="6">
        <f ca="1">IF(Table1[[#This Row],[Area]]="MANITOBA",Table1[[#This Row],[Income]],0)</f>
        <v>0</v>
      </c>
      <c r="BN56" s="6">
        <f ca="1">IF(Table1[[#This Row],[Area]]="ONTARIO",Table1[[#This Row],[Income]],0)</f>
        <v>4538</v>
      </c>
      <c r="BO56" s="6">
        <f ca="1">IF(Table1[[#This Row],[Area]]="QUEBEC",Table1[[#This Row],[Income]],0)</f>
        <v>0</v>
      </c>
      <c r="BP56" s="6">
        <f ca="1">IF(Table1[[#This Row],[Area]]="NEWFOUNLAND",Table1[[#This Row],[Income]],0)</f>
        <v>0</v>
      </c>
      <c r="BQ56" s="6">
        <f ca="1">IF(Table1[[#This Row],[Area]]="NEW BRUNCWICK",Table1[[#This Row],[Income]],0)</f>
        <v>0</v>
      </c>
      <c r="BR56" s="6">
        <f ca="1">IF(Table1[[#This Row],[Area]]="NOVA SCOTIA",Table1[[#This Row],[Income]],0)</f>
        <v>0</v>
      </c>
      <c r="BS56" s="7">
        <f t="shared" ca="1" si="26"/>
        <v>0</v>
      </c>
      <c r="BT56" s="5">
        <f ca="1">IF(Table1[[#This Row],[field of work]]="HEALTH",Table1[[#This Row],[Income]],0)</f>
        <v>4538</v>
      </c>
      <c r="BU56" s="6">
        <f ca="1">IF(Table1[[#This Row],[field of work]]="CONSTRUCTION",Table1[[#This Row],[Income]],0)</f>
        <v>0</v>
      </c>
      <c r="BV56" s="6">
        <f t="shared" ca="1" si="27"/>
        <v>0</v>
      </c>
      <c r="BW56" s="6">
        <f ca="1">IF(Table1[[#This Row],[field of work]]="IT",Table1[[#This Row],[Income]],0)</f>
        <v>0</v>
      </c>
      <c r="BX56" s="6">
        <f ca="1">IF(Table1[[#This Row],[field of work]]="GENERAL WORK",Table1[[#This Row],[Income]],0)</f>
        <v>0</v>
      </c>
      <c r="BY56" s="7">
        <f ca="1">IF(Table1[[#This Row],[field of work]]="AGRICULTURE",Table1[[#This Row],[Income]],0)</f>
        <v>0</v>
      </c>
      <c r="BZ56" s="5">
        <f ca="1">IF(Table1[[#This Row],[Value of debts]]&gt;Table1[[#This Row],[Income]],1,0)</f>
        <v>1</v>
      </c>
      <c r="CA56" s="7"/>
      <c r="CB56" s="5">
        <f ca="1">IF(Table1[[#This Row],[Networth of person($)]]&gt;$CC$6,Table1[[#This Row],[age]],0)</f>
        <v>0</v>
      </c>
      <c r="CC56" s="7"/>
      <c r="CD56" s="6"/>
      <c r="CE56" s="6"/>
      <c r="CF56" s="6"/>
      <c r="CG56" s="6"/>
      <c r="CH56" s="6"/>
      <c r="CI56" s="6"/>
    </row>
    <row r="57" spans="2:87" x14ac:dyDescent="0.25">
      <c r="B57">
        <f t="shared" ca="1" si="1"/>
        <v>1</v>
      </c>
      <c r="C57" t="str">
        <f t="shared" ca="1" si="2"/>
        <v>men</v>
      </c>
      <c r="D57">
        <f t="shared" ca="1" si="3"/>
        <v>41</v>
      </c>
      <c r="E57">
        <f t="shared" ca="1" si="4"/>
        <v>4</v>
      </c>
      <c r="F57" t="str">
        <f t="shared" ca="1" si="5"/>
        <v>IT</v>
      </c>
      <c r="G57">
        <f t="shared" ca="1" si="6"/>
        <v>6</v>
      </c>
      <c r="H57" t="str">
        <f t="shared" ca="1" si="7"/>
        <v>other</v>
      </c>
      <c r="I57">
        <f t="shared" ca="1" si="8"/>
        <v>2</v>
      </c>
      <c r="J57">
        <f t="shared" ca="1" si="9"/>
        <v>1</v>
      </c>
      <c r="K57">
        <f t="shared" ca="1" si="10"/>
        <v>3412</v>
      </c>
      <c r="L57">
        <f t="shared" ca="1" si="11"/>
        <v>4</v>
      </c>
      <c r="M57" t="str">
        <f t="shared" ca="1" si="12"/>
        <v>Alberta</v>
      </c>
      <c r="N57">
        <f t="shared" ca="1" si="28"/>
        <v>13648</v>
      </c>
      <c r="O57">
        <f t="shared" ca="1" si="14"/>
        <v>7891.4616304831798</v>
      </c>
      <c r="P57">
        <f t="shared" ca="1" si="29"/>
        <v>3259.0900594097579</v>
      </c>
      <c r="Q57">
        <f t="shared" ca="1" si="16"/>
        <v>1943</v>
      </c>
      <c r="R57">
        <f t="shared" ca="1" si="30"/>
        <v>3616.2455869047008</v>
      </c>
      <c r="S57">
        <f t="shared" ca="1" si="31"/>
        <v>585.12510040789823</v>
      </c>
      <c r="T57">
        <f t="shared" ca="1" si="32"/>
        <v>17492.215159817657</v>
      </c>
      <c r="U57">
        <f t="shared" ca="1" si="33"/>
        <v>13450.707217387881</v>
      </c>
      <c r="V57">
        <f t="shared" ca="1" si="34"/>
        <v>4041.5079424297764</v>
      </c>
      <c r="AD57" s="5">
        <f ca="1">IF(Table1[[#This Row],[Gender]]="men",1,0)</f>
        <v>1</v>
      </c>
      <c r="AE57" s="6">
        <f ca="1">IF(Table1[[#This Row],[Gender]]="women",1,0)</f>
        <v>0</v>
      </c>
      <c r="AF57" s="6"/>
      <c r="AG57" s="7"/>
      <c r="AJ57" s="17">
        <f ca="1">IF(Table1[[#This Row],[field of work]]="TEACHING",1,0)</f>
        <v>0</v>
      </c>
      <c r="AK57" s="11">
        <f ca="1">IF(Table1[[#This Row],[field of work]]="CONSTRUCTION",1,0)</f>
        <v>0</v>
      </c>
      <c r="AL57" s="11">
        <f ca="1">IF(Table1[[#This Row],[field of work]]="AGRICULTURE",1,0)</f>
        <v>0</v>
      </c>
      <c r="AM57" s="11">
        <f ca="1">IF(Table1[[#This Row],[field of work]]="AGRICULTURE",1,0)</f>
        <v>0</v>
      </c>
      <c r="AN57" s="11">
        <f ca="1">IF(Table1[[#This Row],[field of work]]="HEALTH",1,0)</f>
        <v>0</v>
      </c>
      <c r="AO57" s="11">
        <f ca="1">IF(Table1[[#This Row],[field of work]]="IT",1,0)</f>
        <v>1</v>
      </c>
      <c r="AP57" s="11"/>
      <c r="AQ57" s="11"/>
      <c r="AR57" s="6"/>
      <c r="AS57" s="6"/>
      <c r="AT57" s="6"/>
      <c r="AU57" s="7"/>
      <c r="AW57" s="20">
        <f ca="1">QUOTIENT(Table1[[#This Row],[Car Value]],Table1[[#This Row],[Cars]])</f>
        <v>3259</v>
      </c>
      <c r="AX57" s="6"/>
      <c r="AY57" s="17">
        <f ca="1">IF(Table1[[#This Row],[Value of debts]]&gt;$AZ$6,1,0)</f>
        <v>1</v>
      </c>
      <c r="AZ57" s="6"/>
      <c r="BA57" s="6"/>
      <c r="BB57" s="7"/>
      <c r="BC57" s="27">
        <f ca="1">(Table1[[#This Row],[Mortage left]]/Table1[[#This Row],[Value of House]])</f>
        <v>0.57821377714560229</v>
      </c>
      <c r="BD57" s="11">
        <f t="shared" ca="1" si="22"/>
        <v>0</v>
      </c>
      <c r="BE57" s="11"/>
      <c r="BF57" s="11"/>
      <c r="BG57" s="17">
        <f ca="1">IF(Table1[[#This Row],[Area]]="YUKON",Table1[[#This Row],[Income]],0)</f>
        <v>0</v>
      </c>
      <c r="BH57" s="11">
        <f ca="1">IF(Table1[[#This Row],[Area]]="BC",Table1[[#This Row],[Income]],0)</f>
        <v>0</v>
      </c>
      <c r="BI57" s="11">
        <f t="shared" ca="1" si="23"/>
        <v>0</v>
      </c>
      <c r="BJ57" s="11">
        <f t="shared" ca="1" si="24"/>
        <v>0</v>
      </c>
      <c r="BK57" s="11">
        <f ca="1">IF(Table1[[#This Row],[Area]]="NUNAVUT",Table1[[#This Row],[Income]],0)</f>
        <v>0</v>
      </c>
      <c r="BL57" s="11">
        <f t="shared" ca="1" si="25"/>
        <v>0</v>
      </c>
      <c r="BM57" s="6">
        <f ca="1">IF(Table1[[#This Row],[Area]]="MANITOBA",Table1[[#This Row],[Income]],0)</f>
        <v>0</v>
      </c>
      <c r="BN57" s="6">
        <f ca="1">IF(Table1[[#This Row],[Area]]="ONTARIO",Table1[[#This Row],[Income]],0)</f>
        <v>0</v>
      </c>
      <c r="BO57" s="6">
        <f ca="1">IF(Table1[[#This Row],[Area]]="QUEBEC",Table1[[#This Row],[Income]],0)</f>
        <v>0</v>
      </c>
      <c r="BP57" s="6">
        <f ca="1">IF(Table1[[#This Row],[Area]]="NEWFOUNLAND",Table1[[#This Row],[Income]],0)</f>
        <v>0</v>
      </c>
      <c r="BQ57" s="6">
        <f ca="1">IF(Table1[[#This Row],[Area]]="NEW BRUNCWICK",Table1[[#This Row],[Income]],0)</f>
        <v>0</v>
      </c>
      <c r="BR57" s="6">
        <f ca="1">IF(Table1[[#This Row],[Area]]="NOVA SCOTIA",Table1[[#This Row],[Income]],0)</f>
        <v>0</v>
      </c>
      <c r="BS57" s="7">
        <f t="shared" ca="1" si="26"/>
        <v>0</v>
      </c>
      <c r="BT57" s="5">
        <f ca="1">IF(Table1[[#This Row],[field of work]]="HEALTH",Table1[[#This Row],[Income]],0)</f>
        <v>0</v>
      </c>
      <c r="BU57" s="6">
        <f ca="1">IF(Table1[[#This Row],[field of work]]="CONSTRUCTION",Table1[[#This Row],[Income]],0)</f>
        <v>0</v>
      </c>
      <c r="BV57" s="6">
        <f t="shared" ca="1" si="27"/>
        <v>0</v>
      </c>
      <c r="BW57" s="6">
        <f ca="1">IF(Table1[[#This Row],[field of work]]="IT",Table1[[#This Row],[Income]],0)</f>
        <v>3412</v>
      </c>
      <c r="BX57" s="6">
        <f ca="1">IF(Table1[[#This Row],[field of work]]="GENERAL WORK",Table1[[#This Row],[Income]],0)</f>
        <v>0</v>
      </c>
      <c r="BY57" s="7">
        <f ca="1">IF(Table1[[#This Row],[field of work]]="AGRICULTURE",Table1[[#This Row],[Income]],0)</f>
        <v>0</v>
      </c>
      <c r="BZ57" s="5">
        <f ca="1">IF(Table1[[#This Row],[Value of debts]]&gt;Table1[[#This Row],[Income]],1,0)</f>
        <v>1</v>
      </c>
      <c r="CA57" s="7"/>
      <c r="CB57" s="5">
        <f ca="1">IF(Table1[[#This Row],[Networth of person($)]]&gt;$CC$6,Table1[[#This Row],[age]],0)</f>
        <v>0</v>
      </c>
      <c r="CC57" s="7"/>
      <c r="CD57" s="6"/>
      <c r="CE57" s="6"/>
      <c r="CF57" s="6"/>
      <c r="CG57" s="6"/>
      <c r="CH57" s="6"/>
      <c r="CI57" s="6"/>
    </row>
    <row r="58" spans="2:87" x14ac:dyDescent="0.25">
      <c r="B58">
        <f t="shared" ca="1" si="1"/>
        <v>2</v>
      </c>
      <c r="C58" t="str">
        <f t="shared" ca="1" si="2"/>
        <v>women</v>
      </c>
      <c r="D58">
        <f t="shared" ca="1" si="3"/>
        <v>33</v>
      </c>
      <c r="E58">
        <f t="shared" ca="1" si="4"/>
        <v>6</v>
      </c>
      <c r="F58" t="str">
        <f t="shared" ca="1" si="5"/>
        <v>agriculture</v>
      </c>
      <c r="G58">
        <f t="shared" ca="1" si="6"/>
        <v>6</v>
      </c>
      <c r="H58" t="str">
        <f t="shared" ca="1" si="7"/>
        <v>other</v>
      </c>
      <c r="I58">
        <f t="shared" ca="1" si="8"/>
        <v>0</v>
      </c>
      <c r="J58">
        <f t="shared" ca="1" si="9"/>
        <v>1</v>
      </c>
      <c r="K58">
        <f t="shared" ca="1" si="10"/>
        <v>6429</v>
      </c>
      <c r="L58">
        <f t="shared" ca="1" si="11"/>
        <v>7</v>
      </c>
      <c r="M58" t="str">
        <f t="shared" ca="1" si="12"/>
        <v>Manitoba</v>
      </c>
      <c r="N58">
        <f t="shared" ca="1" si="28"/>
        <v>19287</v>
      </c>
      <c r="O58">
        <f t="shared" ca="1" si="14"/>
        <v>4658.0146266579477</v>
      </c>
      <c r="P58">
        <f t="shared" ca="1" si="29"/>
        <v>632.2876117963915</v>
      </c>
      <c r="Q58">
        <f t="shared" ca="1" si="16"/>
        <v>213</v>
      </c>
      <c r="R58">
        <f t="shared" ca="1" si="30"/>
        <v>10029.199604891612</v>
      </c>
      <c r="S58">
        <f t="shared" ca="1" si="31"/>
        <v>6326.8067555467678</v>
      </c>
      <c r="T58">
        <f t="shared" ca="1" si="32"/>
        <v>26246.094367343158</v>
      </c>
      <c r="U58">
        <f t="shared" ca="1" si="33"/>
        <v>14900.214231549558</v>
      </c>
      <c r="V58">
        <f t="shared" ca="1" si="34"/>
        <v>11345.880135793599</v>
      </c>
      <c r="AD58" s="5">
        <f ca="1">IF(Table1[[#This Row],[Gender]]="men",1,0)</f>
        <v>0</v>
      </c>
      <c r="AE58" s="6">
        <f ca="1">IF(Table1[[#This Row],[Gender]]="women",1,0)</f>
        <v>1</v>
      </c>
      <c r="AF58" s="6"/>
      <c r="AG58" s="7"/>
      <c r="AJ58" s="17">
        <f ca="1">IF(Table1[[#This Row],[field of work]]="TEACHING",1,0)</f>
        <v>0</v>
      </c>
      <c r="AK58" s="11">
        <f ca="1">IF(Table1[[#This Row],[field of work]]="CONSTRUCTION",1,0)</f>
        <v>0</v>
      </c>
      <c r="AL58" s="11">
        <f ca="1">IF(Table1[[#This Row],[field of work]]="AGRICULTURE",1,0)</f>
        <v>1</v>
      </c>
      <c r="AM58" s="11">
        <f ca="1">IF(Table1[[#This Row],[field of work]]="AGRICULTURE",1,0)</f>
        <v>1</v>
      </c>
      <c r="AN58" s="11">
        <f ca="1">IF(Table1[[#This Row],[field of work]]="HEALTH",1,0)</f>
        <v>0</v>
      </c>
      <c r="AO58" s="11">
        <f ca="1">IF(Table1[[#This Row],[field of work]]="IT",1,0)</f>
        <v>0</v>
      </c>
      <c r="AP58" s="11"/>
      <c r="AQ58" s="11"/>
      <c r="AR58" s="6"/>
      <c r="AS58" s="6"/>
      <c r="AT58" s="6"/>
      <c r="AU58" s="7"/>
      <c r="AW58" s="20">
        <f ca="1">QUOTIENT(Table1[[#This Row],[Car Value]],Table1[[#This Row],[Cars]])</f>
        <v>632</v>
      </c>
      <c r="AX58" s="6"/>
      <c r="AY58" s="17">
        <f ca="1">IF(Table1[[#This Row],[Value of debts]]&gt;$AZ$6,1,0)</f>
        <v>1</v>
      </c>
      <c r="AZ58" s="6"/>
      <c r="BA58" s="6"/>
      <c r="BB58" s="7"/>
      <c r="BC58" s="27">
        <f ca="1">(Table1[[#This Row],[Mortage left]]/Table1[[#This Row],[Value of House]])</f>
        <v>0.24151058363965094</v>
      </c>
      <c r="BD58" s="11">
        <f t="shared" ca="1" si="22"/>
        <v>0</v>
      </c>
      <c r="BE58" s="11"/>
      <c r="BF58" s="11"/>
      <c r="BG58" s="17">
        <f ca="1">IF(Table1[[#This Row],[Area]]="YUKON",Table1[[#This Row],[Income]],0)</f>
        <v>0</v>
      </c>
      <c r="BH58" s="11">
        <f ca="1">IF(Table1[[#This Row],[Area]]="BC",Table1[[#This Row],[Income]],0)</f>
        <v>0</v>
      </c>
      <c r="BI58" s="11">
        <f t="shared" ca="1" si="23"/>
        <v>0</v>
      </c>
      <c r="BJ58" s="11">
        <f t="shared" ca="1" si="24"/>
        <v>0</v>
      </c>
      <c r="BK58" s="11">
        <f ca="1">IF(Table1[[#This Row],[Area]]="NUNAVUT",Table1[[#This Row],[Income]],0)</f>
        <v>0</v>
      </c>
      <c r="BL58" s="11">
        <f t="shared" ca="1" si="25"/>
        <v>0</v>
      </c>
      <c r="BM58" s="6">
        <f ca="1">IF(Table1[[#This Row],[Area]]="MANITOBA",Table1[[#This Row],[Income]],0)</f>
        <v>6429</v>
      </c>
      <c r="BN58" s="6">
        <f ca="1">IF(Table1[[#This Row],[Area]]="ONTARIO",Table1[[#This Row],[Income]],0)</f>
        <v>0</v>
      </c>
      <c r="BO58" s="6">
        <f ca="1">IF(Table1[[#This Row],[Area]]="QUEBEC",Table1[[#This Row],[Income]],0)</f>
        <v>0</v>
      </c>
      <c r="BP58" s="6">
        <f ca="1">IF(Table1[[#This Row],[Area]]="NEWFOUNLAND",Table1[[#This Row],[Income]],0)</f>
        <v>0</v>
      </c>
      <c r="BQ58" s="6">
        <f ca="1">IF(Table1[[#This Row],[Area]]="NEW BRUNCWICK",Table1[[#This Row],[Income]],0)</f>
        <v>0</v>
      </c>
      <c r="BR58" s="6">
        <f ca="1">IF(Table1[[#This Row],[Area]]="NOVA SCOTIA",Table1[[#This Row],[Income]],0)</f>
        <v>0</v>
      </c>
      <c r="BS58" s="7">
        <f t="shared" ca="1" si="26"/>
        <v>0</v>
      </c>
      <c r="BT58" s="5">
        <f ca="1">IF(Table1[[#This Row],[field of work]]="HEALTH",Table1[[#This Row],[Income]],0)</f>
        <v>0</v>
      </c>
      <c r="BU58" s="6">
        <f ca="1">IF(Table1[[#This Row],[field of work]]="CONSTRUCTION",Table1[[#This Row],[Income]],0)</f>
        <v>0</v>
      </c>
      <c r="BV58" s="6">
        <f t="shared" ca="1" si="27"/>
        <v>0</v>
      </c>
      <c r="BW58" s="6">
        <f ca="1">IF(Table1[[#This Row],[field of work]]="IT",Table1[[#This Row],[Income]],0)</f>
        <v>0</v>
      </c>
      <c r="BX58" s="6">
        <f ca="1">IF(Table1[[#This Row],[field of work]]="GENERAL WORK",Table1[[#This Row],[Income]],0)</f>
        <v>0</v>
      </c>
      <c r="BY58" s="7">
        <f ca="1">IF(Table1[[#This Row],[field of work]]="AGRICULTURE",Table1[[#This Row],[Income]],0)</f>
        <v>6429</v>
      </c>
      <c r="BZ58" s="5">
        <f ca="1">IF(Table1[[#This Row],[Value of debts]]&gt;Table1[[#This Row],[Income]],1,0)</f>
        <v>1</v>
      </c>
      <c r="CA58" s="7"/>
      <c r="CB58" s="5">
        <f ca="1">IF(Table1[[#This Row],[Networth of person($)]]&gt;$CC$6,Table1[[#This Row],[age]],0)</f>
        <v>33</v>
      </c>
      <c r="CC58" s="7"/>
      <c r="CD58" s="6"/>
      <c r="CE58" s="6"/>
      <c r="CF58" s="6"/>
      <c r="CG58" s="6"/>
      <c r="CH58" s="6"/>
      <c r="CI58" s="6"/>
    </row>
    <row r="59" spans="2:87" x14ac:dyDescent="0.25">
      <c r="B59">
        <f t="shared" ca="1" si="1"/>
        <v>2</v>
      </c>
      <c r="C59" t="str">
        <f t="shared" ca="1" si="2"/>
        <v>women</v>
      </c>
      <c r="D59">
        <f t="shared" ca="1" si="3"/>
        <v>26</v>
      </c>
      <c r="E59">
        <f t="shared" ca="1" si="4"/>
        <v>1</v>
      </c>
      <c r="F59" t="str">
        <f t="shared" ca="1" si="5"/>
        <v>health</v>
      </c>
      <c r="G59">
        <f t="shared" ca="1" si="6"/>
        <v>2</v>
      </c>
      <c r="H59" t="str">
        <f t="shared" ca="1" si="7"/>
        <v>college</v>
      </c>
      <c r="I59">
        <f t="shared" ca="1" si="8"/>
        <v>0</v>
      </c>
      <c r="J59">
        <f t="shared" ca="1" si="9"/>
        <v>1</v>
      </c>
      <c r="K59">
        <f t="shared" ca="1" si="10"/>
        <v>5451</v>
      </c>
      <c r="L59">
        <f t="shared" ca="1" si="11"/>
        <v>12</v>
      </c>
      <c r="M59" t="str">
        <f t="shared" ca="1" si="12"/>
        <v>Nova Scotia</v>
      </c>
      <c r="N59">
        <f t="shared" ca="1" si="28"/>
        <v>27255</v>
      </c>
      <c r="O59">
        <f t="shared" ca="1" si="14"/>
        <v>2387.8887922533418</v>
      </c>
      <c r="P59">
        <f t="shared" ca="1" si="29"/>
        <v>4847.2279452451521</v>
      </c>
      <c r="Q59">
        <f t="shared" ca="1" si="16"/>
        <v>3313</v>
      </c>
      <c r="R59">
        <f t="shared" ca="1" si="30"/>
        <v>7402.6051204018122</v>
      </c>
      <c r="S59">
        <f t="shared" ca="1" si="31"/>
        <v>6017.2847527851827</v>
      </c>
      <c r="T59">
        <f t="shared" ca="1" si="32"/>
        <v>38119.512698030332</v>
      </c>
      <c r="U59">
        <f t="shared" ca="1" si="33"/>
        <v>13103.493912655154</v>
      </c>
      <c r="V59">
        <f t="shared" ca="1" si="34"/>
        <v>25016.018785375178</v>
      </c>
      <c r="AD59" s="5">
        <f ca="1">IF(Table1[[#This Row],[Gender]]="men",1,0)</f>
        <v>0</v>
      </c>
      <c r="AE59" s="6">
        <f ca="1">IF(Table1[[#This Row],[Gender]]="women",1,0)</f>
        <v>1</v>
      </c>
      <c r="AF59" s="6"/>
      <c r="AG59" s="7"/>
      <c r="AJ59" s="17">
        <f ca="1">IF(Table1[[#This Row],[field of work]]="TEACHING",1,0)</f>
        <v>0</v>
      </c>
      <c r="AK59" s="11">
        <f ca="1">IF(Table1[[#This Row],[field of work]]="CONSTRUCTION",1,0)</f>
        <v>0</v>
      </c>
      <c r="AL59" s="11">
        <f ca="1">IF(Table1[[#This Row],[field of work]]="AGRICULTURE",1,0)</f>
        <v>0</v>
      </c>
      <c r="AM59" s="11">
        <f ca="1">IF(Table1[[#This Row],[field of work]]="AGRICULTURE",1,0)</f>
        <v>0</v>
      </c>
      <c r="AN59" s="11">
        <f ca="1">IF(Table1[[#This Row],[field of work]]="HEALTH",1,0)</f>
        <v>1</v>
      </c>
      <c r="AO59" s="11">
        <f ca="1">IF(Table1[[#This Row],[field of work]]="IT",1,0)</f>
        <v>0</v>
      </c>
      <c r="AP59" s="11"/>
      <c r="AQ59" s="11"/>
      <c r="AR59" s="6"/>
      <c r="AS59" s="6"/>
      <c r="AT59" s="6"/>
      <c r="AU59" s="7"/>
      <c r="AW59" s="20">
        <f ca="1">QUOTIENT(Table1[[#This Row],[Car Value]],Table1[[#This Row],[Cars]])</f>
        <v>4847</v>
      </c>
      <c r="AX59" s="6"/>
      <c r="AY59" s="17">
        <f ca="1">IF(Table1[[#This Row],[Value of debts]]&gt;$AZ$6,1,0)</f>
        <v>1</v>
      </c>
      <c r="AZ59" s="6"/>
      <c r="BA59" s="6"/>
      <c r="BB59" s="7"/>
      <c r="BC59" s="27">
        <f ca="1">(Table1[[#This Row],[Mortage left]]/Table1[[#This Row],[Value of House]])</f>
        <v>8.7612870748609128E-2</v>
      </c>
      <c r="BD59" s="11">
        <f t="shared" ca="1" si="22"/>
        <v>1</v>
      </c>
      <c r="BE59" s="11"/>
      <c r="BF59" s="11"/>
      <c r="BG59" s="17">
        <f ca="1">IF(Table1[[#This Row],[Area]]="YUKON",Table1[[#This Row],[Income]],0)</f>
        <v>0</v>
      </c>
      <c r="BH59" s="11">
        <f ca="1">IF(Table1[[#This Row],[Area]]="BC",Table1[[#This Row],[Income]],0)</f>
        <v>0</v>
      </c>
      <c r="BI59" s="11">
        <f t="shared" ca="1" si="23"/>
        <v>0</v>
      </c>
      <c r="BJ59" s="11">
        <f t="shared" ca="1" si="24"/>
        <v>0</v>
      </c>
      <c r="BK59" s="11">
        <f ca="1">IF(Table1[[#This Row],[Area]]="NUNAVUT",Table1[[#This Row],[Income]],0)</f>
        <v>0</v>
      </c>
      <c r="BL59" s="11">
        <f t="shared" ca="1" si="25"/>
        <v>0</v>
      </c>
      <c r="BM59" s="6">
        <f ca="1">IF(Table1[[#This Row],[Area]]="MANITOBA",Table1[[#This Row],[Income]],0)</f>
        <v>0</v>
      </c>
      <c r="BN59" s="6">
        <f ca="1">IF(Table1[[#This Row],[Area]]="ONTARIO",Table1[[#This Row],[Income]],0)</f>
        <v>0</v>
      </c>
      <c r="BO59" s="6">
        <f ca="1">IF(Table1[[#This Row],[Area]]="QUEBEC",Table1[[#This Row],[Income]],0)</f>
        <v>0</v>
      </c>
      <c r="BP59" s="6">
        <f ca="1">IF(Table1[[#This Row],[Area]]="NEWFOUNLAND",Table1[[#This Row],[Income]],0)</f>
        <v>0</v>
      </c>
      <c r="BQ59" s="6">
        <f ca="1">IF(Table1[[#This Row],[Area]]="NEW BRUNCWICK",Table1[[#This Row],[Income]],0)</f>
        <v>0</v>
      </c>
      <c r="BR59" s="6">
        <f ca="1">IF(Table1[[#This Row],[Area]]="NOVA SCOTIA",Table1[[#This Row],[Income]],0)</f>
        <v>5451</v>
      </c>
      <c r="BS59" s="7">
        <f t="shared" ca="1" si="26"/>
        <v>0</v>
      </c>
      <c r="BT59" s="5">
        <f ca="1">IF(Table1[[#This Row],[field of work]]="HEALTH",Table1[[#This Row],[Income]],0)</f>
        <v>5451</v>
      </c>
      <c r="BU59" s="6">
        <f ca="1">IF(Table1[[#This Row],[field of work]]="CONSTRUCTION",Table1[[#This Row],[Income]],0)</f>
        <v>0</v>
      </c>
      <c r="BV59" s="6">
        <f t="shared" ca="1" si="27"/>
        <v>0</v>
      </c>
      <c r="BW59" s="6">
        <f ca="1">IF(Table1[[#This Row],[field of work]]="IT",Table1[[#This Row],[Income]],0)</f>
        <v>0</v>
      </c>
      <c r="BX59" s="6">
        <f ca="1">IF(Table1[[#This Row],[field of work]]="GENERAL WORK",Table1[[#This Row],[Income]],0)</f>
        <v>0</v>
      </c>
      <c r="BY59" s="7">
        <f ca="1">IF(Table1[[#This Row],[field of work]]="AGRICULTURE",Table1[[#This Row],[Income]],0)</f>
        <v>0</v>
      </c>
      <c r="BZ59" s="5">
        <f ca="1">IF(Table1[[#This Row],[Value of debts]]&gt;Table1[[#This Row],[Income]],1,0)</f>
        <v>1</v>
      </c>
      <c r="CA59" s="7"/>
      <c r="CB59" s="5">
        <f ca="1">IF(Table1[[#This Row],[Networth of person($)]]&gt;$CC$6,Table1[[#This Row],[age]],0)</f>
        <v>26</v>
      </c>
      <c r="CC59" s="7"/>
      <c r="CD59" s="6"/>
      <c r="CE59" s="6"/>
      <c r="CF59" s="6"/>
      <c r="CG59" s="6"/>
      <c r="CH59" s="6"/>
      <c r="CI59" s="6"/>
    </row>
    <row r="60" spans="2:87" x14ac:dyDescent="0.25">
      <c r="B60">
        <f t="shared" ca="1" si="1"/>
        <v>2</v>
      </c>
      <c r="C60" t="str">
        <f t="shared" ca="1" si="2"/>
        <v>women</v>
      </c>
      <c r="D60">
        <f t="shared" ca="1" si="3"/>
        <v>44</v>
      </c>
      <c r="E60">
        <f t="shared" ca="1" si="4"/>
        <v>1</v>
      </c>
      <c r="F60" t="str">
        <f t="shared" ca="1" si="5"/>
        <v>health</v>
      </c>
      <c r="G60">
        <f t="shared" ca="1" si="6"/>
        <v>3</v>
      </c>
      <c r="H60" t="str">
        <f t="shared" ca="1" si="7"/>
        <v>university</v>
      </c>
      <c r="I60">
        <f t="shared" ca="1" si="8"/>
        <v>2</v>
      </c>
      <c r="J60">
        <f t="shared" ca="1" si="9"/>
        <v>1</v>
      </c>
      <c r="K60">
        <f t="shared" ca="1" si="10"/>
        <v>6557</v>
      </c>
      <c r="L60">
        <f t="shared" ca="1" si="11"/>
        <v>11</v>
      </c>
      <c r="M60" t="str">
        <f t="shared" ca="1" si="12"/>
        <v>New bruncwick</v>
      </c>
      <c r="N60">
        <f t="shared" ca="1" si="28"/>
        <v>26228</v>
      </c>
      <c r="O60">
        <f t="shared" ca="1" si="14"/>
        <v>25929.506613716672</v>
      </c>
      <c r="P60">
        <f t="shared" ca="1" si="29"/>
        <v>6243.5751334761635</v>
      </c>
      <c r="Q60">
        <f t="shared" ca="1" si="16"/>
        <v>4439</v>
      </c>
      <c r="R60">
        <f t="shared" ca="1" si="30"/>
        <v>967.86304425067567</v>
      </c>
      <c r="S60">
        <f t="shared" ca="1" si="31"/>
        <v>2510.3825881672533</v>
      </c>
      <c r="T60">
        <f t="shared" ca="1" si="32"/>
        <v>34981.957721643419</v>
      </c>
      <c r="U60">
        <f t="shared" ca="1" si="33"/>
        <v>31336.369657967349</v>
      </c>
      <c r="V60">
        <f t="shared" ca="1" si="34"/>
        <v>3645.5880636760703</v>
      </c>
      <c r="AD60" s="5">
        <f ca="1">IF(Table1[[#This Row],[Gender]]="men",1,0)</f>
        <v>0</v>
      </c>
      <c r="AE60" s="6">
        <f ca="1">IF(Table1[[#This Row],[Gender]]="women",1,0)</f>
        <v>1</v>
      </c>
      <c r="AF60" s="6"/>
      <c r="AG60" s="7"/>
      <c r="AJ60" s="17">
        <f ca="1">IF(Table1[[#This Row],[field of work]]="TEACHING",1,0)</f>
        <v>0</v>
      </c>
      <c r="AK60" s="11">
        <f ca="1">IF(Table1[[#This Row],[field of work]]="CONSTRUCTION",1,0)</f>
        <v>0</v>
      </c>
      <c r="AL60" s="11">
        <f ca="1">IF(Table1[[#This Row],[field of work]]="AGRICULTURE",1,0)</f>
        <v>0</v>
      </c>
      <c r="AM60" s="11">
        <f ca="1">IF(Table1[[#This Row],[field of work]]="AGRICULTURE",1,0)</f>
        <v>0</v>
      </c>
      <c r="AN60" s="11">
        <f ca="1">IF(Table1[[#This Row],[field of work]]="HEALTH",1,0)</f>
        <v>1</v>
      </c>
      <c r="AO60" s="11">
        <f ca="1">IF(Table1[[#This Row],[field of work]]="IT",1,0)</f>
        <v>0</v>
      </c>
      <c r="AP60" s="11"/>
      <c r="AQ60" s="11"/>
      <c r="AR60" s="6"/>
      <c r="AS60" s="6"/>
      <c r="AT60" s="6"/>
      <c r="AU60" s="7"/>
      <c r="AW60" s="20">
        <f ca="1">QUOTIENT(Table1[[#This Row],[Car Value]],Table1[[#This Row],[Cars]])</f>
        <v>6243</v>
      </c>
      <c r="AX60" s="6"/>
      <c r="AY60" s="17">
        <f ca="1">IF(Table1[[#This Row],[Value of debts]]&gt;$AZ$6,1,0)</f>
        <v>1</v>
      </c>
      <c r="AZ60" s="6"/>
      <c r="BA60" s="6"/>
      <c r="BB60" s="7"/>
      <c r="BC60" s="27">
        <f ca="1">(Table1[[#This Row],[Mortage left]]/Table1[[#This Row],[Value of House]])</f>
        <v>0.98861928525685039</v>
      </c>
      <c r="BD60" s="11">
        <f t="shared" ca="1" si="22"/>
        <v>0</v>
      </c>
      <c r="BE60" s="11"/>
      <c r="BF60" s="11"/>
      <c r="BG60" s="17">
        <f ca="1">IF(Table1[[#This Row],[Area]]="YUKON",Table1[[#This Row],[Income]],0)</f>
        <v>0</v>
      </c>
      <c r="BH60" s="11">
        <f ca="1">IF(Table1[[#This Row],[Area]]="BC",Table1[[#This Row],[Income]],0)</f>
        <v>0</v>
      </c>
      <c r="BI60" s="11">
        <f t="shared" ca="1" si="23"/>
        <v>0</v>
      </c>
      <c r="BJ60" s="11">
        <f t="shared" ca="1" si="24"/>
        <v>0</v>
      </c>
      <c r="BK60" s="11">
        <f ca="1">IF(Table1[[#This Row],[Area]]="NUNAVUT",Table1[[#This Row],[Income]],0)</f>
        <v>0</v>
      </c>
      <c r="BL60" s="11">
        <f t="shared" ca="1" si="25"/>
        <v>0</v>
      </c>
      <c r="BM60" s="6">
        <f ca="1">IF(Table1[[#This Row],[Area]]="MANITOBA",Table1[[#This Row],[Income]],0)</f>
        <v>0</v>
      </c>
      <c r="BN60" s="6">
        <f ca="1">IF(Table1[[#This Row],[Area]]="ONTARIO",Table1[[#This Row],[Income]],0)</f>
        <v>0</v>
      </c>
      <c r="BO60" s="6">
        <f ca="1">IF(Table1[[#This Row],[Area]]="QUEBEC",Table1[[#This Row],[Income]],0)</f>
        <v>0</v>
      </c>
      <c r="BP60" s="6">
        <f ca="1">IF(Table1[[#This Row],[Area]]="NEWFOUNLAND",Table1[[#This Row],[Income]],0)</f>
        <v>0</v>
      </c>
      <c r="BQ60" s="6">
        <f ca="1">IF(Table1[[#This Row],[Area]]="NEW BRUNCWICK",Table1[[#This Row],[Income]],0)</f>
        <v>6557</v>
      </c>
      <c r="BR60" s="6">
        <f ca="1">IF(Table1[[#This Row],[Area]]="NOVA SCOTIA",Table1[[#This Row],[Income]],0)</f>
        <v>0</v>
      </c>
      <c r="BS60" s="7">
        <f t="shared" ca="1" si="26"/>
        <v>0</v>
      </c>
      <c r="BT60" s="5">
        <f ca="1">IF(Table1[[#This Row],[field of work]]="HEALTH",Table1[[#This Row],[Income]],0)</f>
        <v>6557</v>
      </c>
      <c r="BU60" s="6">
        <f ca="1">IF(Table1[[#This Row],[field of work]]="CONSTRUCTION",Table1[[#This Row],[Income]],0)</f>
        <v>0</v>
      </c>
      <c r="BV60" s="6">
        <f t="shared" ca="1" si="27"/>
        <v>0</v>
      </c>
      <c r="BW60" s="6">
        <f ca="1">IF(Table1[[#This Row],[field of work]]="IT",Table1[[#This Row],[Income]],0)</f>
        <v>0</v>
      </c>
      <c r="BX60" s="6">
        <f ca="1">IF(Table1[[#This Row],[field of work]]="GENERAL WORK",Table1[[#This Row],[Income]],0)</f>
        <v>0</v>
      </c>
      <c r="BY60" s="7">
        <f ca="1">IF(Table1[[#This Row],[field of work]]="AGRICULTURE",Table1[[#This Row],[Income]],0)</f>
        <v>0</v>
      </c>
      <c r="BZ60" s="5">
        <f ca="1">IF(Table1[[#This Row],[Value of debts]]&gt;Table1[[#This Row],[Income]],1,0)</f>
        <v>1</v>
      </c>
      <c r="CA60" s="7"/>
      <c r="CB60" s="5">
        <f ca="1">IF(Table1[[#This Row],[Networth of person($)]]&gt;$CC$6,Table1[[#This Row],[age]],0)</f>
        <v>0</v>
      </c>
      <c r="CC60" s="7"/>
      <c r="CD60" s="6"/>
      <c r="CE60" s="6"/>
      <c r="CF60" s="6"/>
      <c r="CG60" s="6"/>
      <c r="CH60" s="6"/>
      <c r="CI60" s="6"/>
    </row>
    <row r="61" spans="2:87" x14ac:dyDescent="0.25">
      <c r="B61">
        <f t="shared" ca="1" si="1"/>
        <v>2</v>
      </c>
      <c r="C61" t="str">
        <f t="shared" ca="1" si="2"/>
        <v>women</v>
      </c>
      <c r="D61">
        <f t="shared" ca="1" si="3"/>
        <v>25</v>
      </c>
      <c r="E61">
        <f t="shared" ca="1" si="4"/>
        <v>1</v>
      </c>
      <c r="F61" t="str">
        <f t="shared" ca="1" si="5"/>
        <v>health</v>
      </c>
      <c r="G61">
        <f t="shared" ca="1" si="6"/>
        <v>4</v>
      </c>
      <c r="H61" t="str">
        <f t="shared" ca="1" si="7"/>
        <v>technical</v>
      </c>
      <c r="I61">
        <f t="shared" ca="1" si="8"/>
        <v>1</v>
      </c>
      <c r="J61">
        <f t="shared" ca="1" si="9"/>
        <v>1</v>
      </c>
      <c r="K61">
        <f t="shared" ca="1" si="10"/>
        <v>6344</v>
      </c>
      <c r="L61">
        <f t="shared" ca="1" si="11"/>
        <v>3</v>
      </c>
      <c r="M61" t="str">
        <f t="shared" ca="1" si="12"/>
        <v>Northwest Ter</v>
      </c>
      <c r="N61">
        <f t="shared" ca="1" si="28"/>
        <v>31720</v>
      </c>
      <c r="O61">
        <f t="shared" ca="1" si="14"/>
        <v>26079.178012286735</v>
      </c>
      <c r="P61">
        <f t="shared" ca="1" si="29"/>
        <v>988.04791057449245</v>
      </c>
      <c r="Q61">
        <f t="shared" ca="1" si="16"/>
        <v>466</v>
      </c>
      <c r="R61">
        <f t="shared" ca="1" si="30"/>
        <v>3950.4886864989844</v>
      </c>
      <c r="S61">
        <f t="shared" ca="1" si="31"/>
        <v>8696.3895667814522</v>
      </c>
      <c r="T61">
        <f t="shared" ca="1" si="32"/>
        <v>41404.437477355947</v>
      </c>
      <c r="U61">
        <f t="shared" ca="1" si="33"/>
        <v>30495.666698785721</v>
      </c>
      <c r="V61">
        <f t="shared" ca="1" si="34"/>
        <v>10908.770778570226</v>
      </c>
      <c r="AD61" s="5">
        <f ca="1">IF(Table1[[#This Row],[Gender]]="men",1,0)</f>
        <v>0</v>
      </c>
      <c r="AE61" s="6">
        <f ca="1">IF(Table1[[#This Row],[Gender]]="women",1,0)</f>
        <v>1</v>
      </c>
      <c r="AF61" s="6"/>
      <c r="AG61" s="7"/>
      <c r="AJ61" s="17">
        <f ca="1">IF(Table1[[#This Row],[field of work]]="TEACHING",1,0)</f>
        <v>0</v>
      </c>
      <c r="AK61" s="11">
        <f ca="1">IF(Table1[[#This Row],[field of work]]="CONSTRUCTION",1,0)</f>
        <v>0</v>
      </c>
      <c r="AL61" s="11">
        <f ca="1">IF(Table1[[#This Row],[field of work]]="AGRICULTURE",1,0)</f>
        <v>0</v>
      </c>
      <c r="AM61" s="11">
        <f ca="1">IF(Table1[[#This Row],[field of work]]="AGRICULTURE",1,0)</f>
        <v>0</v>
      </c>
      <c r="AN61" s="11">
        <f ca="1">IF(Table1[[#This Row],[field of work]]="HEALTH",1,0)</f>
        <v>1</v>
      </c>
      <c r="AO61" s="11">
        <f ca="1">IF(Table1[[#This Row],[field of work]]="IT",1,0)</f>
        <v>0</v>
      </c>
      <c r="AP61" s="11"/>
      <c r="AQ61" s="11"/>
      <c r="AR61" s="6"/>
      <c r="AS61" s="6"/>
      <c r="AT61" s="6"/>
      <c r="AU61" s="7"/>
      <c r="AW61" s="20">
        <f ca="1">QUOTIENT(Table1[[#This Row],[Car Value]],Table1[[#This Row],[Cars]])</f>
        <v>988</v>
      </c>
      <c r="AX61" s="6"/>
      <c r="AY61" s="17">
        <f ca="1">IF(Table1[[#This Row],[Value of debts]]&gt;$AZ$6,1,0)</f>
        <v>1</v>
      </c>
      <c r="AZ61" s="6"/>
      <c r="BA61" s="6"/>
      <c r="BB61" s="7"/>
      <c r="BC61" s="27">
        <f ca="1">(Table1[[#This Row],[Mortage left]]/Table1[[#This Row],[Value of House]])</f>
        <v>0.82216828538104458</v>
      </c>
      <c r="BD61" s="11">
        <f t="shared" ca="1" si="22"/>
        <v>0</v>
      </c>
      <c r="BE61" s="11"/>
      <c r="BF61" s="11"/>
      <c r="BG61" s="17">
        <f ca="1">IF(Table1[[#This Row],[Area]]="YUKON",Table1[[#This Row],[Income]],0)</f>
        <v>0</v>
      </c>
      <c r="BH61" s="11">
        <f ca="1">IF(Table1[[#This Row],[Area]]="BC",Table1[[#This Row],[Income]],0)</f>
        <v>0</v>
      </c>
      <c r="BI61" s="11">
        <f t="shared" ca="1" si="23"/>
        <v>0</v>
      </c>
      <c r="BJ61" s="11">
        <f t="shared" ca="1" si="24"/>
        <v>0</v>
      </c>
      <c r="BK61" s="11">
        <f ca="1">IF(Table1[[#This Row],[Area]]="NUNAVUT",Table1[[#This Row],[Income]],0)</f>
        <v>0</v>
      </c>
      <c r="BL61" s="11">
        <f t="shared" ca="1" si="25"/>
        <v>0</v>
      </c>
      <c r="BM61" s="6">
        <f ca="1">IF(Table1[[#This Row],[Area]]="MANITOBA",Table1[[#This Row],[Income]],0)</f>
        <v>0</v>
      </c>
      <c r="BN61" s="6">
        <f ca="1">IF(Table1[[#This Row],[Area]]="ONTARIO",Table1[[#This Row],[Income]],0)</f>
        <v>0</v>
      </c>
      <c r="BO61" s="6">
        <f ca="1">IF(Table1[[#This Row],[Area]]="QUEBEC",Table1[[#This Row],[Income]],0)</f>
        <v>0</v>
      </c>
      <c r="BP61" s="6">
        <f ca="1">IF(Table1[[#This Row],[Area]]="NEWFOUNLAND",Table1[[#This Row],[Income]],0)</f>
        <v>0</v>
      </c>
      <c r="BQ61" s="6">
        <f ca="1">IF(Table1[[#This Row],[Area]]="NEW BRUNCWICK",Table1[[#This Row],[Income]],0)</f>
        <v>0</v>
      </c>
      <c r="BR61" s="6">
        <f ca="1">IF(Table1[[#This Row],[Area]]="NOVA SCOTIA",Table1[[#This Row],[Income]],0)</f>
        <v>0</v>
      </c>
      <c r="BS61" s="7">
        <f t="shared" ca="1" si="26"/>
        <v>0</v>
      </c>
      <c r="BT61" s="5">
        <f ca="1">IF(Table1[[#This Row],[field of work]]="HEALTH",Table1[[#This Row],[Income]],0)</f>
        <v>6344</v>
      </c>
      <c r="BU61" s="6">
        <f ca="1">IF(Table1[[#This Row],[field of work]]="CONSTRUCTION",Table1[[#This Row],[Income]],0)</f>
        <v>0</v>
      </c>
      <c r="BV61" s="6">
        <f t="shared" ca="1" si="27"/>
        <v>8834</v>
      </c>
      <c r="BW61" s="6">
        <f ca="1">IF(Table1[[#This Row],[field of work]]="IT",Table1[[#This Row],[Income]],0)</f>
        <v>0</v>
      </c>
      <c r="BX61" s="6">
        <f ca="1">IF(Table1[[#This Row],[field of work]]="GENERAL WORK",Table1[[#This Row],[Income]],0)</f>
        <v>0</v>
      </c>
      <c r="BY61" s="7">
        <f ca="1">IF(Table1[[#This Row],[field of work]]="AGRICULTURE",Table1[[#This Row],[Income]],0)</f>
        <v>0</v>
      </c>
      <c r="BZ61" s="5">
        <f ca="1">IF(Table1[[#This Row],[Value of debts]]&gt;Table1[[#This Row],[Income]],1,0)</f>
        <v>1</v>
      </c>
      <c r="CA61" s="7"/>
      <c r="CB61" s="5">
        <f ca="1">IF(Table1[[#This Row],[Networth of person($)]]&gt;$CC$6,Table1[[#This Row],[age]],0)</f>
        <v>25</v>
      </c>
      <c r="CC61" s="7"/>
      <c r="CD61" s="6"/>
      <c r="CE61" s="6"/>
      <c r="CF61" s="6"/>
      <c r="CG61" s="6"/>
      <c r="CH61" s="6"/>
      <c r="CI61" s="6"/>
    </row>
    <row r="62" spans="2:87" x14ac:dyDescent="0.25">
      <c r="B62">
        <f t="shared" ca="1" si="1"/>
        <v>2</v>
      </c>
      <c r="C62" t="str">
        <f t="shared" ca="1" si="2"/>
        <v>women</v>
      </c>
      <c r="D62">
        <f t="shared" ca="1" si="3"/>
        <v>43</v>
      </c>
      <c r="E62">
        <f t="shared" ca="1" si="4"/>
        <v>3</v>
      </c>
      <c r="F62" t="str">
        <f t="shared" ca="1" si="5"/>
        <v>teaching</v>
      </c>
      <c r="G62">
        <f t="shared" ca="1" si="6"/>
        <v>4</v>
      </c>
      <c r="H62" t="str">
        <f t="shared" ca="1" si="7"/>
        <v>technical</v>
      </c>
      <c r="I62">
        <f t="shared" ca="1" si="8"/>
        <v>0</v>
      </c>
      <c r="J62">
        <f t="shared" ca="1" si="9"/>
        <v>1</v>
      </c>
      <c r="K62">
        <f t="shared" ca="1" si="10"/>
        <v>8834</v>
      </c>
      <c r="L62">
        <f t="shared" ca="1" si="11"/>
        <v>5</v>
      </c>
      <c r="M62" t="str">
        <f t="shared" ca="1" si="12"/>
        <v>Nunavut</v>
      </c>
      <c r="N62">
        <f t="shared" ca="1" si="28"/>
        <v>53004</v>
      </c>
      <c r="O62">
        <f t="shared" ca="1" si="14"/>
        <v>42861.917894479113</v>
      </c>
      <c r="P62">
        <f t="shared" ca="1" si="29"/>
        <v>6450.9460781245052</v>
      </c>
      <c r="Q62">
        <f t="shared" ca="1" si="16"/>
        <v>1093</v>
      </c>
      <c r="R62">
        <f t="shared" ca="1" si="30"/>
        <v>7676.9805671095864</v>
      </c>
      <c r="S62">
        <f t="shared" ca="1" si="31"/>
        <v>11612.936361941554</v>
      </c>
      <c r="T62">
        <f t="shared" ca="1" si="32"/>
        <v>71067.882440066067</v>
      </c>
      <c r="U62">
        <f t="shared" ca="1" si="33"/>
        <v>51631.898461588702</v>
      </c>
      <c r="V62">
        <f t="shared" ca="1" si="34"/>
        <v>19435.983978477365</v>
      </c>
      <c r="AD62" s="5">
        <f ca="1">IF(Table1[[#This Row],[Gender]]="men",1,0)</f>
        <v>0</v>
      </c>
      <c r="AE62" s="6">
        <f ca="1">IF(Table1[[#This Row],[Gender]]="women",1,0)</f>
        <v>1</v>
      </c>
      <c r="AF62" s="6"/>
      <c r="AG62" s="7"/>
      <c r="AJ62" s="17">
        <f ca="1">IF(Table1[[#This Row],[field of work]]="TEACHING",1,0)</f>
        <v>1</v>
      </c>
      <c r="AK62" s="11">
        <f ca="1">IF(Table1[[#This Row],[field of work]]="CONSTRUCTION",1,0)</f>
        <v>0</v>
      </c>
      <c r="AL62" s="11">
        <f ca="1">IF(Table1[[#This Row],[field of work]]="AGRICULTURE",1,0)</f>
        <v>0</v>
      </c>
      <c r="AM62" s="11">
        <f ca="1">IF(Table1[[#This Row],[field of work]]="AGRICULTURE",1,0)</f>
        <v>0</v>
      </c>
      <c r="AN62" s="11">
        <f ca="1">IF(Table1[[#This Row],[field of work]]="HEALTH",1,0)</f>
        <v>0</v>
      </c>
      <c r="AO62" s="11">
        <f ca="1">IF(Table1[[#This Row],[field of work]]="IT",1,0)</f>
        <v>0</v>
      </c>
      <c r="AP62" s="11"/>
      <c r="AQ62" s="11"/>
      <c r="AR62" s="6"/>
      <c r="AS62" s="6"/>
      <c r="AT62" s="6"/>
      <c r="AU62" s="7"/>
      <c r="AW62" s="20">
        <f ca="1">QUOTIENT(Table1[[#This Row],[Car Value]],Table1[[#This Row],[Cars]])</f>
        <v>6450</v>
      </c>
      <c r="AX62" s="6"/>
      <c r="AY62" s="17">
        <f ca="1">IF(Table1[[#This Row],[Value of debts]]&gt;$AZ$6,1,0)</f>
        <v>1</v>
      </c>
      <c r="AZ62" s="6"/>
      <c r="BA62" s="6"/>
      <c r="BB62" s="7"/>
      <c r="BC62" s="27">
        <f ca="1">(Table1[[#This Row],[Mortage left]]/Table1[[#This Row],[Value of House]])</f>
        <v>0.80865440145043987</v>
      </c>
      <c r="BD62" s="11">
        <f t="shared" ca="1" si="22"/>
        <v>0</v>
      </c>
      <c r="BE62" s="11"/>
      <c r="BF62" s="11"/>
      <c r="BG62" s="17">
        <f ca="1">IF(Table1[[#This Row],[Area]]="YUKON",Table1[[#This Row],[Income]],0)</f>
        <v>0</v>
      </c>
      <c r="BH62" s="11">
        <f ca="1">IF(Table1[[#This Row],[Area]]="BC",Table1[[#This Row],[Income]],0)</f>
        <v>0</v>
      </c>
      <c r="BI62" s="11">
        <f t="shared" ca="1" si="23"/>
        <v>0</v>
      </c>
      <c r="BJ62" s="11">
        <f t="shared" ca="1" si="24"/>
        <v>0</v>
      </c>
      <c r="BK62" s="11">
        <f ca="1">IF(Table1[[#This Row],[Area]]="NUNAVUT",Table1[[#This Row],[Income]],0)</f>
        <v>8834</v>
      </c>
      <c r="BL62" s="11">
        <f t="shared" ca="1" si="25"/>
        <v>0</v>
      </c>
      <c r="BM62" s="6">
        <f ca="1">IF(Table1[[#This Row],[Area]]="MANITOBA",Table1[[#This Row],[Income]],0)</f>
        <v>0</v>
      </c>
      <c r="BN62" s="6">
        <f ca="1">IF(Table1[[#This Row],[Area]]="ONTARIO",Table1[[#This Row],[Income]],0)</f>
        <v>0</v>
      </c>
      <c r="BO62" s="6">
        <f ca="1">IF(Table1[[#This Row],[Area]]="QUEBEC",Table1[[#This Row],[Income]],0)</f>
        <v>0</v>
      </c>
      <c r="BP62" s="6">
        <f ca="1">IF(Table1[[#This Row],[Area]]="NEWFOUNLAND",Table1[[#This Row],[Income]],0)</f>
        <v>0</v>
      </c>
      <c r="BQ62" s="6">
        <f ca="1">IF(Table1[[#This Row],[Area]]="NEW BRUNCWICK",Table1[[#This Row],[Income]],0)</f>
        <v>0</v>
      </c>
      <c r="BR62" s="6">
        <f ca="1">IF(Table1[[#This Row],[Area]]="NOVA SCOTIA",Table1[[#This Row],[Income]],0)</f>
        <v>0</v>
      </c>
      <c r="BS62" s="7">
        <f t="shared" ca="1" si="26"/>
        <v>0</v>
      </c>
      <c r="BT62" s="5">
        <f ca="1">IF(Table1[[#This Row],[field of work]]="HEALTH",Table1[[#This Row],[Income]],0)</f>
        <v>0</v>
      </c>
      <c r="BU62" s="6">
        <f ca="1">IF(Table1[[#This Row],[field of work]]="CONSTRUCTION",Table1[[#This Row],[Income]],0)</f>
        <v>0</v>
      </c>
      <c r="BV62" s="6">
        <f t="shared" ca="1" si="27"/>
        <v>0</v>
      </c>
      <c r="BW62" s="6">
        <f ca="1">IF(Table1[[#This Row],[field of work]]="IT",Table1[[#This Row],[Income]],0)</f>
        <v>0</v>
      </c>
      <c r="BX62" s="6">
        <f ca="1">IF(Table1[[#This Row],[field of work]]="GENERAL WORK",Table1[[#This Row],[Income]],0)</f>
        <v>0</v>
      </c>
      <c r="BY62" s="7">
        <f ca="1">IF(Table1[[#This Row],[field of work]]="AGRICULTURE",Table1[[#This Row],[Income]],0)</f>
        <v>0</v>
      </c>
      <c r="BZ62" s="5">
        <f ca="1">IF(Table1[[#This Row],[Value of debts]]&gt;Table1[[#This Row],[Income]],1,0)</f>
        <v>1</v>
      </c>
      <c r="CA62" s="7"/>
      <c r="CB62" s="5">
        <f ca="1">IF(Table1[[#This Row],[Networth of person($)]]&gt;$CC$6,Table1[[#This Row],[age]],0)</f>
        <v>43</v>
      </c>
      <c r="CC62" s="7"/>
      <c r="CD62" s="6"/>
      <c r="CE62" s="6"/>
      <c r="CF62" s="6"/>
      <c r="CG62" s="6"/>
      <c r="CH62" s="6"/>
      <c r="CI62" s="6"/>
    </row>
    <row r="63" spans="2:87" x14ac:dyDescent="0.25">
      <c r="B63">
        <f t="shared" ca="1" si="1"/>
        <v>1</v>
      </c>
      <c r="C63" t="str">
        <f t="shared" ca="1" si="2"/>
        <v>men</v>
      </c>
      <c r="D63">
        <f t="shared" ca="1" si="3"/>
        <v>40</v>
      </c>
      <c r="E63">
        <f t="shared" ca="1" si="4"/>
        <v>2</v>
      </c>
      <c r="F63" t="str">
        <f t="shared" ca="1" si="5"/>
        <v>constuction</v>
      </c>
      <c r="G63">
        <f t="shared" ca="1" si="6"/>
        <v>3</v>
      </c>
      <c r="H63" t="str">
        <f t="shared" ca="1" si="7"/>
        <v>university</v>
      </c>
      <c r="I63">
        <f t="shared" ca="1" si="8"/>
        <v>4</v>
      </c>
      <c r="J63">
        <f t="shared" ca="1" si="9"/>
        <v>1</v>
      </c>
      <c r="K63">
        <f t="shared" ca="1" si="10"/>
        <v>4090</v>
      </c>
      <c r="L63">
        <f t="shared" ca="1" si="11"/>
        <v>3</v>
      </c>
      <c r="M63" t="str">
        <f t="shared" ca="1" si="12"/>
        <v>Northwest Ter</v>
      </c>
      <c r="N63">
        <f t="shared" ca="1" si="28"/>
        <v>12270</v>
      </c>
      <c r="O63">
        <f t="shared" ca="1" si="14"/>
        <v>7846.2243525335625</v>
      </c>
      <c r="P63">
        <f t="shared" ca="1" si="29"/>
        <v>3962.9622631465622</v>
      </c>
      <c r="Q63">
        <f t="shared" ca="1" si="16"/>
        <v>1372</v>
      </c>
      <c r="R63">
        <f t="shared" ca="1" si="30"/>
        <v>2459.2291580564997</v>
      </c>
      <c r="S63">
        <f t="shared" ca="1" si="31"/>
        <v>3494.9119460723905</v>
      </c>
      <c r="T63">
        <f t="shared" ca="1" si="32"/>
        <v>19727.874209218953</v>
      </c>
      <c r="U63">
        <f t="shared" ca="1" si="33"/>
        <v>11677.453510590061</v>
      </c>
      <c r="V63">
        <f t="shared" ca="1" si="34"/>
        <v>8050.4206986288918</v>
      </c>
      <c r="AD63" s="5">
        <f ca="1">IF(Table1[[#This Row],[Gender]]="men",1,0)</f>
        <v>1</v>
      </c>
      <c r="AE63" s="6">
        <f ca="1">IF(Table1[[#This Row],[Gender]]="women",1,0)</f>
        <v>0</v>
      </c>
      <c r="AF63" s="6"/>
      <c r="AG63" s="7"/>
      <c r="AJ63" s="17">
        <f ca="1">IF(Table1[[#This Row],[field of work]]="TEACHING",1,0)</f>
        <v>0</v>
      </c>
      <c r="AK63" s="11">
        <f ca="1">IF(Table1[[#This Row],[field of work]]="CONSTRUCTION",1,0)</f>
        <v>0</v>
      </c>
      <c r="AL63" s="11">
        <f ca="1">IF(Table1[[#This Row],[field of work]]="AGRICULTURE",1,0)</f>
        <v>0</v>
      </c>
      <c r="AM63" s="11">
        <f ca="1">IF(Table1[[#This Row],[field of work]]="AGRICULTURE",1,0)</f>
        <v>0</v>
      </c>
      <c r="AN63" s="11">
        <f ca="1">IF(Table1[[#This Row],[field of work]]="HEALTH",1,0)</f>
        <v>0</v>
      </c>
      <c r="AO63" s="11">
        <f ca="1">IF(Table1[[#This Row],[field of work]]="IT",1,0)</f>
        <v>0</v>
      </c>
      <c r="AP63" s="11"/>
      <c r="AQ63" s="11"/>
      <c r="AR63" s="6"/>
      <c r="AS63" s="6"/>
      <c r="AT63" s="6"/>
      <c r="AU63" s="7"/>
      <c r="AW63" s="20">
        <f ca="1">QUOTIENT(Table1[[#This Row],[Car Value]],Table1[[#This Row],[Cars]])</f>
        <v>3962</v>
      </c>
      <c r="AX63" s="6"/>
      <c r="AY63" s="17">
        <f ca="1">IF(Table1[[#This Row],[Value of debts]]&gt;$AZ$6,1,0)</f>
        <v>1</v>
      </c>
      <c r="AZ63" s="6"/>
      <c r="BA63" s="6"/>
      <c r="BB63" s="7"/>
      <c r="BC63" s="27">
        <f ca="1">(Table1[[#This Row],[Mortage left]]/Table1[[#This Row],[Value of House]])</f>
        <v>0.63946408741104832</v>
      </c>
      <c r="BD63" s="11">
        <f t="shared" ca="1" si="22"/>
        <v>0</v>
      </c>
      <c r="BE63" s="11"/>
      <c r="BF63" s="11"/>
      <c r="BG63" s="17">
        <f ca="1">IF(Table1[[#This Row],[Area]]="YUKON",Table1[[#This Row],[Income]],0)</f>
        <v>0</v>
      </c>
      <c r="BH63" s="11">
        <f ca="1">IF(Table1[[#This Row],[Area]]="BC",Table1[[#This Row],[Income]],0)</f>
        <v>0</v>
      </c>
      <c r="BI63" s="11">
        <f t="shared" ca="1" si="23"/>
        <v>0</v>
      </c>
      <c r="BJ63" s="11">
        <f t="shared" ca="1" si="24"/>
        <v>0</v>
      </c>
      <c r="BK63" s="11">
        <f ca="1">IF(Table1[[#This Row],[Area]]="NUNAVUT",Table1[[#This Row],[Income]],0)</f>
        <v>0</v>
      </c>
      <c r="BL63" s="11">
        <f t="shared" ca="1" si="25"/>
        <v>0</v>
      </c>
      <c r="BM63" s="6">
        <f ca="1">IF(Table1[[#This Row],[Area]]="MANITOBA",Table1[[#This Row],[Income]],0)</f>
        <v>0</v>
      </c>
      <c r="BN63" s="6">
        <f ca="1">IF(Table1[[#This Row],[Area]]="ONTARIO",Table1[[#This Row],[Income]],0)</f>
        <v>0</v>
      </c>
      <c r="BO63" s="6">
        <f ca="1">IF(Table1[[#This Row],[Area]]="QUEBEC",Table1[[#This Row],[Income]],0)</f>
        <v>0</v>
      </c>
      <c r="BP63" s="6">
        <f ca="1">IF(Table1[[#This Row],[Area]]="NEWFOUNLAND",Table1[[#This Row],[Income]],0)</f>
        <v>0</v>
      </c>
      <c r="BQ63" s="6">
        <f ca="1">IF(Table1[[#This Row],[Area]]="NEW BRUNCWICK",Table1[[#This Row],[Income]],0)</f>
        <v>0</v>
      </c>
      <c r="BR63" s="6">
        <f ca="1">IF(Table1[[#This Row],[Area]]="NOVA SCOTIA",Table1[[#This Row],[Income]],0)</f>
        <v>0</v>
      </c>
      <c r="BS63" s="7">
        <f t="shared" ca="1" si="26"/>
        <v>0</v>
      </c>
      <c r="BT63" s="5">
        <f ca="1">IF(Table1[[#This Row],[field of work]]="HEALTH",Table1[[#This Row],[Income]],0)</f>
        <v>0</v>
      </c>
      <c r="BU63" s="6">
        <f ca="1">IF(Table1[[#This Row],[field of work]]="CONSTRUCTION",Table1[[#This Row],[Income]],0)</f>
        <v>0</v>
      </c>
      <c r="BV63" s="6">
        <f t="shared" ca="1" si="27"/>
        <v>0</v>
      </c>
      <c r="BW63" s="6">
        <f ca="1">IF(Table1[[#This Row],[field of work]]="IT",Table1[[#This Row],[Income]],0)</f>
        <v>0</v>
      </c>
      <c r="BX63" s="6">
        <f ca="1">IF(Table1[[#This Row],[field of work]]="GENERAL WORK",Table1[[#This Row],[Income]],0)</f>
        <v>0</v>
      </c>
      <c r="BY63" s="7">
        <f ca="1">IF(Table1[[#This Row],[field of work]]="AGRICULTURE",Table1[[#This Row],[Income]],0)</f>
        <v>0</v>
      </c>
      <c r="BZ63" s="5">
        <f ca="1">IF(Table1[[#This Row],[Value of debts]]&gt;Table1[[#This Row],[Income]],1,0)</f>
        <v>1</v>
      </c>
      <c r="CA63" s="7"/>
      <c r="CB63" s="5">
        <f ca="1">IF(Table1[[#This Row],[Networth of person($)]]&gt;$CC$6,Table1[[#This Row],[age]],0)</f>
        <v>40</v>
      </c>
      <c r="CC63" s="7"/>
      <c r="CD63" s="6"/>
      <c r="CE63" s="6"/>
      <c r="CF63" s="6"/>
      <c r="CG63" s="6"/>
      <c r="CH63" s="6"/>
      <c r="CI63" s="6"/>
    </row>
    <row r="64" spans="2:87" x14ac:dyDescent="0.25">
      <c r="B64">
        <f t="shared" ca="1" si="1"/>
        <v>1</v>
      </c>
      <c r="C64" t="str">
        <f t="shared" ca="1" si="2"/>
        <v>men</v>
      </c>
      <c r="D64">
        <f t="shared" ca="1" si="3"/>
        <v>29</v>
      </c>
      <c r="E64">
        <f t="shared" ca="1" si="4"/>
        <v>1</v>
      </c>
      <c r="F64" t="str">
        <f t="shared" ca="1" si="5"/>
        <v>health</v>
      </c>
      <c r="G64">
        <f t="shared" ca="1" si="6"/>
        <v>4</v>
      </c>
      <c r="H64" t="str">
        <f t="shared" ca="1" si="7"/>
        <v>technical</v>
      </c>
      <c r="I64">
        <f t="shared" ca="1" si="8"/>
        <v>4</v>
      </c>
      <c r="J64">
        <f t="shared" ca="1" si="9"/>
        <v>1</v>
      </c>
      <c r="K64">
        <f t="shared" ca="1" si="10"/>
        <v>7477</v>
      </c>
      <c r="L64">
        <f t="shared" ca="1" si="11"/>
        <v>8</v>
      </c>
      <c r="M64" t="str">
        <f t="shared" ca="1" si="12"/>
        <v>Ontario</v>
      </c>
      <c r="N64">
        <f t="shared" ca="1" si="28"/>
        <v>37385</v>
      </c>
      <c r="O64">
        <f t="shared" ca="1" si="14"/>
        <v>20389.755487795028</v>
      </c>
      <c r="P64">
        <f t="shared" ca="1" si="29"/>
        <v>4695.5207216382505</v>
      </c>
      <c r="Q64">
        <f t="shared" ca="1" si="16"/>
        <v>2420</v>
      </c>
      <c r="R64">
        <f t="shared" ca="1" si="30"/>
        <v>2053.1034180742004</v>
      </c>
      <c r="S64">
        <f t="shared" ca="1" si="31"/>
        <v>5244.6213531506437</v>
      </c>
      <c r="T64">
        <f t="shared" ca="1" si="32"/>
        <v>47325.142074788891</v>
      </c>
      <c r="U64">
        <f t="shared" ca="1" si="33"/>
        <v>24862.858905869227</v>
      </c>
      <c r="V64">
        <f t="shared" ca="1" si="34"/>
        <v>22462.283168919665</v>
      </c>
      <c r="AD64" s="5">
        <f ca="1">IF(Table1[[#This Row],[Gender]]="men",1,0)</f>
        <v>1</v>
      </c>
      <c r="AE64" s="6">
        <f ca="1">IF(Table1[[#This Row],[Gender]]="women",1,0)</f>
        <v>0</v>
      </c>
      <c r="AF64" s="6"/>
      <c r="AG64" s="7"/>
      <c r="AJ64" s="17">
        <f ca="1">IF(Table1[[#This Row],[field of work]]="TEACHING",1,0)</f>
        <v>0</v>
      </c>
      <c r="AK64" s="11">
        <f ca="1">IF(Table1[[#This Row],[field of work]]="CONSTRUCTION",1,0)</f>
        <v>0</v>
      </c>
      <c r="AL64" s="11">
        <f ca="1">IF(Table1[[#This Row],[field of work]]="AGRICULTURE",1,0)</f>
        <v>0</v>
      </c>
      <c r="AM64" s="11">
        <f ca="1">IF(Table1[[#This Row],[field of work]]="AGRICULTURE",1,0)</f>
        <v>0</v>
      </c>
      <c r="AN64" s="11">
        <f ca="1">IF(Table1[[#This Row],[field of work]]="HEALTH",1,0)</f>
        <v>1</v>
      </c>
      <c r="AO64" s="11">
        <f ca="1">IF(Table1[[#This Row],[field of work]]="IT",1,0)</f>
        <v>0</v>
      </c>
      <c r="AP64" s="11"/>
      <c r="AQ64" s="11"/>
      <c r="AR64" s="6"/>
      <c r="AS64" s="6"/>
      <c r="AT64" s="6"/>
      <c r="AU64" s="7"/>
      <c r="AW64" s="20">
        <f ca="1">QUOTIENT(Table1[[#This Row],[Car Value]],Table1[[#This Row],[Cars]])</f>
        <v>4695</v>
      </c>
      <c r="AX64" s="6"/>
      <c r="AY64" s="17">
        <f ca="1">IF(Table1[[#This Row],[Value of debts]]&gt;$AZ$6,1,0)</f>
        <v>1</v>
      </c>
      <c r="AZ64" s="6"/>
      <c r="BA64" s="6"/>
      <c r="BB64" s="7"/>
      <c r="BC64" s="27">
        <f ca="1">(Table1[[#This Row],[Mortage left]]/Table1[[#This Row],[Value of House]])</f>
        <v>0.54539937107917691</v>
      </c>
      <c r="BD64" s="11">
        <f t="shared" ca="1" si="22"/>
        <v>0</v>
      </c>
      <c r="BE64" s="11"/>
      <c r="BF64" s="11"/>
      <c r="BG64" s="17">
        <f ca="1">IF(Table1[[#This Row],[Area]]="YUKON",Table1[[#This Row],[Income]],0)</f>
        <v>0</v>
      </c>
      <c r="BH64" s="11">
        <f ca="1">IF(Table1[[#This Row],[Area]]="BC",Table1[[#This Row],[Income]],0)</f>
        <v>0</v>
      </c>
      <c r="BI64" s="11">
        <f t="shared" ca="1" si="23"/>
        <v>0</v>
      </c>
      <c r="BJ64" s="11">
        <f t="shared" ca="1" si="24"/>
        <v>0</v>
      </c>
      <c r="BK64" s="11">
        <f ca="1">IF(Table1[[#This Row],[Area]]="NUNAVUT",Table1[[#This Row],[Income]],0)</f>
        <v>0</v>
      </c>
      <c r="BL64" s="11">
        <f t="shared" ca="1" si="25"/>
        <v>0</v>
      </c>
      <c r="BM64" s="6">
        <f ca="1">IF(Table1[[#This Row],[Area]]="MANITOBA",Table1[[#This Row],[Income]],0)</f>
        <v>0</v>
      </c>
      <c r="BN64" s="6">
        <f ca="1">IF(Table1[[#This Row],[Area]]="ONTARIO",Table1[[#This Row],[Income]],0)</f>
        <v>7477</v>
      </c>
      <c r="BO64" s="6">
        <f ca="1">IF(Table1[[#This Row],[Area]]="QUEBEC",Table1[[#This Row],[Income]],0)</f>
        <v>0</v>
      </c>
      <c r="BP64" s="6">
        <f ca="1">IF(Table1[[#This Row],[Area]]="NEWFOUNLAND",Table1[[#This Row],[Income]],0)</f>
        <v>0</v>
      </c>
      <c r="BQ64" s="6">
        <f ca="1">IF(Table1[[#This Row],[Area]]="NEW BRUNCWICK",Table1[[#This Row],[Income]],0)</f>
        <v>0</v>
      </c>
      <c r="BR64" s="6">
        <f ca="1">IF(Table1[[#This Row],[Area]]="NOVA SCOTIA",Table1[[#This Row],[Income]],0)</f>
        <v>0</v>
      </c>
      <c r="BS64" s="7">
        <f t="shared" ca="1" si="26"/>
        <v>0</v>
      </c>
      <c r="BT64" s="5">
        <f ca="1">IF(Table1[[#This Row],[field of work]]="HEALTH",Table1[[#This Row],[Income]],0)</f>
        <v>7477</v>
      </c>
      <c r="BU64" s="6">
        <f ca="1">IF(Table1[[#This Row],[field of work]]="CONSTRUCTION",Table1[[#This Row],[Income]],0)</f>
        <v>0</v>
      </c>
      <c r="BV64" s="6">
        <f t="shared" ca="1" si="27"/>
        <v>0</v>
      </c>
      <c r="BW64" s="6">
        <f ca="1">IF(Table1[[#This Row],[field of work]]="IT",Table1[[#This Row],[Income]],0)</f>
        <v>0</v>
      </c>
      <c r="BX64" s="6">
        <f ca="1">IF(Table1[[#This Row],[field of work]]="GENERAL WORK",Table1[[#This Row],[Income]],0)</f>
        <v>0</v>
      </c>
      <c r="BY64" s="7">
        <f ca="1">IF(Table1[[#This Row],[field of work]]="AGRICULTURE",Table1[[#This Row],[Income]],0)</f>
        <v>0</v>
      </c>
      <c r="BZ64" s="5">
        <f ca="1">IF(Table1[[#This Row],[Value of debts]]&gt;Table1[[#This Row],[Income]],1,0)</f>
        <v>1</v>
      </c>
      <c r="CA64" s="7"/>
      <c r="CB64" s="5">
        <f ca="1">IF(Table1[[#This Row],[Networth of person($)]]&gt;$CC$6,Table1[[#This Row],[age]],0)</f>
        <v>29</v>
      </c>
      <c r="CC64" s="7"/>
      <c r="CD64" s="6"/>
      <c r="CE64" s="6"/>
      <c r="CF64" s="6"/>
      <c r="CG64" s="6"/>
      <c r="CH64" s="6"/>
      <c r="CI64" s="6"/>
    </row>
    <row r="65" spans="2:87" x14ac:dyDescent="0.25">
      <c r="B65">
        <f t="shared" ca="1" si="1"/>
        <v>2</v>
      </c>
      <c r="C65" t="str">
        <f t="shared" ca="1" si="2"/>
        <v>women</v>
      </c>
      <c r="D65">
        <f t="shared" ca="1" si="3"/>
        <v>39</v>
      </c>
      <c r="E65">
        <f t="shared" ca="1" si="4"/>
        <v>6</v>
      </c>
      <c r="F65" t="str">
        <f t="shared" ca="1" si="5"/>
        <v>agriculture</v>
      </c>
      <c r="G65">
        <f t="shared" ca="1" si="6"/>
        <v>4</v>
      </c>
      <c r="H65" t="str">
        <f t="shared" ca="1" si="7"/>
        <v>technical</v>
      </c>
      <c r="I65">
        <f t="shared" ca="1" si="8"/>
        <v>3</v>
      </c>
      <c r="J65">
        <f t="shared" ca="1" si="9"/>
        <v>1</v>
      </c>
      <c r="K65">
        <f t="shared" ca="1" si="10"/>
        <v>4917</v>
      </c>
      <c r="L65">
        <f t="shared" ca="1" si="11"/>
        <v>11</v>
      </c>
      <c r="M65" t="str">
        <f t="shared" ca="1" si="12"/>
        <v>New bruncwick</v>
      </c>
      <c r="N65">
        <f t="shared" ca="1" si="28"/>
        <v>19668</v>
      </c>
      <c r="O65">
        <f t="shared" ca="1" si="14"/>
        <v>13369.412401346981</v>
      </c>
      <c r="P65">
        <f t="shared" ca="1" si="29"/>
        <v>476.47108790896709</v>
      </c>
      <c r="Q65">
        <f t="shared" ca="1" si="16"/>
        <v>325</v>
      </c>
      <c r="R65">
        <f t="shared" ca="1" si="30"/>
        <v>9204.0094152028414</v>
      </c>
      <c r="S65">
        <f t="shared" ca="1" si="31"/>
        <v>337.45505334183531</v>
      </c>
      <c r="T65">
        <f t="shared" ca="1" si="32"/>
        <v>20481.926141250806</v>
      </c>
      <c r="U65">
        <f t="shared" ca="1" si="33"/>
        <v>22898.421816549824</v>
      </c>
      <c r="V65">
        <f t="shared" ca="1" si="34"/>
        <v>-2416.4956752990183</v>
      </c>
      <c r="AD65" s="5">
        <f ca="1">IF(Table1[[#This Row],[Gender]]="men",1,0)</f>
        <v>0</v>
      </c>
      <c r="AE65" s="6">
        <f ca="1">IF(Table1[[#This Row],[Gender]]="women",1,0)</f>
        <v>1</v>
      </c>
      <c r="AF65" s="6"/>
      <c r="AG65" s="7"/>
      <c r="AJ65" s="17">
        <f ca="1">IF(Table1[[#This Row],[field of work]]="TEACHING",1,0)</f>
        <v>0</v>
      </c>
      <c r="AK65" s="11">
        <f ca="1">IF(Table1[[#This Row],[field of work]]="CONSTRUCTION",1,0)</f>
        <v>0</v>
      </c>
      <c r="AL65" s="11">
        <f ca="1">IF(Table1[[#This Row],[field of work]]="AGRICULTURE",1,0)</f>
        <v>1</v>
      </c>
      <c r="AM65" s="11">
        <f ca="1">IF(Table1[[#This Row],[field of work]]="AGRICULTURE",1,0)</f>
        <v>1</v>
      </c>
      <c r="AN65" s="11">
        <f ca="1">IF(Table1[[#This Row],[field of work]]="HEALTH",1,0)</f>
        <v>0</v>
      </c>
      <c r="AO65" s="11">
        <f ca="1">IF(Table1[[#This Row],[field of work]]="IT",1,0)</f>
        <v>0</v>
      </c>
      <c r="AP65" s="11"/>
      <c r="AQ65" s="11"/>
      <c r="AR65" s="6"/>
      <c r="AS65" s="6"/>
      <c r="AT65" s="6"/>
      <c r="AU65" s="7"/>
      <c r="AW65" s="20">
        <f ca="1">QUOTIENT(Table1[[#This Row],[Car Value]],Table1[[#This Row],[Cars]])</f>
        <v>476</v>
      </c>
      <c r="AX65" s="6"/>
      <c r="AY65" s="17">
        <f ca="1">IF(Table1[[#This Row],[Value of debts]]&gt;$AZ$6,1,0)</f>
        <v>1</v>
      </c>
      <c r="AZ65" s="6"/>
      <c r="BA65" s="6"/>
      <c r="BB65" s="7"/>
      <c r="BC65" s="27">
        <f ca="1">(Table1[[#This Row],[Mortage left]]/Table1[[#This Row],[Value of House]])</f>
        <v>0.67975454552303138</v>
      </c>
      <c r="BD65" s="11">
        <f t="shared" ca="1" si="22"/>
        <v>0</v>
      </c>
      <c r="BE65" s="11"/>
      <c r="BF65" s="11"/>
      <c r="BG65" s="17">
        <f ca="1">IF(Table1[[#This Row],[Area]]="YUKON",Table1[[#This Row],[Income]],0)</f>
        <v>0</v>
      </c>
      <c r="BH65" s="11">
        <f ca="1">IF(Table1[[#This Row],[Area]]="BC",Table1[[#This Row],[Income]],0)</f>
        <v>0</v>
      </c>
      <c r="BI65" s="11">
        <f t="shared" ca="1" si="23"/>
        <v>0</v>
      </c>
      <c r="BJ65" s="11">
        <f t="shared" ca="1" si="24"/>
        <v>0</v>
      </c>
      <c r="BK65" s="11">
        <f ca="1">IF(Table1[[#This Row],[Area]]="NUNAVUT",Table1[[#This Row],[Income]],0)</f>
        <v>0</v>
      </c>
      <c r="BL65" s="11">
        <f t="shared" ca="1" si="25"/>
        <v>0</v>
      </c>
      <c r="BM65" s="6">
        <f ca="1">IF(Table1[[#This Row],[Area]]="MANITOBA",Table1[[#This Row],[Income]],0)</f>
        <v>0</v>
      </c>
      <c r="BN65" s="6">
        <f ca="1">IF(Table1[[#This Row],[Area]]="ONTARIO",Table1[[#This Row],[Income]],0)</f>
        <v>0</v>
      </c>
      <c r="BO65" s="6">
        <f ca="1">IF(Table1[[#This Row],[Area]]="QUEBEC",Table1[[#This Row],[Income]],0)</f>
        <v>0</v>
      </c>
      <c r="BP65" s="6">
        <f ca="1">IF(Table1[[#This Row],[Area]]="NEWFOUNLAND",Table1[[#This Row],[Income]],0)</f>
        <v>0</v>
      </c>
      <c r="BQ65" s="6">
        <f ca="1">IF(Table1[[#This Row],[Area]]="NEW BRUNCWICK",Table1[[#This Row],[Income]],0)</f>
        <v>4917</v>
      </c>
      <c r="BR65" s="6">
        <f ca="1">IF(Table1[[#This Row],[Area]]="NOVA SCOTIA",Table1[[#This Row],[Income]],0)</f>
        <v>0</v>
      </c>
      <c r="BS65" s="7">
        <f t="shared" ca="1" si="26"/>
        <v>0</v>
      </c>
      <c r="BT65" s="5">
        <f ca="1">IF(Table1[[#This Row],[field of work]]="HEALTH",Table1[[#This Row],[Income]],0)</f>
        <v>0</v>
      </c>
      <c r="BU65" s="6">
        <f ca="1">IF(Table1[[#This Row],[field of work]]="CONSTRUCTION",Table1[[#This Row],[Income]],0)</f>
        <v>0</v>
      </c>
      <c r="BV65" s="6">
        <f t="shared" ca="1" si="27"/>
        <v>0</v>
      </c>
      <c r="BW65" s="6">
        <f ca="1">IF(Table1[[#This Row],[field of work]]="IT",Table1[[#This Row],[Income]],0)</f>
        <v>0</v>
      </c>
      <c r="BX65" s="6">
        <f ca="1">IF(Table1[[#This Row],[field of work]]="GENERAL WORK",Table1[[#This Row],[Income]],0)</f>
        <v>0</v>
      </c>
      <c r="BY65" s="7">
        <f ca="1">IF(Table1[[#This Row],[field of work]]="AGRICULTURE",Table1[[#This Row],[Income]],0)</f>
        <v>4917</v>
      </c>
      <c r="BZ65" s="5">
        <f ca="1">IF(Table1[[#This Row],[Value of debts]]&gt;Table1[[#This Row],[Income]],1,0)</f>
        <v>1</v>
      </c>
      <c r="CA65" s="7"/>
      <c r="CB65" s="5">
        <f ca="1">IF(Table1[[#This Row],[Networth of person($)]]&gt;$CC$6,Table1[[#This Row],[age]],0)</f>
        <v>0</v>
      </c>
      <c r="CC65" s="7"/>
      <c r="CD65" s="6"/>
      <c r="CE65" s="6"/>
      <c r="CF65" s="6"/>
      <c r="CG65" s="6"/>
      <c r="CH65" s="6"/>
      <c r="CI65" s="6"/>
    </row>
    <row r="66" spans="2:87" x14ac:dyDescent="0.25">
      <c r="B66">
        <f t="shared" ca="1" si="1"/>
        <v>2</v>
      </c>
      <c r="C66" t="str">
        <f t="shared" ca="1" si="2"/>
        <v>women</v>
      </c>
      <c r="D66">
        <f t="shared" ca="1" si="3"/>
        <v>37</v>
      </c>
      <c r="E66">
        <f t="shared" ca="1" si="4"/>
        <v>4</v>
      </c>
      <c r="F66" t="str">
        <f t="shared" ca="1" si="5"/>
        <v>IT</v>
      </c>
      <c r="G66">
        <f t="shared" ca="1" si="6"/>
        <v>4</v>
      </c>
      <c r="H66" t="str">
        <f t="shared" ca="1" si="7"/>
        <v>technical</v>
      </c>
      <c r="I66">
        <f t="shared" ca="1" si="8"/>
        <v>3</v>
      </c>
      <c r="J66">
        <f t="shared" ca="1" si="9"/>
        <v>1</v>
      </c>
      <c r="K66">
        <f t="shared" ca="1" si="10"/>
        <v>5646</v>
      </c>
      <c r="L66">
        <f t="shared" ca="1" si="11"/>
        <v>11</v>
      </c>
      <c r="M66" t="str">
        <f t="shared" ca="1" si="12"/>
        <v>New bruncwick</v>
      </c>
      <c r="N66">
        <f t="shared" ca="1" si="28"/>
        <v>22584</v>
      </c>
      <c r="O66">
        <f t="shared" ca="1" si="14"/>
        <v>3309.5355317304729</v>
      </c>
      <c r="P66">
        <f t="shared" ca="1" si="29"/>
        <v>419.45426633736565</v>
      </c>
      <c r="Q66">
        <f t="shared" ca="1" si="16"/>
        <v>181</v>
      </c>
      <c r="R66">
        <f t="shared" ca="1" si="30"/>
        <v>9050.4598594906183</v>
      </c>
      <c r="S66">
        <f t="shared" ca="1" si="31"/>
        <v>5799.3395541933223</v>
      </c>
      <c r="T66">
        <f t="shared" ca="1" si="32"/>
        <v>28802.793820530685</v>
      </c>
      <c r="U66">
        <f t="shared" ca="1" si="33"/>
        <v>12540.995391221091</v>
      </c>
      <c r="V66">
        <f t="shared" ca="1" si="34"/>
        <v>16261.798429309594</v>
      </c>
      <c r="AD66" s="5">
        <f ca="1">IF(Table1[[#This Row],[Gender]]="men",1,0)</f>
        <v>0</v>
      </c>
      <c r="AE66" s="6">
        <f ca="1">IF(Table1[[#This Row],[Gender]]="women",1,0)</f>
        <v>1</v>
      </c>
      <c r="AF66" s="6"/>
      <c r="AG66" s="7"/>
      <c r="AJ66" s="17">
        <f ca="1">IF(Table1[[#This Row],[field of work]]="TEACHING",1,0)</f>
        <v>0</v>
      </c>
      <c r="AK66" s="11">
        <f ca="1">IF(Table1[[#This Row],[field of work]]="CONSTRUCTION",1,0)</f>
        <v>0</v>
      </c>
      <c r="AL66" s="11">
        <f ca="1">IF(Table1[[#This Row],[field of work]]="AGRICULTURE",1,0)</f>
        <v>0</v>
      </c>
      <c r="AM66" s="11">
        <f ca="1">IF(Table1[[#This Row],[field of work]]="AGRICULTURE",1,0)</f>
        <v>0</v>
      </c>
      <c r="AN66" s="11">
        <f ca="1">IF(Table1[[#This Row],[field of work]]="HEALTH",1,0)</f>
        <v>0</v>
      </c>
      <c r="AO66" s="11">
        <f ca="1">IF(Table1[[#This Row],[field of work]]="IT",1,0)</f>
        <v>1</v>
      </c>
      <c r="AP66" s="11"/>
      <c r="AQ66" s="11"/>
      <c r="AR66" s="6"/>
      <c r="AS66" s="6"/>
      <c r="AT66" s="6"/>
      <c r="AU66" s="7"/>
      <c r="AW66" s="20">
        <f ca="1">QUOTIENT(Table1[[#This Row],[Car Value]],Table1[[#This Row],[Cars]])</f>
        <v>419</v>
      </c>
      <c r="AX66" s="6"/>
      <c r="AY66" s="17">
        <f ca="1">IF(Table1[[#This Row],[Value of debts]]&gt;$AZ$6,1,0)</f>
        <v>1</v>
      </c>
      <c r="AZ66" s="6"/>
      <c r="BA66" s="6"/>
      <c r="BB66" s="7"/>
      <c r="BC66" s="27">
        <f ca="1">(Table1[[#This Row],[Mortage left]]/Table1[[#This Row],[Value of House]])</f>
        <v>0.14654337281838792</v>
      </c>
      <c r="BD66" s="11">
        <f t="shared" ca="1" si="22"/>
        <v>1</v>
      </c>
      <c r="BE66" s="11"/>
      <c r="BF66" s="11"/>
      <c r="BG66" s="17">
        <f ca="1">IF(Table1[[#This Row],[Area]]="YUKON",Table1[[#This Row],[Income]],0)</f>
        <v>0</v>
      </c>
      <c r="BH66" s="11">
        <f ca="1">IF(Table1[[#This Row],[Area]]="BC",Table1[[#This Row],[Income]],0)</f>
        <v>0</v>
      </c>
      <c r="BI66" s="11">
        <f t="shared" ca="1" si="23"/>
        <v>0</v>
      </c>
      <c r="BJ66" s="11">
        <f t="shared" ca="1" si="24"/>
        <v>0</v>
      </c>
      <c r="BK66" s="11">
        <f ca="1">IF(Table1[[#This Row],[Area]]="NUNAVUT",Table1[[#This Row],[Income]],0)</f>
        <v>0</v>
      </c>
      <c r="BL66" s="11">
        <f t="shared" ca="1" si="25"/>
        <v>0</v>
      </c>
      <c r="BM66" s="6">
        <f ca="1">IF(Table1[[#This Row],[Area]]="MANITOBA",Table1[[#This Row],[Income]],0)</f>
        <v>0</v>
      </c>
      <c r="BN66" s="6">
        <f ca="1">IF(Table1[[#This Row],[Area]]="ONTARIO",Table1[[#This Row],[Income]],0)</f>
        <v>0</v>
      </c>
      <c r="BO66" s="6">
        <f ca="1">IF(Table1[[#This Row],[Area]]="QUEBEC",Table1[[#This Row],[Income]],0)</f>
        <v>0</v>
      </c>
      <c r="BP66" s="6">
        <f ca="1">IF(Table1[[#This Row],[Area]]="NEWFOUNLAND",Table1[[#This Row],[Income]],0)</f>
        <v>0</v>
      </c>
      <c r="BQ66" s="6">
        <f ca="1">IF(Table1[[#This Row],[Area]]="NEW BRUNCWICK",Table1[[#This Row],[Income]],0)</f>
        <v>5646</v>
      </c>
      <c r="BR66" s="6">
        <f ca="1">IF(Table1[[#This Row],[Area]]="NOVA SCOTIA",Table1[[#This Row],[Income]],0)</f>
        <v>0</v>
      </c>
      <c r="BS66" s="7">
        <f t="shared" ca="1" si="26"/>
        <v>0</v>
      </c>
      <c r="BT66" s="5">
        <f ca="1">IF(Table1[[#This Row],[field of work]]="HEALTH",Table1[[#This Row],[Income]],0)</f>
        <v>0</v>
      </c>
      <c r="BU66" s="6">
        <f ca="1">IF(Table1[[#This Row],[field of work]]="CONSTRUCTION",Table1[[#This Row],[Income]],0)</f>
        <v>0</v>
      </c>
      <c r="BV66" s="6">
        <f t="shared" ca="1" si="27"/>
        <v>0</v>
      </c>
      <c r="BW66" s="6">
        <f ca="1">IF(Table1[[#This Row],[field of work]]="IT",Table1[[#This Row],[Income]],0)</f>
        <v>5646</v>
      </c>
      <c r="BX66" s="6">
        <f ca="1">IF(Table1[[#This Row],[field of work]]="GENERAL WORK",Table1[[#This Row],[Income]],0)</f>
        <v>0</v>
      </c>
      <c r="BY66" s="7">
        <f ca="1">IF(Table1[[#This Row],[field of work]]="AGRICULTURE",Table1[[#This Row],[Income]],0)</f>
        <v>0</v>
      </c>
      <c r="BZ66" s="5">
        <f ca="1">IF(Table1[[#This Row],[Value of debts]]&gt;Table1[[#This Row],[Income]],1,0)</f>
        <v>1</v>
      </c>
      <c r="CA66" s="7"/>
      <c r="CB66" s="5">
        <f ca="1">IF(Table1[[#This Row],[Networth of person($)]]&gt;$CC$6,Table1[[#This Row],[age]],0)</f>
        <v>37</v>
      </c>
      <c r="CC66" s="7"/>
      <c r="CD66" s="6"/>
      <c r="CE66" s="6"/>
      <c r="CF66" s="6"/>
      <c r="CG66" s="6"/>
      <c r="CH66" s="6"/>
      <c r="CI66" s="6"/>
    </row>
    <row r="67" spans="2:87" x14ac:dyDescent="0.25">
      <c r="B67">
        <f t="shared" ca="1" si="1"/>
        <v>2</v>
      </c>
      <c r="C67" t="str">
        <f t="shared" ca="1" si="2"/>
        <v>women</v>
      </c>
      <c r="D67">
        <f t="shared" ca="1" si="3"/>
        <v>37</v>
      </c>
      <c r="E67">
        <f t="shared" ca="1" si="4"/>
        <v>6</v>
      </c>
      <c r="F67" t="str">
        <f t="shared" ca="1" si="5"/>
        <v>agriculture</v>
      </c>
      <c r="G67">
        <f t="shared" ca="1" si="6"/>
        <v>2</v>
      </c>
      <c r="H67" t="str">
        <f t="shared" ca="1" si="7"/>
        <v>college</v>
      </c>
      <c r="I67">
        <f t="shared" ca="1" si="8"/>
        <v>4</v>
      </c>
      <c r="J67">
        <f t="shared" ca="1" si="9"/>
        <v>1</v>
      </c>
      <c r="K67">
        <f t="shared" ca="1" si="10"/>
        <v>6596</v>
      </c>
      <c r="L67">
        <f t="shared" ca="1" si="11"/>
        <v>12</v>
      </c>
      <c r="M67" t="str">
        <f t="shared" ca="1" si="12"/>
        <v>Nova Scotia</v>
      </c>
      <c r="N67">
        <f t="shared" ca="1" si="28"/>
        <v>39576</v>
      </c>
      <c r="O67">
        <f t="shared" ca="1" si="14"/>
        <v>15092.176795950712</v>
      </c>
      <c r="P67">
        <f t="shared" ca="1" si="29"/>
        <v>504.82506289179719</v>
      </c>
      <c r="Q67">
        <f t="shared" ca="1" si="16"/>
        <v>48</v>
      </c>
      <c r="R67">
        <f t="shared" ca="1" si="30"/>
        <v>2309.6336820071174</v>
      </c>
      <c r="S67">
        <f t="shared" ca="1" si="31"/>
        <v>7480.4580402473475</v>
      </c>
      <c r="T67">
        <f t="shared" ca="1" si="32"/>
        <v>47561.28310313914</v>
      </c>
      <c r="U67">
        <f t="shared" ca="1" si="33"/>
        <v>17449.810477957828</v>
      </c>
      <c r="V67">
        <f t="shared" ca="1" si="34"/>
        <v>30111.472625181312</v>
      </c>
      <c r="AD67" s="5">
        <f ca="1">IF(Table1[[#This Row],[Gender]]="men",1,0)</f>
        <v>0</v>
      </c>
      <c r="AE67" s="6">
        <f ca="1">IF(Table1[[#This Row],[Gender]]="women",1,0)</f>
        <v>1</v>
      </c>
      <c r="AF67" s="6"/>
      <c r="AG67" s="7"/>
      <c r="AJ67" s="17">
        <f ca="1">IF(Table1[[#This Row],[field of work]]="TEACHING",1,0)</f>
        <v>0</v>
      </c>
      <c r="AK67" s="11">
        <f ca="1">IF(Table1[[#This Row],[field of work]]="CONSTRUCTION",1,0)</f>
        <v>0</v>
      </c>
      <c r="AL67" s="11">
        <f ca="1">IF(Table1[[#This Row],[field of work]]="AGRICULTURE",1,0)</f>
        <v>1</v>
      </c>
      <c r="AM67" s="11">
        <f ca="1">IF(Table1[[#This Row],[field of work]]="AGRICULTURE",1,0)</f>
        <v>1</v>
      </c>
      <c r="AN67" s="11">
        <f ca="1">IF(Table1[[#This Row],[field of work]]="HEALTH",1,0)</f>
        <v>0</v>
      </c>
      <c r="AO67" s="11">
        <f ca="1">IF(Table1[[#This Row],[field of work]]="IT",1,0)</f>
        <v>0</v>
      </c>
      <c r="AP67" s="11"/>
      <c r="AQ67" s="11"/>
      <c r="AR67" s="6"/>
      <c r="AS67" s="6"/>
      <c r="AT67" s="6"/>
      <c r="AU67" s="7"/>
      <c r="AW67" s="20">
        <f ca="1">QUOTIENT(Table1[[#This Row],[Car Value]],Table1[[#This Row],[Cars]])</f>
        <v>504</v>
      </c>
      <c r="AX67" s="6"/>
      <c r="AY67" s="17">
        <f ca="1">IF(Table1[[#This Row],[Value of debts]]&gt;$AZ$6,1,0)</f>
        <v>1</v>
      </c>
      <c r="AZ67" s="6"/>
      <c r="BA67" s="6"/>
      <c r="BB67" s="7"/>
      <c r="BC67" s="27">
        <f ca="1">(Table1[[#This Row],[Mortage left]]/Table1[[#This Row],[Value of House]])</f>
        <v>0.3813466948643297</v>
      </c>
      <c r="BD67" s="11">
        <f t="shared" ca="1" si="22"/>
        <v>0</v>
      </c>
      <c r="BE67" s="11"/>
      <c r="BF67" s="11"/>
      <c r="BG67" s="17">
        <f ca="1">IF(Table1[[#This Row],[Area]]="YUKON",Table1[[#This Row],[Income]],0)</f>
        <v>0</v>
      </c>
      <c r="BH67" s="11">
        <f ca="1">IF(Table1[[#This Row],[Area]]="BC",Table1[[#This Row],[Income]],0)</f>
        <v>0</v>
      </c>
      <c r="BI67" s="11">
        <f t="shared" ca="1" si="23"/>
        <v>0</v>
      </c>
      <c r="BJ67" s="11">
        <f t="shared" ca="1" si="24"/>
        <v>0</v>
      </c>
      <c r="BK67" s="11">
        <f ca="1">IF(Table1[[#This Row],[Area]]="NUNAVUT",Table1[[#This Row],[Income]],0)</f>
        <v>0</v>
      </c>
      <c r="BL67" s="11">
        <f t="shared" ca="1" si="25"/>
        <v>0</v>
      </c>
      <c r="BM67" s="6">
        <f ca="1">IF(Table1[[#This Row],[Area]]="MANITOBA",Table1[[#This Row],[Income]],0)</f>
        <v>0</v>
      </c>
      <c r="BN67" s="6">
        <f ca="1">IF(Table1[[#This Row],[Area]]="ONTARIO",Table1[[#This Row],[Income]],0)</f>
        <v>0</v>
      </c>
      <c r="BO67" s="6">
        <f ca="1">IF(Table1[[#This Row],[Area]]="QUEBEC",Table1[[#This Row],[Income]],0)</f>
        <v>0</v>
      </c>
      <c r="BP67" s="6">
        <f ca="1">IF(Table1[[#This Row],[Area]]="NEWFOUNLAND",Table1[[#This Row],[Income]],0)</f>
        <v>0</v>
      </c>
      <c r="BQ67" s="6">
        <f ca="1">IF(Table1[[#This Row],[Area]]="NEW BRUNCWICK",Table1[[#This Row],[Income]],0)</f>
        <v>0</v>
      </c>
      <c r="BR67" s="6">
        <f ca="1">IF(Table1[[#This Row],[Area]]="NOVA SCOTIA",Table1[[#This Row],[Income]],0)</f>
        <v>6596</v>
      </c>
      <c r="BS67" s="7">
        <f t="shared" ca="1" si="26"/>
        <v>0</v>
      </c>
      <c r="BT67" s="5">
        <f ca="1">IF(Table1[[#This Row],[field of work]]="HEALTH",Table1[[#This Row],[Income]],0)</f>
        <v>0</v>
      </c>
      <c r="BU67" s="6">
        <f ca="1">IF(Table1[[#This Row],[field of work]]="CONSTRUCTION",Table1[[#This Row],[Income]],0)</f>
        <v>0</v>
      </c>
      <c r="BV67" s="6">
        <f t="shared" ca="1" si="27"/>
        <v>0</v>
      </c>
      <c r="BW67" s="6">
        <f ca="1">IF(Table1[[#This Row],[field of work]]="IT",Table1[[#This Row],[Income]],0)</f>
        <v>0</v>
      </c>
      <c r="BX67" s="6">
        <f ca="1">IF(Table1[[#This Row],[field of work]]="GENERAL WORK",Table1[[#This Row],[Income]],0)</f>
        <v>0</v>
      </c>
      <c r="BY67" s="7">
        <f ca="1">IF(Table1[[#This Row],[field of work]]="AGRICULTURE",Table1[[#This Row],[Income]],0)</f>
        <v>6596</v>
      </c>
      <c r="BZ67" s="5">
        <f ca="1">IF(Table1[[#This Row],[Value of debts]]&gt;Table1[[#This Row],[Income]],1,0)</f>
        <v>1</v>
      </c>
      <c r="CA67" s="7"/>
      <c r="CB67" s="5">
        <f ca="1">IF(Table1[[#This Row],[Networth of person($)]]&gt;$CC$6,Table1[[#This Row],[age]],0)</f>
        <v>37</v>
      </c>
      <c r="CC67" s="7"/>
      <c r="CD67" s="6"/>
      <c r="CE67" s="6"/>
      <c r="CF67" s="6"/>
      <c r="CG67" s="6"/>
      <c r="CH67" s="6"/>
      <c r="CI67" s="6"/>
    </row>
    <row r="68" spans="2:87" x14ac:dyDescent="0.25">
      <c r="B68">
        <f t="shared" ca="1" si="1"/>
        <v>2</v>
      </c>
      <c r="C68" t="str">
        <f t="shared" ca="1" si="2"/>
        <v>women</v>
      </c>
      <c r="D68">
        <f t="shared" ca="1" si="3"/>
        <v>30</v>
      </c>
      <c r="E68">
        <f t="shared" ca="1" si="4"/>
        <v>6</v>
      </c>
      <c r="F68" t="str">
        <f t="shared" ca="1" si="5"/>
        <v>agriculture</v>
      </c>
      <c r="G68">
        <f t="shared" ca="1" si="6"/>
        <v>2</v>
      </c>
      <c r="H68" t="str">
        <f t="shared" ca="1" si="7"/>
        <v>college</v>
      </c>
      <c r="I68">
        <f t="shared" ca="1" si="8"/>
        <v>2</v>
      </c>
      <c r="J68">
        <f t="shared" ca="1" si="9"/>
        <v>1</v>
      </c>
      <c r="K68">
        <f t="shared" ca="1" si="10"/>
        <v>4812</v>
      </c>
      <c r="L68">
        <f t="shared" ca="1" si="11"/>
        <v>8</v>
      </c>
      <c r="M68" t="str">
        <f t="shared" ca="1" si="12"/>
        <v>Ontario</v>
      </c>
      <c r="N68">
        <f t="shared" ca="1" si="28"/>
        <v>28872</v>
      </c>
      <c r="O68">
        <f t="shared" ca="1" si="14"/>
        <v>9240.5940329832229</v>
      </c>
      <c r="P68">
        <f t="shared" ca="1" si="29"/>
        <v>3225.5566654913478</v>
      </c>
      <c r="Q68">
        <f t="shared" ca="1" si="16"/>
        <v>2056</v>
      </c>
      <c r="R68">
        <f t="shared" ca="1" si="30"/>
        <v>7776.2227827376901</v>
      </c>
      <c r="S68">
        <f t="shared" ca="1" si="31"/>
        <v>4041.8125585953867</v>
      </c>
      <c r="T68">
        <f t="shared" ca="1" si="32"/>
        <v>36139.369224086739</v>
      </c>
      <c r="U68">
        <f t="shared" ca="1" si="33"/>
        <v>19072.816815720915</v>
      </c>
      <c r="V68">
        <f t="shared" ca="1" si="34"/>
        <v>17066.552408365824</v>
      </c>
      <c r="AD68" s="5">
        <f ca="1">IF(Table1[[#This Row],[Gender]]="men",1,0)</f>
        <v>0</v>
      </c>
      <c r="AE68" s="6">
        <f ca="1">IF(Table1[[#This Row],[Gender]]="women",1,0)</f>
        <v>1</v>
      </c>
      <c r="AF68" s="6"/>
      <c r="AG68" s="7"/>
      <c r="AJ68" s="17">
        <f ca="1">IF(Table1[[#This Row],[field of work]]="TEACHING",1,0)</f>
        <v>0</v>
      </c>
      <c r="AK68" s="11">
        <f ca="1">IF(Table1[[#This Row],[field of work]]="CONSTRUCTION",1,0)</f>
        <v>0</v>
      </c>
      <c r="AL68" s="11">
        <f ca="1">IF(Table1[[#This Row],[field of work]]="AGRICULTURE",1,0)</f>
        <v>1</v>
      </c>
      <c r="AM68" s="11">
        <f ca="1">IF(Table1[[#This Row],[field of work]]="AGRICULTURE",1,0)</f>
        <v>1</v>
      </c>
      <c r="AN68" s="11">
        <f ca="1">IF(Table1[[#This Row],[field of work]]="HEALTH",1,0)</f>
        <v>0</v>
      </c>
      <c r="AO68" s="11">
        <f ca="1">IF(Table1[[#This Row],[field of work]]="IT",1,0)</f>
        <v>0</v>
      </c>
      <c r="AP68" s="11"/>
      <c r="AQ68" s="11"/>
      <c r="AR68" s="6"/>
      <c r="AS68" s="6"/>
      <c r="AT68" s="6"/>
      <c r="AU68" s="7"/>
      <c r="AW68" s="20">
        <f ca="1">QUOTIENT(Table1[[#This Row],[Car Value]],Table1[[#This Row],[Cars]])</f>
        <v>3225</v>
      </c>
      <c r="AX68" s="6"/>
      <c r="AY68" s="17">
        <f ca="1">IF(Table1[[#This Row],[Value of debts]]&gt;$AZ$6,1,0)</f>
        <v>1</v>
      </c>
      <c r="AZ68" s="6"/>
      <c r="BA68" s="6"/>
      <c r="BB68" s="7"/>
      <c r="BC68" s="27">
        <f ca="1">(Table1[[#This Row],[Mortage left]]/Table1[[#This Row],[Value of House]])</f>
        <v>0.32005382491629342</v>
      </c>
      <c r="BD68" s="11">
        <f t="shared" ca="1" si="22"/>
        <v>0</v>
      </c>
      <c r="BE68" s="11"/>
      <c r="BF68" s="11"/>
      <c r="BG68" s="17">
        <f ca="1">IF(Table1[[#This Row],[Area]]="YUKON",Table1[[#This Row],[Income]],0)</f>
        <v>0</v>
      </c>
      <c r="BH68" s="11">
        <f ca="1">IF(Table1[[#This Row],[Area]]="BC",Table1[[#This Row],[Income]],0)</f>
        <v>0</v>
      </c>
      <c r="BI68" s="11">
        <f t="shared" ca="1" si="23"/>
        <v>0</v>
      </c>
      <c r="BJ68" s="11">
        <f t="shared" ca="1" si="24"/>
        <v>0</v>
      </c>
      <c r="BK68" s="11">
        <f ca="1">IF(Table1[[#This Row],[Area]]="NUNAVUT",Table1[[#This Row],[Income]],0)</f>
        <v>0</v>
      </c>
      <c r="BL68" s="11">
        <f t="shared" ca="1" si="25"/>
        <v>6231</v>
      </c>
      <c r="BM68" s="6">
        <f ca="1">IF(Table1[[#This Row],[Area]]="MANITOBA",Table1[[#This Row],[Income]],0)</f>
        <v>0</v>
      </c>
      <c r="BN68" s="6">
        <f ca="1">IF(Table1[[#This Row],[Area]]="ONTARIO",Table1[[#This Row],[Income]],0)</f>
        <v>4812</v>
      </c>
      <c r="BO68" s="6">
        <f ca="1">IF(Table1[[#This Row],[Area]]="QUEBEC",Table1[[#This Row],[Income]],0)</f>
        <v>0</v>
      </c>
      <c r="BP68" s="6">
        <f ca="1">IF(Table1[[#This Row],[Area]]="NEWFOUNLAND",Table1[[#This Row],[Income]],0)</f>
        <v>0</v>
      </c>
      <c r="BQ68" s="6">
        <f ca="1">IF(Table1[[#This Row],[Area]]="NEW BRUNCWICK",Table1[[#This Row],[Income]],0)</f>
        <v>0</v>
      </c>
      <c r="BR68" s="6">
        <f ca="1">IF(Table1[[#This Row],[Area]]="NOVA SCOTIA",Table1[[#This Row],[Income]],0)</f>
        <v>0</v>
      </c>
      <c r="BS68" s="7">
        <f t="shared" ca="1" si="26"/>
        <v>0</v>
      </c>
      <c r="BT68" s="5">
        <f ca="1">IF(Table1[[#This Row],[field of work]]="HEALTH",Table1[[#This Row],[Income]],0)</f>
        <v>0</v>
      </c>
      <c r="BU68" s="6">
        <f ca="1">IF(Table1[[#This Row],[field of work]]="CONSTRUCTION",Table1[[#This Row],[Income]],0)</f>
        <v>0</v>
      </c>
      <c r="BV68" s="6">
        <f t="shared" ca="1" si="27"/>
        <v>0</v>
      </c>
      <c r="BW68" s="6">
        <f ca="1">IF(Table1[[#This Row],[field of work]]="IT",Table1[[#This Row],[Income]],0)</f>
        <v>0</v>
      </c>
      <c r="BX68" s="6">
        <f ca="1">IF(Table1[[#This Row],[field of work]]="GENERAL WORK",Table1[[#This Row],[Income]],0)</f>
        <v>0</v>
      </c>
      <c r="BY68" s="7">
        <f ca="1">IF(Table1[[#This Row],[field of work]]="AGRICULTURE",Table1[[#This Row],[Income]],0)</f>
        <v>4812</v>
      </c>
      <c r="BZ68" s="5">
        <f ca="1">IF(Table1[[#This Row],[Value of debts]]&gt;Table1[[#This Row],[Income]],1,0)</f>
        <v>1</v>
      </c>
      <c r="CA68" s="7"/>
      <c r="CB68" s="5">
        <f ca="1">IF(Table1[[#This Row],[Networth of person($)]]&gt;$CC$6,Table1[[#This Row],[age]],0)</f>
        <v>30</v>
      </c>
      <c r="CC68" s="7"/>
      <c r="CD68" s="6"/>
      <c r="CE68" s="6"/>
      <c r="CF68" s="6"/>
      <c r="CG68" s="6"/>
      <c r="CH68" s="6"/>
      <c r="CI68" s="6"/>
    </row>
    <row r="69" spans="2:87" x14ac:dyDescent="0.25">
      <c r="B69">
        <f t="shared" ca="1" si="1"/>
        <v>1</v>
      </c>
      <c r="C69" t="str">
        <f t="shared" ca="1" si="2"/>
        <v>men</v>
      </c>
      <c r="D69">
        <f t="shared" ca="1" si="3"/>
        <v>26</v>
      </c>
      <c r="E69">
        <f t="shared" ca="1" si="4"/>
        <v>5</v>
      </c>
      <c r="F69" t="str">
        <f t="shared" ca="1" si="5"/>
        <v>general work</v>
      </c>
      <c r="G69">
        <f t="shared" ca="1" si="6"/>
        <v>3</v>
      </c>
      <c r="H69" t="str">
        <f t="shared" ca="1" si="7"/>
        <v>university</v>
      </c>
      <c r="I69">
        <f t="shared" ca="1" si="8"/>
        <v>1</v>
      </c>
      <c r="J69">
        <f t="shared" ca="1" si="9"/>
        <v>1</v>
      </c>
      <c r="K69">
        <f t="shared" ca="1" si="10"/>
        <v>4316</v>
      </c>
      <c r="L69">
        <f t="shared" ca="1" si="11"/>
        <v>3</v>
      </c>
      <c r="M69" t="str">
        <f t="shared" ca="1" si="12"/>
        <v>Northwest Ter</v>
      </c>
      <c r="N69">
        <f t="shared" ca="1" si="28"/>
        <v>17264</v>
      </c>
      <c r="O69">
        <f t="shared" ca="1" si="14"/>
        <v>7703.0622412813</v>
      </c>
      <c r="P69">
        <f t="shared" ca="1" si="29"/>
        <v>3474.787157346932</v>
      </c>
      <c r="Q69">
        <f t="shared" ca="1" si="16"/>
        <v>1557</v>
      </c>
      <c r="R69">
        <f t="shared" ca="1" si="30"/>
        <v>6881.2244870046698</v>
      </c>
      <c r="S69">
        <f t="shared" ca="1" si="31"/>
        <v>1949.3887045336105</v>
      </c>
      <c r="T69">
        <f t="shared" ca="1" si="32"/>
        <v>22688.17586188054</v>
      </c>
      <c r="U69">
        <f t="shared" ca="1" si="33"/>
        <v>16141.28672828597</v>
      </c>
      <c r="V69">
        <f t="shared" ca="1" si="34"/>
        <v>6546.88913359457</v>
      </c>
      <c r="AD69" s="5">
        <f ca="1">IF(Table1[[#This Row],[Gender]]="men",1,0)</f>
        <v>1</v>
      </c>
      <c r="AE69" s="6">
        <f ca="1">IF(Table1[[#This Row],[Gender]]="women",1,0)</f>
        <v>0</v>
      </c>
      <c r="AF69" s="6"/>
      <c r="AG69" s="7"/>
      <c r="AJ69" s="17">
        <f ca="1">IF(Table1[[#This Row],[field of work]]="TEACHING",1,0)</f>
        <v>0</v>
      </c>
      <c r="AK69" s="11">
        <f ca="1">IF(Table1[[#This Row],[field of work]]="CONSTRUCTION",1,0)</f>
        <v>0</v>
      </c>
      <c r="AL69" s="11">
        <f ca="1">IF(Table1[[#This Row],[field of work]]="AGRICULTURE",1,0)</f>
        <v>0</v>
      </c>
      <c r="AM69" s="11">
        <f ca="1">IF(Table1[[#This Row],[field of work]]="AGRICULTURE",1,0)</f>
        <v>0</v>
      </c>
      <c r="AN69" s="11">
        <f ca="1">IF(Table1[[#This Row],[field of work]]="HEALTH",1,0)</f>
        <v>0</v>
      </c>
      <c r="AO69" s="11">
        <f ca="1">IF(Table1[[#This Row],[field of work]]="IT",1,0)</f>
        <v>0</v>
      </c>
      <c r="AP69" s="11"/>
      <c r="AQ69" s="11"/>
      <c r="AR69" s="6"/>
      <c r="AS69" s="6"/>
      <c r="AT69" s="6"/>
      <c r="AU69" s="7"/>
      <c r="AW69" s="20">
        <f ca="1">QUOTIENT(Table1[[#This Row],[Car Value]],Table1[[#This Row],[Cars]])</f>
        <v>3474</v>
      </c>
      <c r="AX69" s="6"/>
      <c r="AY69" s="17">
        <f ca="1">IF(Table1[[#This Row],[Value of debts]]&gt;$AZ$6,1,0)</f>
        <v>1</v>
      </c>
      <c r="AZ69" s="6"/>
      <c r="BA69" s="6"/>
      <c r="BB69" s="7"/>
      <c r="BC69" s="27">
        <f ca="1">(Table1[[#This Row],[Mortage left]]/Table1[[#This Row],[Value of House]])</f>
        <v>0.44619220582027919</v>
      </c>
      <c r="BD69" s="11">
        <f t="shared" ca="1" si="22"/>
        <v>0</v>
      </c>
      <c r="BE69" s="11"/>
      <c r="BF69" s="11"/>
      <c r="BG69" s="17">
        <f ca="1">IF(Table1[[#This Row],[Area]]="YUKON",Table1[[#This Row],[Income]],0)</f>
        <v>0</v>
      </c>
      <c r="BH69" s="11">
        <f ca="1">IF(Table1[[#This Row],[Area]]="BC",Table1[[#This Row],[Income]],0)</f>
        <v>0</v>
      </c>
      <c r="BI69" s="11">
        <f t="shared" ca="1" si="23"/>
        <v>0</v>
      </c>
      <c r="BJ69" s="11">
        <f t="shared" ca="1" si="24"/>
        <v>0</v>
      </c>
      <c r="BK69" s="11">
        <f ca="1">IF(Table1[[#This Row],[Area]]="NUNAVUT",Table1[[#This Row],[Income]],0)</f>
        <v>0</v>
      </c>
      <c r="BL69" s="11">
        <f t="shared" ca="1" si="25"/>
        <v>0</v>
      </c>
      <c r="BM69" s="6">
        <f ca="1">IF(Table1[[#This Row],[Area]]="MANITOBA",Table1[[#This Row],[Income]],0)</f>
        <v>0</v>
      </c>
      <c r="BN69" s="6">
        <f ca="1">IF(Table1[[#This Row],[Area]]="ONTARIO",Table1[[#This Row],[Income]],0)</f>
        <v>0</v>
      </c>
      <c r="BO69" s="6">
        <f ca="1">IF(Table1[[#This Row],[Area]]="QUEBEC",Table1[[#This Row],[Income]],0)</f>
        <v>0</v>
      </c>
      <c r="BP69" s="6">
        <f ca="1">IF(Table1[[#This Row],[Area]]="NEWFOUNLAND",Table1[[#This Row],[Income]],0)</f>
        <v>0</v>
      </c>
      <c r="BQ69" s="6">
        <f ca="1">IF(Table1[[#This Row],[Area]]="NEW BRUNCWICK",Table1[[#This Row],[Income]],0)</f>
        <v>0</v>
      </c>
      <c r="BR69" s="6">
        <f ca="1">IF(Table1[[#This Row],[Area]]="NOVA SCOTIA",Table1[[#This Row],[Income]],0)</f>
        <v>0</v>
      </c>
      <c r="BS69" s="7">
        <f t="shared" ca="1" si="26"/>
        <v>0</v>
      </c>
      <c r="BT69" s="5">
        <f ca="1">IF(Table1[[#This Row],[field of work]]="HEALTH",Table1[[#This Row],[Income]],0)</f>
        <v>0</v>
      </c>
      <c r="BU69" s="6">
        <f ca="1">IF(Table1[[#This Row],[field of work]]="CONSTRUCTION",Table1[[#This Row],[Income]],0)</f>
        <v>0</v>
      </c>
      <c r="BV69" s="6">
        <f t="shared" ca="1" si="27"/>
        <v>3549</v>
      </c>
      <c r="BW69" s="6">
        <f ca="1">IF(Table1[[#This Row],[field of work]]="IT",Table1[[#This Row],[Income]],0)</f>
        <v>0</v>
      </c>
      <c r="BX69" s="6">
        <f ca="1">IF(Table1[[#This Row],[field of work]]="GENERAL WORK",Table1[[#This Row],[Income]],0)</f>
        <v>4316</v>
      </c>
      <c r="BY69" s="7">
        <f ca="1">IF(Table1[[#This Row],[field of work]]="AGRICULTURE",Table1[[#This Row],[Income]],0)</f>
        <v>0</v>
      </c>
      <c r="BZ69" s="5">
        <f ca="1">IF(Table1[[#This Row],[Value of debts]]&gt;Table1[[#This Row],[Income]],1,0)</f>
        <v>1</v>
      </c>
      <c r="CA69" s="7"/>
      <c r="CB69" s="5">
        <f ca="1">IF(Table1[[#This Row],[Networth of person($)]]&gt;$CC$6,Table1[[#This Row],[age]],0)</f>
        <v>26</v>
      </c>
      <c r="CC69" s="7"/>
      <c r="CD69" s="6"/>
      <c r="CE69" s="6"/>
      <c r="CF69" s="6"/>
      <c r="CG69" s="6"/>
      <c r="CH69" s="6"/>
      <c r="CI69" s="6"/>
    </row>
    <row r="70" spans="2:87" x14ac:dyDescent="0.25">
      <c r="B70">
        <f t="shared" ca="1" si="1"/>
        <v>1</v>
      </c>
      <c r="C70" t="str">
        <f t="shared" ca="1" si="2"/>
        <v>men</v>
      </c>
      <c r="D70">
        <f t="shared" ca="1" si="3"/>
        <v>45</v>
      </c>
      <c r="E70">
        <f t="shared" ca="1" si="4"/>
        <v>3</v>
      </c>
      <c r="F70" t="str">
        <f t="shared" ca="1" si="5"/>
        <v>teaching</v>
      </c>
      <c r="G70">
        <f t="shared" ca="1" si="6"/>
        <v>1</v>
      </c>
      <c r="H70" t="str">
        <f t="shared" ca="1" si="7"/>
        <v>highschool</v>
      </c>
      <c r="I70">
        <f t="shared" ca="1" si="8"/>
        <v>4</v>
      </c>
      <c r="J70">
        <f t="shared" ca="1" si="9"/>
        <v>3</v>
      </c>
      <c r="K70">
        <f t="shared" ca="1" si="10"/>
        <v>3549</v>
      </c>
      <c r="L70">
        <f t="shared" ca="1" si="11"/>
        <v>8</v>
      </c>
      <c r="M70" t="str">
        <f t="shared" ca="1" si="12"/>
        <v>Ontario</v>
      </c>
      <c r="N70">
        <f t="shared" ca="1" si="28"/>
        <v>17745</v>
      </c>
      <c r="O70">
        <f t="shared" ca="1" si="14"/>
        <v>851.04664056325305</v>
      </c>
      <c r="P70">
        <f t="shared" ca="1" si="29"/>
        <v>9992.5215507692246</v>
      </c>
      <c r="Q70">
        <f t="shared" ca="1" si="16"/>
        <v>6205</v>
      </c>
      <c r="R70">
        <f t="shared" ca="1" si="30"/>
        <v>2025.0145882835384</v>
      </c>
      <c r="S70">
        <f t="shared" ca="1" si="31"/>
        <v>4144.107995783741</v>
      </c>
      <c r="T70">
        <f t="shared" ca="1" si="32"/>
        <v>31881.629546552969</v>
      </c>
      <c r="U70">
        <f t="shared" ca="1" si="33"/>
        <v>9081.061228846791</v>
      </c>
      <c r="V70">
        <f t="shared" ca="1" si="34"/>
        <v>22800.56831770618</v>
      </c>
      <c r="AD70" s="5">
        <f ca="1">IF(Table1[[#This Row],[Gender]]="men",1,0)</f>
        <v>1</v>
      </c>
      <c r="AE70" s="6">
        <f ca="1">IF(Table1[[#This Row],[Gender]]="women",1,0)</f>
        <v>0</v>
      </c>
      <c r="AF70" s="6"/>
      <c r="AG70" s="7"/>
      <c r="AJ70" s="17">
        <f ca="1">IF(Table1[[#This Row],[field of work]]="TEACHING",1,0)</f>
        <v>1</v>
      </c>
      <c r="AK70" s="11">
        <f ca="1">IF(Table1[[#This Row],[field of work]]="CONSTRUCTION",1,0)</f>
        <v>0</v>
      </c>
      <c r="AL70" s="11">
        <f ca="1">IF(Table1[[#This Row],[field of work]]="AGRICULTURE",1,0)</f>
        <v>0</v>
      </c>
      <c r="AM70" s="11">
        <f ca="1">IF(Table1[[#This Row],[field of work]]="AGRICULTURE",1,0)</f>
        <v>0</v>
      </c>
      <c r="AN70" s="11">
        <f ca="1">IF(Table1[[#This Row],[field of work]]="HEALTH",1,0)</f>
        <v>0</v>
      </c>
      <c r="AO70" s="11">
        <f ca="1">IF(Table1[[#This Row],[field of work]]="IT",1,0)</f>
        <v>0</v>
      </c>
      <c r="AP70" s="11"/>
      <c r="AQ70" s="11"/>
      <c r="AR70" s="6"/>
      <c r="AS70" s="6"/>
      <c r="AT70" s="6"/>
      <c r="AU70" s="7"/>
      <c r="AW70" s="20">
        <f ca="1">QUOTIENT(Table1[[#This Row],[Car Value]],Table1[[#This Row],[Cars]])</f>
        <v>3330</v>
      </c>
      <c r="AX70" s="6"/>
      <c r="AY70" s="17">
        <f ca="1">IF(Table1[[#This Row],[Value of debts]]&gt;$AZ$6,1,0)</f>
        <v>1</v>
      </c>
      <c r="AZ70" s="6"/>
      <c r="BA70" s="6"/>
      <c r="BB70" s="7"/>
      <c r="BC70" s="27">
        <f ca="1">(Table1[[#This Row],[Mortage left]]/Table1[[#This Row],[Value of House]])</f>
        <v>4.795979941184858E-2</v>
      </c>
      <c r="BD70" s="11">
        <f t="shared" ca="1" si="22"/>
        <v>1</v>
      </c>
      <c r="BE70" s="11"/>
      <c r="BF70" s="11"/>
      <c r="BG70" s="17">
        <f ca="1">IF(Table1[[#This Row],[Area]]="YUKON",Table1[[#This Row],[Income]],0)</f>
        <v>0</v>
      </c>
      <c r="BH70" s="11">
        <f ca="1">IF(Table1[[#This Row],[Area]]="BC",Table1[[#This Row],[Income]],0)</f>
        <v>0</v>
      </c>
      <c r="BI70" s="11">
        <f t="shared" ca="1" si="23"/>
        <v>0</v>
      </c>
      <c r="BJ70" s="11">
        <f t="shared" ca="1" si="24"/>
        <v>0</v>
      </c>
      <c r="BK70" s="11">
        <f ca="1">IF(Table1[[#This Row],[Area]]="NUNAVUT",Table1[[#This Row],[Income]],0)</f>
        <v>0</v>
      </c>
      <c r="BL70" s="11">
        <f t="shared" ca="1" si="25"/>
        <v>0</v>
      </c>
      <c r="BM70" s="6">
        <f ca="1">IF(Table1[[#This Row],[Area]]="MANITOBA",Table1[[#This Row],[Income]],0)</f>
        <v>0</v>
      </c>
      <c r="BN70" s="6">
        <f ca="1">IF(Table1[[#This Row],[Area]]="ONTARIO",Table1[[#This Row],[Income]],0)</f>
        <v>3549</v>
      </c>
      <c r="BO70" s="6">
        <f ca="1">IF(Table1[[#This Row],[Area]]="QUEBEC",Table1[[#This Row],[Income]],0)</f>
        <v>0</v>
      </c>
      <c r="BP70" s="6">
        <f ca="1">IF(Table1[[#This Row],[Area]]="NEWFOUNLAND",Table1[[#This Row],[Income]],0)</f>
        <v>0</v>
      </c>
      <c r="BQ70" s="6">
        <f ca="1">IF(Table1[[#This Row],[Area]]="NEW BRUNCWICK",Table1[[#This Row],[Income]],0)</f>
        <v>0</v>
      </c>
      <c r="BR70" s="6">
        <f ca="1">IF(Table1[[#This Row],[Area]]="NOVA SCOTIA",Table1[[#This Row],[Income]],0)</f>
        <v>0</v>
      </c>
      <c r="BS70" s="7">
        <f t="shared" ca="1" si="26"/>
        <v>0</v>
      </c>
      <c r="BT70" s="5">
        <f ca="1">IF(Table1[[#This Row],[field of work]]="HEALTH",Table1[[#This Row],[Income]],0)</f>
        <v>0</v>
      </c>
      <c r="BU70" s="6">
        <f ca="1">IF(Table1[[#This Row],[field of work]]="CONSTRUCTION",Table1[[#This Row],[Income]],0)</f>
        <v>0</v>
      </c>
      <c r="BV70" s="6">
        <f t="shared" ca="1" si="27"/>
        <v>0</v>
      </c>
      <c r="BW70" s="6">
        <f ca="1">IF(Table1[[#This Row],[field of work]]="IT",Table1[[#This Row],[Income]],0)</f>
        <v>0</v>
      </c>
      <c r="BX70" s="6">
        <f ca="1">IF(Table1[[#This Row],[field of work]]="GENERAL WORK",Table1[[#This Row],[Income]],0)</f>
        <v>0</v>
      </c>
      <c r="BY70" s="7">
        <f ca="1">IF(Table1[[#This Row],[field of work]]="AGRICULTURE",Table1[[#This Row],[Income]],0)</f>
        <v>0</v>
      </c>
      <c r="BZ70" s="5">
        <f ca="1">IF(Table1[[#This Row],[Value of debts]]&gt;Table1[[#This Row],[Income]],1,0)</f>
        <v>1</v>
      </c>
      <c r="CA70" s="7"/>
      <c r="CB70" s="5">
        <f ca="1">IF(Table1[[#This Row],[Networth of person($)]]&gt;$CC$6,Table1[[#This Row],[age]],0)</f>
        <v>45</v>
      </c>
      <c r="CC70" s="7"/>
      <c r="CD70" s="6"/>
      <c r="CE70" s="6"/>
      <c r="CF70" s="6"/>
      <c r="CG70" s="6"/>
      <c r="CH70" s="6"/>
      <c r="CI70" s="6"/>
    </row>
    <row r="71" spans="2:87" x14ac:dyDescent="0.25">
      <c r="B71">
        <f t="shared" ca="1" si="1"/>
        <v>1</v>
      </c>
      <c r="C71" t="str">
        <f t="shared" ca="1" si="2"/>
        <v>men</v>
      </c>
      <c r="D71">
        <f t="shared" ca="1" si="3"/>
        <v>32</v>
      </c>
      <c r="E71">
        <f t="shared" ca="1" si="4"/>
        <v>6</v>
      </c>
      <c r="F71" t="str">
        <f t="shared" ca="1" si="5"/>
        <v>agriculture</v>
      </c>
      <c r="G71">
        <f t="shared" ca="1" si="6"/>
        <v>3</v>
      </c>
      <c r="H71" t="str">
        <f t="shared" ca="1" si="7"/>
        <v>university</v>
      </c>
      <c r="I71">
        <f t="shared" ca="1" si="8"/>
        <v>1</v>
      </c>
      <c r="J71">
        <f t="shared" ca="1" si="9"/>
        <v>2</v>
      </c>
      <c r="K71">
        <f t="shared" ca="1" si="10"/>
        <v>4002</v>
      </c>
      <c r="L71">
        <f t="shared" ca="1" si="11"/>
        <v>11</v>
      </c>
      <c r="M71" t="str">
        <f t="shared" ca="1" si="12"/>
        <v>New bruncwick</v>
      </c>
      <c r="N71">
        <f t="shared" ca="1" si="28"/>
        <v>20010</v>
      </c>
      <c r="O71">
        <f t="shared" ca="1" si="14"/>
        <v>15058.819181070859</v>
      </c>
      <c r="P71">
        <f t="shared" ca="1" si="29"/>
        <v>6168.6674886309602</v>
      </c>
      <c r="Q71">
        <f t="shared" ca="1" si="16"/>
        <v>2223</v>
      </c>
      <c r="R71">
        <f t="shared" ca="1" si="30"/>
        <v>3703.1355209262147</v>
      </c>
      <c r="S71">
        <f t="shared" ca="1" si="31"/>
        <v>3009.522282839223</v>
      </c>
      <c r="T71">
        <f t="shared" ca="1" si="32"/>
        <v>29188.189771470181</v>
      </c>
      <c r="U71">
        <f t="shared" ca="1" si="33"/>
        <v>20984.954701997074</v>
      </c>
      <c r="V71">
        <f t="shared" ca="1" si="34"/>
        <v>8203.2350694731067</v>
      </c>
      <c r="AD71" s="5">
        <f ca="1">IF(Table1[[#This Row],[Gender]]="men",1,0)</f>
        <v>1</v>
      </c>
      <c r="AE71" s="6">
        <f ca="1">IF(Table1[[#This Row],[Gender]]="women",1,0)</f>
        <v>0</v>
      </c>
      <c r="AF71" s="6"/>
      <c r="AG71" s="7"/>
      <c r="AJ71" s="17">
        <f ca="1">IF(Table1[[#This Row],[field of work]]="TEACHING",1,0)</f>
        <v>0</v>
      </c>
      <c r="AK71" s="11">
        <f ca="1">IF(Table1[[#This Row],[field of work]]="CONSTRUCTION",1,0)</f>
        <v>0</v>
      </c>
      <c r="AL71" s="11">
        <f ca="1">IF(Table1[[#This Row],[field of work]]="AGRICULTURE",1,0)</f>
        <v>1</v>
      </c>
      <c r="AM71" s="11">
        <f ca="1">IF(Table1[[#This Row],[field of work]]="AGRICULTURE",1,0)</f>
        <v>1</v>
      </c>
      <c r="AN71" s="11">
        <f ca="1">IF(Table1[[#This Row],[field of work]]="HEALTH",1,0)</f>
        <v>0</v>
      </c>
      <c r="AO71" s="11">
        <f ca="1">IF(Table1[[#This Row],[field of work]]="IT",1,0)</f>
        <v>0</v>
      </c>
      <c r="AP71" s="11"/>
      <c r="AQ71" s="11"/>
      <c r="AR71" s="6"/>
      <c r="AS71" s="6"/>
      <c r="AT71" s="6"/>
      <c r="AU71" s="7"/>
      <c r="AW71" s="20">
        <f ca="1">QUOTIENT(Table1[[#This Row],[Car Value]],Table1[[#This Row],[Cars]])</f>
        <v>3084</v>
      </c>
      <c r="AX71" s="6"/>
      <c r="AY71" s="17">
        <f ca="1">IF(Table1[[#This Row],[Value of debts]]&gt;$AZ$6,1,0)</f>
        <v>1</v>
      </c>
      <c r="AZ71" s="6"/>
      <c r="BA71" s="6"/>
      <c r="BB71" s="7"/>
      <c r="BC71" s="27">
        <f ca="1">(Table1[[#This Row],[Mortage left]]/Table1[[#This Row],[Value of House]])</f>
        <v>0.75256467671518534</v>
      </c>
      <c r="BD71" s="11">
        <f t="shared" ca="1" si="22"/>
        <v>0</v>
      </c>
      <c r="BE71" s="11"/>
      <c r="BF71" s="11"/>
      <c r="BG71" s="17">
        <f ca="1">IF(Table1[[#This Row],[Area]]="YUKON",Table1[[#This Row],[Income]],0)</f>
        <v>0</v>
      </c>
      <c r="BH71" s="11">
        <f ca="1">IF(Table1[[#This Row],[Area]]="BC",Table1[[#This Row],[Income]],0)</f>
        <v>0</v>
      </c>
      <c r="BI71" s="11">
        <f t="shared" ca="1" si="23"/>
        <v>0</v>
      </c>
      <c r="BJ71" s="11">
        <f t="shared" ca="1" si="24"/>
        <v>8827</v>
      </c>
      <c r="BK71" s="11">
        <f ca="1">IF(Table1[[#This Row],[Area]]="NUNAVUT",Table1[[#This Row],[Income]],0)</f>
        <v>0</v>
      </c>
      <c r="BL71" s="11">
        <f t="shared" ca="1" si="25"/>
        <v>0</v>
      </c>
      <c r="BM71" s="6">
        <f ca="1">IF(Table1[[#This Row],[Area]]="MANITOBA",Table1[[#This Row],[Income]],0)</f>
        <v>0</v>
      </c>
      <c r="BN71" s="6">
        <f ca="1">IF(Table1[[#This Row],[Area]]="ONTARIO",Table1[[#This Row],[Income]],0)</f>
        <v>0</v>
      </c>
      <c r="BO71" s="6">
        <f ca="1">IF(Table1[[#This Row],[Area]]="QUEBEC",Table1[[#This Row],[Income]],0)</f>
        <v>0</v>
      </c>
      <c r="BP71" s="6">
        <f ca="1">IF(Table1[[#This Row],[Area]]="NEWFOUNLAND",Table1[[#This Row],[Income]],0)</f>
        <v>0</v>
      </c>
      <c r="BQ71" s="6">
        <f ca="1">IF(Table1[[#This Row],[Area]]="NEW BRUNCWICK",Table1[[#This Row],[Income]],0)</f>
        <v>4002</v>
      </c>
      <c r="BR71" s="6">
        <f ca="1">IF(Table1[[#This Row],[Area]]="NOVA SCOTIA",Table1[[#This Row],[Income]],0)</f>
        <v>0</v>
      </c>
      <c r="BS71" s="7">
        <f t="shared" ca="1" si="26"/>
        <v>0</v>
      </c>
      <c r="BT71" s="5">
        <f ca="1">IF(Table1[[#This Row],[field of work]]="HEALTH",Table1[[#This Row],[Income]],0)</f>
        <v>0</v>
      </c>
      <c r="BU71" s="6">
        <f ca="1">IF(Table1[[#This Row],[field of work]]="CONSTRUCTION",Table1[[#This Row],[Income]],0)</f>
        <v>0</v>
      </c>
      <c r="BV71" s="6">
        <f t="shared" ca="1" si="27"/>
        <v>0</v>
      </c>
      <c r="BW71" s="6">
        <f ca="1">IF(Table1[[#This Row],[field of work]]="IT",Table1[[#This Row],[Income]],0)</f>
        <v>0</v>
      </c>
      <c r="BX71" s="6">
        <f ca="1">IF(Table1[[#This Row],[field of work]]="GENERAL WORK",Table1[[#This Row],[Income]],0)</f>
        <v>0</v>
      </c>
      <c r="BY71" s="7">
        <f ca="1">IF(Table1[[#This Row],[field of work]]="AGRICULTURE",Table1[[#This Row],[Income]],0)</f>
        <v>4002</v>
      </c>
      <c r="BZ71" s="5">
        <f ca="1">IF(Table1[[#This Row],[Value of debts]]&gt;Table1[[#This Row],[Income]],1,0)</f>
        <v>1</v>
      </c>
      <c r="CA71" s="7"/>
      <c r="CB71" s="5">
        <f ca="1">IF(Table1[[#This Row],[Networth of person($)]]&gt;$CC$6,Table1[[#This Row],[age]],0)</f>
        <v>32</v>
      </c>
      <c r="CC71" s="7"/>
      <c r="CD71" s="6"/>
      <c r="CE71" s="6"/>
      <c r="CF71" s="6"/>
      <c r="CG71" s="6"/>
      <c r="CH71" s="6"/>
      <c r="CI71" s="6"/>
    </row>
    <row r="72" spans="2:87" x14ac:dyDescent="0.25">
      <c r="B72">
        <f t="shared" ref="B72:B135" ca="1" si="35">RANDBETWEEN(1,2)</f>
        <v>1</v>
      </c>
      <c r="C72" t="str">
        <f t="shared" ref="C72:C135" ca="1" si="36">IF(B72=1,"men","women")</f>
        <v>men</v>
      </c>
      <c r="D72">
        <f t="shared" ref="D72:D135" ca="1" si="37">RANDBETWEEN(25,45)</f>
        <v>44</v>
      </c>
      <c r="E72">
        <f t="shared" ref="E72:E135" ca="1" si="38">RANDBETWEEN(1,6)</f>
        <v>6</v>
      </c>
      <c r="F72" t="str">
        <f t="shared" ref="F72:F135" ca="1" si="39">VLOOKUP(E72,$X$6:$Y$11,2)</f>
        <v>agriculture</v>
      </c>
      <c r="G72">
        <f t="shared" ref="G72:G135" ca="1" si="40">RANDBETWEEN(1,6)</f>
        <v>2</v>
      </c>
      <c r="H72" t="str">
        <f t="shared" ref="H72:H135" ca="1" si="41">VLOOKUP(G72,$Z$6:$AA$10,2)</f>
        <v>college</v>
      </c>
      <c r="I72">
        <f t="shared" ref="I72:I135" ca="1" si="42">RANDBETWEEN(0,4)</f>
        <v>0</v>
      </c>
      <c r="J72">
        <f t="shared" ref="J72:J135" ca="1" si="43">RANDBETWEEN(1,3)</f>
        <v>1</v>
      </c>
      <c r="K72">
        <f t="shared" ref="K72:K135" ca="1" si="44">RANDBETWEEN(2500,9000)</f>
        <v>4520</v>
      </c>
      <c r="L72">
        <f t="shared" ref="L72:L135" ca="1" si="45">RANDBETWEEN(1,13)</f>
        <v>5</v>
      </c>
      <c r="M72" t="str">
        <f t="shared" ref="M72:M135" ca="1" si="46">VLOOKUP(L72,$AB$6:$AC$18,2)</f>
        <v>Nunavut</v>
      </c>
      <c r="N72">
        <f t="shared" ca="1" si="28"/>
        <v>13560</v>
      </c>
      <c r="O72">
        <f t="shared" ref="O72:O135" ca="1" si="47">RAND()*N72</f>
        <v>11921.803337368514</v>
      </c>
      <c r="P72">
        <f t="shared" ca="1" si="29"/>
        <v>2973.3362538770921</v>
      </c>
      <c r="Q72">
        <f t="shared" ref="Q72:Q135" ca="1" si="48">RANDBETWEEN(0,P72)</f>
        <v>1747</v>
      </c>
      <c r="R72">
        <f t="shared" ca="1" si="30"/>
        <v>809.53252736760032</v>
      </c>
      <c r="S72">
        <f t="shared" ca="1" si="31"/>
        <v>5228.7467925416659</v>
      </c>
      <c r="T72">
        <f t="shared" ca="1" si="32"/>
        <v>21762.08304641876</v>
      </c>
      <c r="U72">
        <f t="shared" ca="1" si="33"/>
        <v>14478.335864736115</v>
      </c>
      <c r="V72">
        <f t="shared" ca="1" si="34"/>
        <v>7283.7471816826455</v>
      </c>
      <c r="AD72" s="5">
        <f ca="1">IF(Table1[[#This Row],[Gender]]="men",1,0)</f>
        <v>1</v>
      </c>
      <c r="AE72" s="6">
        <f ca="1">IF(Table1[[#This Row],[Gender]]="women",1,0)</f>
        <v>0</v>
      </c>
      <c r="AF72" s="6"/>
      <c r="AG72" s="7"/>
      <c r="AJ72" s="17">
        <f ca="1">IF(Table1[[#This Row],[field of work]]="TEACHING",1,0)</f>
        <v>0</v>
      </c>
      <c r="AK72" s="11">
        <f ca="1">IF(Table1[[#This Row],[field of work]]="CONSTRUCTION",1,0)</f>
        <v>0</v>
      </c>
      <c r="AL72" s="11">
        <f ca="1">IF(Table1[[#This Row],[field of work]]="AGRICULTURE",1,0)</f>
        <v>1</v>
      </c>
      <c r="AM72" s="11">
        <f ca="1">IF(Table1[[#This Row],[field of work]]="AGRICULTURE",1,0)</f>
        <v>1</v>
      </c>
      <c r="AN72" s="11">
        <f ca="1">IF(Table1[[#This Row],[field of work]]="HEALTH",1,0)</f>
        <v>0</v>
      </c>
      <c r="AO72" s="11">
        <f ca="1">IF(Table1[[#This Row],[field of work]]="IT",1,0)</f>
        <v>0</v>
      </c>
      <c r="AP72" s="11"/>
      <c r="AQ72" s="11"/>
      <c r="AR72" s="6"/>
      <c r="AS72" s="6"/>
      <c r="AT72" s="6"/>
      <c r="AU72" s="7"/>
      <c r="AW72" s="20">
        <f ca="1">QUOTIENT(Table1[[#This Row],[Car Value]],Table1[[#This Row],[Cars]])</f>
        <v>2973</v>
      </c>
      <c r="AX72" s="6"/>
      <c r="AY72" s="17">
        <f ca="1">IF(Table1[[#This Row],[Value of debts]]&gt;$AZ$6,1,0)</f>
        <v>1</v>
      </c>
      <c r="AZ72" s="6"/>
      <c r="BA72" s="6"/>
      <c r="BB72" s="7"/>
      <c r="BC72" s="27">
        <f ca="1">(Table1[[#This Row],[Mortage left]]/Table1[[#This Row],[Value of House]])</f>
        <v>0.87918903667909398</v>
      </c>
      <c r="BD72" s="11">
        <f t="shared" ref="BD72:BD135" ca="1" si="49">IF(BC72&lt;$BE$6,1,0)</f>
        <v>0</v>
      </c>
      <c r="BE72" s="11"/>
      <c r="BF72" s="11"/>
      <c r="BG72" s="17">
        <f ca="1">IF(Table1[[#This Row],[Area]]="YUKON",Table1[[#This Row],[Income]],0)</f>
        <v>0</v>
      </c>
      <c r="BH72" s="11">
        <f ca="1">IF(Table1[[#This Row],[Area]]="BC",Table1[[#This Row],[Income]],0)</f>
        <v>0</v>
      </c>
      <c r="BI72" s="11">
        <f t="shared" ref="BI72:BI135" ca="1" si="50">IF(M74="NORHWEST TER",K74,0)</f>
        <v>0</v>
      </c>
      <c r="BJ72" s="11">
        <f t="shared" ref="BJ72:BJ135" ca="1" si="51">IF(M89="ALBERTA",K89,0)</f>
        <v>0</v>
      </c>
      <c r="BK72" s="11">
        <f ca="1">IF(Table1[[#This Row],[Area]]="NUNAVUT",Table1[[#This Row],[Income]],0)</f>
        <v>4520</v>
      </c>
      <c r="BL72" s="11">
        <f t="shared" ref="BL72:BL135" ca="1" si="52">IF(M105="SASKATCHENWAN",K105,0)</f>
        <v>4343</v>
      </c>
      <c r="BM72" s="6">
        <f ca="1">IF(Table1[[#This Row],[Area]]="MANITOBA",Table1[[#This Row],[Income]],0)</f>
        <v>0</v>
      </c>
      <c r="BN72" s="6">
        <f ca="1">IF(Table1[[#This Row],[Area]]="ONTARIO",Table1[[#This Row],[Income]],0)</f>
        <v>0</v>
      </c>
      <c r="BO72" s="6">
        <f ca="1">IF(Table1[[#This Row],[Area]]="QUEBEC",Table1[[#This Row],[Income]],0)</f>
        <v>0</v>
      </c>
      <c r="BP72" s="6">
        <f ca="1">IF(Table1[[#This Row],[Area]]="NEWFOUNLAND",Table1[[#This Row],[Income]],0)</f>
        <v>0</v>
      </c>
      <c r="BQ72" s="6">
        <f ca="1">IF(Table1[[#This Row],[Area]]="NEW BRUNCWICK",Table1[[#This Row],[Income]],0)</f>
        <v>0</v>
      </c>
      <c r="BR72" s="6">
        <f ca="1">IF(Table1[[#This Row],[Area]]="NOVA SCOTIA",Table1[[#This Row],[Income]],0)</f>
        <v>0</v>
      </c>
      <c r="BS72" s="7">
        <f t="shared" ref="BS72:BS135" ca="1" si="53">IF(M74="PRINCE EDWARD ISLAND",K74,0)</f>
        <v>0</v>
      </c>
      <c r="BT72" s="5">
        <f ca="1">IF(Table1[[#This Row],[field of work]]="HEALTH",Table1[[#This Row],[Income]],0)</f>
        <v>0</v>
      </c>
      <c r="BU72" s="6">
        <f ca="1">IF(Table1[[#This Row],[field of work]]="CONSTRUCTION",Table1[[#This Row],[Income]],0)</f>
        <v>0</v>
      </c>
      <c r="BV72" s="6">
        <f t="shared" ref="BV72:BV135" ca="1" si="54">IF(F73="TEACHING",K73,0)</f>
        <v>0</v>
      </c>
      <c r="BW72" s="6">
        <f ca="1">IF(Table1[[#This Row],[field of work]]="IT",Table1[[#This Row],[Income]],0)</f>
        <v>0</v>
      </c>
      <c r="BX72" s="6">
        <f ca="1">IF(Table1[[#This Row],[field of work]]="GENERAL WORK",Table1[[#This Row],[Income]],0)</f>
        <v>0</v>
      </c>
      <c r="BY72" s="7">
        <f ca="1">IF(Table1[[#This Row],[field of work]]="AGRICULTURE",Table1[[#This Row],[Income]],0)</f>
        <v>4520</v>
      </c>
      <c r="BZ72" s="5">
        <f ca="1">IF(Table1[[#This Row],[Value of debts]]&gt;Table1[[#This Row],[Income]],1,0)</f>
        <v>1</v>
      </c>
      <c r="CA72" s="7"/>
      <c r="CB72" s="5">
        <f ca="1">IF(Table1[[#This Row],[Networth of person($)]]&gt;$CC$6,Table1[[#This Row],[age]],0)</f>
        <v>44</v>
      </c>
      <c r="CC72" s="7"/>
      <c r="CD72" s="6"/>
      <c r="CE72" s="6"/>
      <c r="CF72" s="6"/>
      <c r="CG72" s="6"/>
      <c r="CH72" s="6"/>
      <c r="CI72" s="6"/>
    </row>
    <row r="73" spans="2:87" x14ac:dyDescent="0.25">
      <c r="B73">
        <f t="shared" ca="1" si="35"/>
        <v>2</v>
      </c>
      <c r="C73" t="str">
        <f t="shared" ca="1" si="36"/>
        <v>women</v>
      </c>
      <c r="D73">
        <f t="shared" ca="1" si="37"/>
        <v>45</v>
      </c>
      <c r="E73">
        <f t="shared" ca="1" si="38"/>
        <v>6</v>
      </c>
      <c r="F73" t="str">
        <f t="shared" ca="1" si="39"/>
        <v>agriculture</v>
      </c>
      <c r="G73">
        <f t="shared" ca="1" si="40"/>
        <v>3</v>
      </c>
      <c r="H73" t="str">
        <f t="shared" ca="1" si="41"/>
        <v>university</v>
      </c>
      <c r="I73">
        <f t="shared" ca="1" si="42"/>
        <v>1</v>
      </c>
      <c r="J73">
        <f t="shared" ca="1" si="43"/>
        <v>2</v>
      </c>
      <c r="K73">
        <f t="shared" ca="1" si="44"/>
        <v>3461</v>
      </c>
      <c r="L73">
        <f t="shared" ca="1" si="45"/>
        <v>1</v>
      </c>
      <c r="M73" t="str">
        <f t="shared" ca="1" si="46"/>
        <v>Yukon</v>
      </c>
      <c r="N73">
        <f t="shared" ca="1" si="28"/>
        <v>10383</v>
      </c>
      <c r="O73">
        <f t="shared" ca="1" si="47"/>
        <v>6134.0029898511912</v>
      </c>
      <c r="P73">
        <f t="shared" ca="1" si="29"/>
        <v>3817.368274926434</v>
      </c>
      <c r="Q73">
        <f t="shared" ca="1" si="48"/>
        <v>1862</v>
      </c>
      <c r="R73">
        <f t="shared" ca="1" si="30"/>
        <v>6413.6857508898765</v>
      </c>
      <c r="S73">
        <f t="shared" ca="1" si="31"/>
        <v>1861.9659209894401</v>
      </c>
      <c r="T73">
        <f t="shared" ca="1" si="32"/>
        <v>16062.334195915873</v>
      </c>
      <c r="U73">
        <f t="shared" ca="1" si="33"/>
        <v>14409.688740741069</v>
      </c>
      <c r="V73">
        <f t="shared" ca="1" si="34"/>
        <v>1652.6454551748047</v>
      </c>
      <c r="AD73" s="5">
        <f ca="1">IF(Table1[[#This Row],[Gender]]="men",1,0)</f>
        <v>0</v>
      </c>
      <c r="AE73" s="6">
        <f ca="1">IF(Table1[[#This Row],[Gender]]="women",1,0)</f>
        <v>1</v>
      </c>
      <c r="AF73" s="6"/>
      <c r="AG73" s="7"/>
      <c r="AJ73" s="17">
        <f ca="1">IF(Table1[[#This Row],[field of work]]="TEACHING",1,0)</f>
        <v>0</v>
      </c>
      <c r="AK73" s="11">
        <f ca="1">IF(Table1[[#This Row],[field of work]]="CONSTRUCTION",1,0)</f>
        <v>0</v>
      </c>
      <c r="AL73" s="11">
        <f ca="1">IF(Table1[[#This Row],[field of work]]="AGRICULTURE",1,0)</f>
        <v>1</v>
      </c>
      <c r="AM73" s="11">
        <f ca="1">IF(Table1[[#This Row],[field of work]]="AGRICULTURE",1,0)</f>
        <v>1</v>
      </c>
      <c r="AN73" s="11">
        <f ca="1">IF(Table1[[#This Row],[field of work]]="HEALTH",1,0)</f>
        <v>0</v>
      </c>
      <c r="AO73" s="11">
        <f ca="1">IF(Table1[[#This Row],[field of work]]="IT",1,0)</f>
        <v>0</v>
      </c>
      <c r="AP73" s="11"/>
      <c r="AQ73" s="11"/>
      <c r="AR73" s="6"/>
      <c r="AS73" s="6"/>
      <c r="AT73" s="6"/>
      <c r="AU73" s="7"/>
      <c r="AW73" s="20">
        <f ca="1">QUOTIENT(Table1[[#This Row],[Car Value]],Table1[[#This Row],[Cars]])</f>
        <v>1908</v>
      </c>
      <c r="AX73" s="6"/>
      <c r="AY73" s="17">
        <f ca="1">IF(Table1[[#This Row],[Value of debts]]&gt;$AZ$6,1,0)</f>
        <v>1</v>
      </c>
      <c r="AZ73" s="6"/>
      <c r="BA73" s="6"/>
      <c r="BB73" s="7"/>
      <c r="BC73" s="27">
        <f ca="1">(Table1[[#This Row],[Mortage left]]/Table1[[#This Row],[Value of House]])</f>
        <v>0.59077366751913618</v>
      </c>
      <c r="BD73" s="11">
        <f t="shared" ca="1" si="49"/>
        <v>0</v>
      </c>
      <c r="BE73" s="11"/>
      <c r="BF73" s="11"/>
      <c r="BG73" s="17">
        <f ca="1">IF(Table1[[#This Row],[Area]]="YUKON",Table1[[#This Row],[Income]],0)</f>
        <v>3461</v>
      </c>
      <c r="BH73" s="11">
        <f ca="1">IF(Table1[[#This Row],[Area]]="BC",Table1[[#This Row],[Income]],0)</f>
        <v>0</v>
      </c>
      <c r="BI73" s="11">
        <f t="shared" ca="1" si="50"/>
        <v>0</v>
      </c>
      <c r="BJ73" s="11">
        <f t="shared" ca="1" si="51"/>
        <v>0</v>
      </c>
      <c r="BK73" s="11">
        <f ca="1">IF(Table1[[#This Row],[Area]]="NUNAVUT",Table1[[#This Row],[Income]],0)</f>
        <v>0</v>
      </c>
      <c r="BL73" s="11">
        <f t="shared" ca="1" si="52"/>
        <v>0</v>
      </c>
      <c r="BM73" s="6">
        <f ca="1">IF(Table1[[#This Row],[Area]]="MANITOBA",Table1[[#This Row],[Income]],0)</f>
        <v>0</v>
      </c>
      <c r="BN73" s="6">
        <f ca="1">IF(Table1[[#This Row],[Area]]="ONTARIO",Table1[[#This Row],[Income]],0)</f>
        <v>0</v>
      </c>
      <c r="BO73" s="6">
        <f ca="1">IF(Table1[[#This Row],[Area]]="QUEBEC",Table1[[#This Row],[Income]],0)</f>
        <v>0</v>
      </c>
      <c r="BP73" s="6">
        <f ca="1">IF(Table1[[#This Row],[Area]]="NEWFOUNLAND",Table1[[#This Row],[Income]],0)</f>
        <v>0</v>
      </c>
      <c r="BQ73" s="6">
        <f ca="1">IF(Table1[[#This Row],[Area]]="NEW BRUNCWICK",Table1[[#This Row],[Income]],0)</f>
        <v>0</v>
      </c>
      <c r="BR73" s="6">
        <f ca="1">IF(Table1[[#This Row],[Area]]="NOVA SCOTIA",Table1[[#This Row],[Income]],0)</f>
        <v>0</v>
      </c>
      <c r="BS73" s="7">
        <f t="shared" ca="1" si="53"/>
        <v>0</v>
      </c>
      <c r="BT73" s="5">
        <f ca="1">IF(Table1[[#This Row],[field of work]]="HEALTH",Table1[[#This Row],[Income]],0)</f>
        <v>0</v>
      </c>
      <c r="BU73" s="6">
        <f ca="1">IF(Table1[[#This Row],[field of work]]="CONSTRUCTION",Table1[[#This Row],[Income]],0)</f>
        <v>0</v>
      </c>
      <c r="BV73" s="6">
        <f t="shared" ca="1" si="54"/>
        <v>0</v>
      </c>
      <c r="BW73" s="6">
        <f ca="1">IF(Table1[[#This Row],[field of work]]="IT",Table1[[#This Row],[Income]],0)</f>
        <v>0</v>
      </c>
      <c r="BX73" s="6">
        <f ca="1">IF(Table1[[#This Row],[field of work]]="GENERAL WORK",Table1[[#This Row],[Income]],0)</f>
        <v>0</v>
      </c>
      <c r="BY73" s="7">
        <f ca="1">IF(Table1[[#This Row],[field of work]]="AGRICULTURE",Table1[[#This Row],[Income]],0)</f>
        <v>3461</v>
      </c>
      <c r="BZ73" s="5">
        <f ca="1">IF(Table1[[#This Row],[Value of debts]]&gt;Table1[[#This Row],[Income]],1,0)</f>
        <v>1</v>
      </c>
      <c r="CA73" s="7"/>
      <c r="CB73" s="5">
        <f ca="1">IF(Table1[[#This Row],[Networth of person($)]]&gt;$CC$6,Table1[[#This Row],[age]],0)</f>
        <v>0</v>
      </c>
      <c r="CC73" s="7"/>
      <c r="CD73" s="6"/>
      <c r="CE73" s="6"/>
      <c r="CF73" s="6"/>
      <c r="CG73" s="6"/>
      <c r="CH73" s="6"/>
      <c r="CI73" s="6"/>
    </row>
    <row r="74" spans="2:87" x14ac:dyDescent="0.25">
      <c r="B74">
        <f t="shared" ca="1" si="35"/>
        <v>1</v>
      </c>
      <c r="C74" t="str">
        <f t="shared" ca="1" si="36"/>
        <v>men</v>
      </c>
      <c r="D74">
        <f t="shared" ca="1" si="37"/>
        <v>36</v>
      </c>
      <c r="E74">
        <f t="shared" ca="1" si="38"/>
        <v>6</v>
      </c>
      <c r="F74" t="str">
        <f t="shared" ca="1" si="39"/>
        <v>agriculture</v>
      </c>
      <c r="G74">
        <f t="shared" ca="1" si="40"/>
        <v>5</v>
      </c>
      <c r="H74" t="str">
        <f t="shared" ca="1" si="41"/>
        <v>other</v>
      </c>
      <c r="I74">
        <f t="shared" ca="1" si="42"/>
        <v>3</v>
      </c>
      <c r="J74">
        <f t="shared" ca="1" si="43"/>
        <v>2</v>
      </c>
      <c r="K74">
        <f t="shared" ca="1" si="44"/>
        <v>3447</v>
      </c>
      <c r="L74">
        <f t="shared" ca="1" si="45"/>
        <v>12</v>
      </c>
      <c r="M74" t="str">
        <f t="shared" ca="1" si="46"/>
        <v>Nova Scotia</v>
      </c>
      <c r="N74">
        <f t="shared" ca="1" si="28"/>
        <v>20682</v>
      </c>
      <c r="O74">
        <f t="shared" ca="1" si="47"/>
        <v>9634.7628150519358</v>
      </c>
      <c r="P74">
        <f t="shared" ca="1" si="29"/>
        <v>1189.2466576861318</v>
      </c>
      <c r="Q74">
        <f t="shared" ca="1" si="48"/>
        <v>687</v>
      </c>
      <c r="R74">
        <f t="shared" ca="1" si="30"/>
        <v>1929.6319887476302</v>
      </c>
      <c r="S74">
        <f t="shared" ca="1" si="31"/>
        <v>4395.8855698093557</v>
      </c>
      <c r="T74">
        <f t="shared" ca="1" si="32"/>
        <v>26267.132227495487</v>
      </c>
      <c r="U74">
        <f t="shared" ca="1" si="33"/>
        <v>12251.394803799565</v>
      </c>
      <c r="V74">
        <f t="shared" ca="1" si="34"/>
        <v>14015.737423695922</v>
      </c>
      <c r="AD74" s="5">
        <f ca="1">IF(Table1[[#This Row],[Gender]]="men",1,0)</f>
        <v>1</v>
      </c>
      <c r="AE74" s="6">
        <f ca="1">IF(Table1[[#This Row],[Gender]]="women",1,0)</f>
        <v>0</v>
      </c>
      <c r="AF74" s="6"/>
      <c r="AG74" s="7"/>
      <c r="AJ74" s="17">
        <f ca="1">IF(Table1[[#This Row],[field of work]]="TEACHING",1,0)</f>
        <v>0</v>
      </c>
      <c r="AK74" s="11">
        <f ca="1">IF(Table1[[#This Row],[field of work]]="CONSTRUCTION",1,0)</f>
        <v>0</v>
      </c>
      <c r="AL74" s="11">
        <f ca="1">IF(Table1[[#This Row],[field of work]]="AGRICULTURE",1,0)</f>
        <v>1</v>
      </c>
      <c r="AM74" s="11">
        <f ca="1">IF(Table1[[#This Row],[field of work]]="AGRICULTURE",1,0)</f>
        <v>1</v>
      </c>
      <c r="AN74" s="11">
        <f ca="1">IF(Table1[[#This Row],[field of work]]="HEALTH",1,0)</f>
        <v>0</v>
      </c>
      <c r="AO74" s="11">
        <f ca="1">IF(Table1[[#This Row],[field of work]]="IT",1,0)</f>
        <v>0</v>
      </c>
      <c r="AP74" s="11"/>
      <c r="AQ74" s="11"/>
      <c r="AR74" s="6"/>
      <c r="AS74" s="6"/>
      <c r="AT74" s="6"/>
      <c r="AU74" s="7"/>
      <c r="AW74" s="20">
        <f ca="1">QUOTIENT(Table1[[#This Row],[Car Value]],Table1[[#This Row],[Cars]])</f>
        <v>594</v>
      </c>
      <c r="AX74" s="6"/>
      <c r="AY74" s="17">
        <f ca="1">IF(Table1[[#This Row],[Value of debts]]&gt;$AZ$6,1,0)</f>
        <v>1</v>
      </c>
      <c r="AZ74" s="6"/>
      <c r="BA74" s="6"/>
      <c r="BB74" s="7"/>
      <c r="BC74" s="27">
        <f ca="1">(Table1[[#This Row],[Mortage left]]/Table1[[#This Row],[Value of House]])</f>
        <v>0.46585256817773602</v>
      </c>
      <c r="BD74" s="11">
        <f t="shared" ca="1" si="49"/>
        <v>0</v>
      </c>
      <c r="BE74" s="11"/>
      <c r="BF74" s="11"/>
      <c r="BG74" s="17">
        <f ca="1">IF(Table1[[#This Row],[Area]]="YUKON",Table1[[#This Row],[Income]],0)</f>
        <v>0</v>
      </c>
      <c r="BH74" s="11">
        <f ca="1">IF(Table1[[#This Row],[Area]]="BC",Table1[[#This Row],[Income]],0)</f>
        <v>0</v>
      </c>
      <c r="BI74" s="11">
        <f t="shared" ca="1" si="50"/>
        <v>0</v>
      </c>
      <c r="BJ74" s="11">
        <f t="shared" ca="1" si="51"/>
        <v>0</v>
      </c>
      <c r="BK74" s="11">
        <f ca="1">IF(Table1[[#This Row],[Area]]="NUNAVUT",Table1[[#This Row],[Income]],0)</f>
        <v>0</v>
      </c>
      <c r="BL74" s="11">
        <f t="shared" ca="1" si="52"/>
        <v>0</v>
      </c>
      <c r="BM74" s="6">
        <f ca="1">IF(Table1[[#This Row],[Area]]="MANITOBA",Table1[[#This Row],[Income]],0)</f>
        <v>0</v>
      </c>
      <c r="BN74" s="6">
        <f ca="1">IF(Table1[[#This Row],[Area]]="ONTARIO",Table1[[#This Row],[Income]],0)</f>
        <v>0</v>
      </c>
      <c r="BO74" s="6">
        <f ca="1">IF(Table1[[#This Row],[Area]]="QUEBEC",Table1[[#This Row],[Income]],0)</f>
        <v>0</v>
      </c>
      <c r="BP74" s="6">
        <f ca="1">IF(Table1[[#This Row],[Area]]="NEWFOUNLAND",Table1[[#This Row],[Income]],0)</f>
        <v>0</v>
      </c>
      <c r="BQ74" s="6">
        <f ca="1">IF(Table1[[#This Row],[Area]]="NEW BRUNCWICK",Table1[[#This Row],[Income]],0)</f>
        <v>0</v>
      </c>
      <c r="BR74" s="6">
        <f ca="1">IF(Table1[[#This Row],[Area]]="NOVA SCOTIA",Table1[[#This Row],[Income]],0)</f>
        <v>3447</v>
      </c>
      <c r="BS74" s="7">
        <f t="shared" ca="1" si="53"/>
        <v>0</v>
      </c>
      <c r="BT74" s="5">
        <f ca="1">IF(Table1[[#This Row],[field of work]]="HEALTH",Table1[[#This Row],[Income]],0)</f>
        <v>0</v>
      </c>
      <c r="BU74" s="6">
        <f ca="1">IF(Table1[[#This Row],[field of work]]="CONSTRUCTION",Table1[[#This Row],[Income]],0)</f>
        <v>0</v>
      </c>
      <c r="BV74" s="6">
        <f t="shared" ca="1" si="54"/>
        <v>0</v>
      </c>
      <c r="BW74" s="6">
        <f ca="1">IF(Table1[[#This Row],[field of work]]="IT",Table1[[#This Row],[Income]],0)</f>
        <v>0</v>
      </c>
      <c r="BX74" s="6">
        <f ca="1">IF(Table1[[#This Row],[field of work]]="GENERAL WORK",Table1[[#This Row],[Income]],0)</f>
        <v>0</v>
      </c>
      <c r="BY74" s="7">
        <f ca="1">IF(Table1[[#This Row],[field of work]]="AGRICULTURE",Table1[[#This Row],[Income]],0)</f>
        <v>3447</v>
      </c>
      <c r="BZ74" s="5">
        <f ca="1">IF(Table1[[#This Row],[Value of debts]]&gt;Table1[[#This Row],[Income]],1,0)</f>
        <v>1</v>
      </c>
      <c r="CA74" s="7"/>
      <c r="CB74" s="5">
        <f ca="1">IF(Table1[[#This Row],[Networth of person($)]]&gt;$CC$6,Table1[[#This Row],[age]],0)</f>
        <v>36</v>
      </c>
      <c r="CC74" s="7"/>
      <c r="CD74" s="6"/>
      <c r="CE74" s="6"/>
      <c r="CF74" s="6"/>
      <c r="CG74" s="6"/>
      <c r="CH74" s="6"/>
      <c r="CI74" s="6"/>
    </row>
    <row r="75" spans="2:87" x14ac:dyDescent="0.25">
      <c r="B75">
        <f t="shared" ca="1" si="35"/>
        <v>1</v>
      </c>
      <c r="C75" t="str">
        <f t="shared" ca="1" si="36"/>
        <v>men</v>
      </c>
      <c r="D75">
        <f t="shared" ca="1" si="37"/>
        <v>28</v>
      </c>
      <c r="E75">
        <f t="shared" ca="1" si="38"/>
        <v>1</v>
      </c>
      <c r="F75" t="str">
        <f t="shared" ca="1" si="39"/>
        <v>health</v>
      </c>
      <c r="G75">
        <f t="shared" ca="1" si="40"/>
        <v>2</v>
      </c>
      <c r="H75" t="str">
        <f t="shared" ca="1" si="41"/>
        <v>college</v>
      </c>
      <c r="I75">
        <f t="shared" ca="1" si="42"/>
        <v>2</v>
      </c>
      <c r="J75">
        <f t="shared" ca="1" si="43"/>
        <v>3</v>
      </c>
      <c r="K75">
        <f t="shared" ca="1" si="44"/>
        <v>7083</v>
      </c>
      <c r="L75">
        <f t="shared" ca="1" si="45"/>
        <v>11</v>
      </c>
      <c r="M75" t="str">
        <f t="shared" ca="1" si="46"/>
        <v>New bruncwick</v>
      </c>
      <c r="N75">
        <f t="shared" ca="1" si="28"/>
        <v>21249</v>
      </c>
      <c r="O75">
        <f t="shared" ca="1" si="47"/>
        <v>1846.7508975241853</v>
      </c>
      <c r="P75">
        <f t="shared" ca="1" si="29"/>
        <v>14233.553128792304</v>
      </c>
      <c r="Q75">
        <f t="shared" ca="1" si="48"/>
        <v>3590</v>
      </c>
      <c r="R75">
        <f t="shared" ca="1" si="30"/>
        <v>10806.243487069765</v>
      </c>
      <c r="S75">
        <f t="shared" ca="1" si="31"/>
        <v>1868.7089124226861</v>
      </c>
      <c r="T75">
        <f t="shared" ca="1" si="32"/>
        <v>37351.262041214992</v>
      </c>
      <c r="U75">
        <f t="shared" ca="1" si="33"/>
        <v>16242.994384593951</v>
      </c>
      <c r="V75">
        <f t="shared" ca="1" si="34"/>
        <v>21108.267656621043</v>
      </c>
      <c r="AD75" s="5">
        <f ca="1">IF(Table1[[#This Row],[Gender]]="men",1,0)</f>
        <v>1</v>
      </c>
      <c r="AE75" s="6">
        <f ca="1">IF(Table1[[#This Row],[Gender]]="women",1,0)</f>
        <v>0</v>
      </c>
      <c r="AF75" s="6"/>
      <c r="AG75" s="7"/>
      <c r="AJ75" s="17">
        <f ca="1">IF(Table1[[#This Row],[field of work]]="TEACHING",1,0)</f>
        <v>0</v>
      </c>
      <c r="AK75" s="11">
        <f ca="1">IF(Table1[[#This Row],[field of work]]="CONSTRUCTION",1,0)</f>
        <v>0</v>
      </c>
      <c r="AL75" s="11">
        <f ca="1">IF(Table1[[#This Row],[field of work]]="AGRICULTURE",1,0)</f>
        <v>0</v>
      </c>
      <c r="AM75" s="11">
        <f ca="1">IF(Table1[[#This Row],[field of work]]="AGRICULTURE",1,0)</f>
        <v>0</v>
      </c>
      <c r="AN75" s="11">
        <f ca="1">IF(Table1[[#This Row],[field of work]]="HEALTH",1,0)</f>
        <v>1</v>
      </c>
      <c r="AO75" s="11">
        <f ca="1">IF(Table1[[#This Row],[field of work]]="IT",1,0)</f>
        <v>0</v>
      </c>
      <c r="AP75" s="11"/>
      <c r="AQ75" s="11"/>
      <c r="AR75" s="6"/>
      <c r="AS75" s="6"/>
      <c r="AT75" s="6"/>
      <c r="AU75" s="7"/>
      <c r="AW75" s="20">
        <f ca="1">QUOTIENT(Table1[[#This Row],[Car Value]],Table1[[#This Row],[Cars]])</f>
        <v>4744</v>
      </c>
      <c r="AX75" s="6"/>
      <c r="AY75" s="17">
        <f ca="1">IF(Table1[[#This Row],[Value of debts]]&gt;$AZ$6,1,0)</f>
        <v>1</v>
      </c>
      <c r="AZ75" s="6"/>
      <c r="BA75" s="6"/>
      <c r="BB75" s="7"/>
      <c r="BC75" s="27">
        <f ca="1">(Table1[[#This Row],[Mortage left]]/Table1[[#This Row],[Value of House]])</f>
        <v>8.6910014472407426E-2</v>
      </c>
      <c r="BD75" s="11">
        <f t="shared" ca="1" si="49"/>
        <v>1</v>
      </c>
      <c r="BE75" s="11"/>
      <c r="BF75" s="11"/>
      <c r="BG75" s="17">
        <f ca="1">IF(Table1[[#This Row],[Area]]="YUKON",Table1[[#This Row],[Income]],0)</f>
        <v>0</v>
      </c>
      <c r="BH75" s="11">
        <f ca="1">IF(Table1[[#This Row],[Area]]="BC",Table1[[#This Row],[Income]],0)</f>
        <v>0</v>
      </c>
      <c r="BI75" s="11">
        <f t="shared" ca="1" si="50"/>
        <v>0</v>
      </c>
      <c r="BJ75" s="11">
        <f t="shared" ca="1" si="51"/>
        <v>2619</v>
      </c>
      <c r="BK75" s="11">
        <f ca="1">IF(Table1[[#This Row],[Area]]="NUNAVUT",Table1[[#This Row],[Income]],0)</f>
        <v>0</v>
      </c>
      <c r="BL75" s="11">
        <f t="shared" ca="1" si="52"/>
        <v>0</v>
      </c>
      <c r="BM75" s="6">
        <f ca="1">IF(Table1[[#This Row],[Area]]="MANITOBA",Table1[[#This Row],[Income]],0)</f>
        <v>0</v>
      </c>
      <c r="BN75" s="6">
        <f ca="1">IF(Table1[[#This Row],[Area]]="ONTARIO",Table1[[#This Row],[Income]],0)</f>
        <v>0</v>
      </c>
      <c r="BO75" s="6">
        <f ca="1">IF(Table1[[#This Row],[Area]]="QUEBEC",Table1[[#This Row],[Income]],0)</f>
        <v>0</v>
      </c>
      <c r="BP75" s="6">
        <f ca="1">IF(Table1[[#This Row],[Area]]="NEWFOUNLAND",Table1[[#This Row],[Income]],0)</f>
        <v>0</v>
      </c>
      <c r="BQ75" s="6">
        <f ca="1">IF(Table1[[#This Row],[Area]]="NEW BRUNCWICK",Table1[[#This Row],[Income]],0)</f>
        <v>7083</v>
      </c>
      <c r="BR75" s="6">
        <f ca="1">IF(Table1[[#This Row],[Area]]="NOVA SCOTIA",Table1[[#This Row],[Income]],0)</f>
        <v>0</v>
      </c>
      <c r="BS75" s="7">
        <f t="shared" ca="1" si="53"/>
        <v>5893</v>
      </c>
      <c r="BT75" s="5">
        <f ca="1">IF(Table1[[#This Row],[field of work]]="HEALTH",Table1[[#This Row],[Income]],0)</f>
        <v>7083</v>
      </c>
      <c r="BU75" s="6">
        <f ca="1">IF(Table1[[#This Row],[field of work]]="CONSTRUCTION",Table1[[#This Row],[Income]],0)</f>
        <v>0</v>
      </c>
      <c r="BV75" s="6">
        <f t="shared" ca="1" si="54"/>
        <v>0</v>
      </c>
      <c r="BW75" s="6">
        <f ca="1">IF(Table1[[#This Row],[field of work]]="IT",Table1[[#This Row],[Income]],0)</f>
        <v>0</v>
      </c>
      <c r="BX75" s="6">
        <f ca="1">IF(Table1[[#This Row],[field of work]]="GENERAL WORK",Table1[[#This Row],[Income]],0)</f>
        <v>0</v>
      </c>
      <c r="BY75" s="7">
        <f ca="1">IF(Table1[[#This Row],[field of work]]="AGRICULTURE",Table1[[#This Row],[Income]],0)</f>
        <v>0</v>
      </c>
      <c r="BZ75" s="5">
        <f ca="1">IF(Table1[[#This Row],[Value of debts]]&gt;Table1[[#This Row],[Income]],1,0)</f>
        <v>1</v>
      </c>
      <c r="CA75" s="7"/>
      <c r="CB75" s="5">
        <f ca="1">IF(Table1[[#This Row],[Networth of person($)]]&gt;$CC$6,Table1[[#This Row],[age]],0)</f>
        <v>28</v>
      </c>
      <c r="CC75" s="7"/>
      <c r="CD75" s="6"/>
      <c r="CE75" s="6"/>
      <c r="CF75" s="6"/>
      <c r="CG75" s="6"/>
      <c r="CH75" s="6"/>
      <c r="CI75" s="6"/>
    </row>
    <row r="76" spans="2:87" x14ac:dyDescent="0.25">
      <c r="B76">
        <f t="shared" ca="1" si="35"/>
        <v>2</v>
      </c>
      <c r="C76" t="str">
        <f t="shared" ca="1" si="36"/>
        <v>women</v>
      </c>
      <c r="D76">
        <f t="shared" ca="1" si="37"/>
        <v>28</v>
      </c>
      <c r="E76">
        <f t="shared" ca="1" si="38"/>
        <v>5</v>
      </c>
      <c r="F76" t="str">
        <f t="shared" ca="1" si="39"/>
        <v>general work</v>
      </c>
      <c r="G76">
        <f t="shared" ca="1" si="40"/>
        <v>1</v>
      </c>
      <c r="H76" t="str">
        <f t="shared" ca="1" si="41"/>
        <v>highschool</v>
      </c>
      <c r="I76">
        <f t="shared" ca="1" si="42"/>
        <v>1</v>
      </c>
      <c r="J76">
        <f t="shared" ca="1" si="43"/>
        <v>2</v>
      </c>
      <c r="K76">
        <f t="shared" ca="1" si="44"/>
        <v>4519</v>
      </c>
      <c r="L76">
        <f t="shared" ca="1" si="45"/>
        <v>9</v>
      </c>
      <c r="M76" t="str">
        <f t="shared" ca="1" si="46"/>
        <v>Quebec</v>
      </c>
      <c r="N76">
        <f t="shared" ca="1" si="28"/>
        <v>13557</v>
      </c>
      <c r="O76">
        <f t="shared" ca="1" si="47"/>
        <v>3658.7314971669516</v>
      </c>
      <c r="P76">
        <f t="shared" ca="1" si="29"/>
        <v>8186.0841149903063</v>
      </c>
      <c r="Q76">
        <f t="shared" ca="1" si="48"/>
        <v>5765</v>
      </c>
      <c r="R76">
        <f t="shared" ca="1" si="30"/>
        <v>3374.4642628982724</v>
      </c>
      <c r="S76">
        <f t="shared" ca="1" si="31"/>
        <v>2615.9964143585771</v>
      </c>
      <c r="T76">
        <f t="shared" ca="1" si="32"/>
        <v>24359.080529348885</v>
      </c>
      <c r="U76">
        <f t="shared" ca="1" si="33"/>
        <v>12798.195760065224</v>
      </c>
      <c r="V76">
        <f t="shared" ca="1" si="34"/>
        <v>11560.884769283661</v>
      </c>
      <c r="AD76" s="5">
        <f ca="1">IF(Table1[[#This Row],[Gender]]="men",1,0)</f>
        <v>0</v>
      </c>
      <c r="AE76" s="6">
        <f ca="1">IF(Table1[[#This Row],[Gender]]="women",1,0)</f>
        <v>1</v>
      </c>
      <c r="AF76" s="6"/>
      <c r="AG76" s="7"/>
      <c r="AJ76" s="17">
        <f ca="1">IF(Table1[[#This Row],[field of work]]="TEACHING",1,0)</f>
        <v>0</v>
      </c>
      <c r="AK76" s="11">
        <f ca="1">IF(Table1[[#This Row],[field of work]]="CONSTRUCTION",1,0)</f>
        <v>0</v>
      </c>
      <c r="AL76" s="11">
        <f ca="1">IF(Table1[[#This Row],[field of work]]="AGRICULTURE",1,0)</f>
        <v>0</v>
      </c>
      <c r="AM76" s="11">
        <f ca="1">IF(Table1[[#This Row],[field of work]]="AGRICULTURE",1,0)</f>
        <v>0</v>
      </c>
      <c r="AN76" s="11">
        <f ca="1">IF(Table1[[#This Row],[field of work]]="HEALTH",1,0)</f>
        <v>0</v>
      </c>
      <c r="AO76" s="11">
        <f ca="1">IF(Table1[[#This Row],[field of work]]="IT",1,0)</f>
        <v>0</v>
      </c>
      <c r="AP76" s="11"/>
      <c r="AQ76" s="11"/>
      <c r="AR76" s="6"/>
      <c r="AS76" s="6"/>
      <c r="AT76" s="6"/>
      <c r="AU76" s="7"/>
      <c r="AW76" s="20">
        <f ca="1">QUOTIENT(Table1[[#This Row],[Car Value]],Table1[[#This Row],[Cars]])</f>
        <v>4093</v>
      </c>
      <c r="AX76" s="6"/>
      <c r="AY76" s="17">
        <f ca="1">IF(Table1[[#This Row],[Value of debts]]&gt;$AZ$6,1,0)</f>
        <v>1</v>
      </c>
      <c r="AZ76" s="6"/>
      <c r="BA76" s="6"/>
      <c r="BB76" s="7"/>
      <c r="BC76" s="27">
        <f ca="1">(Table1[[#This Row],[Mortage left]]/Table1[[#This Row],[Value of House]])</f>
        <v>0.26987766446610251</v>
      </c>
      <c r="BD76" s="11">
        <f t="shared" ca="1" si="49"/>
        <v>0</v>
      </c>
      <c r="BE76" s="11"/>
      <c r="BF76" s="11"/>
      <c r="BG76" s="17">
        <f ca="1">IF(Table1[[#This Row],[Area]]="YUKON",Table1[[#This Row],[Income]],0)</f>
        <v>0</v>
      </c>
      <c r="BH76" s="11">
        <f ca="1">IF(Table1[[#This Row],[Area]]="BC",Table1[[#This Row],[Income]],0)</f>
        <v>0</v>
      </c>
      <c r="BI76" s="11">
        <f t="shared" ca="1" si="50"/>
        <v>0</v>
      </c>
      <c r="BJ76" s="11">
        <f t="shared" ca="1" si="51"/>
        <v>0</v>
      </c>
      <c r="BK76" s="11">
        <f ca="1">IF(Table1[[#This Row],[Area]]="NUNAVUT",Table1[[#This Row],[Income]],0)</f>
        <v>0</v>
      </c>
      <c r="BL76" s="11">
        <f t="shared" ca="1" si="52"/>
        <v>0</v>
      </c>
      <c r="BM76" s="6">
        <f ca="1">IF(Table1[[#This Row],[Area]]="MANITOBA",Table1[[#This Row],[Income]],0)</f>
        <v>0</v>
      </c>
      <c r="BN76" s="6">
        <f ca="1">IF(Table1[[#This Row],[Area]]="ONTARIO",Table1[[#This Row],[Income]],0)</f>
        <v>0</v>
      </c>
      <c r="BO76" s="6">
        <f ca="1">IF(Table1[[#This Row],[Area]]="QUEBEC",Table1[[#This Row],[Income]],0)</f>
        <v>4519</v>
      </c>
      <c r="BP76" s="6">
        <f ca="1">IF(Table1[[#This Row],[Area]]="NEWFOUNLAND",Table1[[#This Row],[Income]],0)</f>
        <v>0</v>
      </c>
      <c r="BQ76" s="6">
        <f ca="1">IF(Table1[[#This Row],[Area]]="NEW BRUNCWICK",Table1[[#This Row],[Income]],0)</f>
        <v>0</v>
      </c>
      <c r="BR76" s="6">
        <f ca="1">IF(Table1[[#This Row],[Area]]="NOVA SCOTIA",Table1[[#This Row],[Income]],0)</f>
        <v>0</v>
      </c>
      <c r="BS76" s="7">
        <f t="shared" ca="1" si="53"/>
        <v>0</v>
      </c>
      <c r="BT76" s="5">
        <f ca="1">IF(Table1[[#This Row],[field of work]]="HEALTH",Table1[[#This Row],[Income]],0)</f>
        <v>0</v>
      </c>
      <c r="BU76" s="6">
        <f ca="1">IF(Table1[[#This Row],[field of work]]="CONSTRUCTION",Table1[[#This Row],[Income]],0)</f>
        <v>0</v>
      </c>
      <c r="BV76" s="6">
        <f t="shared" ca="1" si="54"/>
        <v>0</v>
      </c>
      <c r="BW76" s="6">
        <f ca="1">IF(Table1[[#This Row],[field of work]]="IT",Table1[[#This Row],[Income]],0)</f>
        <v>0</v>
      </c>
      <c r="BX76" s="6">
        <f ca="1">IF(Table1[[#This Row],[field of work]]="GENERAL WORK",Table1[[#This Row],[Income]],0)</f>
        <v>4519</v>
      </c>
      <c r="BY76" s="7">
        <f ca="1">IF(Table1[[#This Row],[field of work]]="AGRICULTURE",Table1[[#This Row],[Income]],0)</f>
        <v>0</v>
      </c>
      <c r="BZ76" s="5">
        <f ca="1">IF(Table1[[#This Row],[Value of debts]]&gt;Table1[[#This Row],[Income]],1,0)</f>
        <v>1</v>
      </c>
      <c r="CA76" s="7"/>
      <c r="CB76" s="5">
        <f ca="1">IF(Table1[[#This Row],[Networth of person($)]]&gt;$CC$6,Table1[[#This Row],[age]],0)</f>
        <v>28</v>
      </c>
      <c r="CC76" s="7"/>
      <c r="CD76" s="6"/>
      <c r="CE76" s="6"/>
      <c r="CF76" s="6"/>
      <c r="CG76" s="6"/>
      <c r="CH76" s="6"/>
      <c r="CI76" s="6"/>
    </row>
    <row r="77" spans="2:87" x14ac:dyDescent="0.25">
      <c r="B77">
        <f t="shared" ca="1" si="35"/>
        <v>2</v>
      </c>
      <c r="C77" t="str">
        <f t="shared" ca="1" si="36"/>
        <v>women</v>
      </c>
      <c r="D77">
        <f t="shared" ca="1" si="37"/>
        <v>30</v>
      </c>
      <c r="E77">
        <f t="shared" ca="1" si="38"/>
        <v>1</v>
      </c>
      <c r="F77" t="str">
        <f t="shared" ca="1" si="39"/>
        <v>health</v>
      </c>
      <c r="G77">
        <f t="shared" ca="1" si="40"/>
        <v>4</v>
      </c>
      <c r="H77" t="str">
        <f t="shared" ca="1" si="41"/>
        <v>technical</v>
      </c>
      <c r="I77">
        <f t="shared" ca="1" si="42"/>
        <v>2</v>
      </c>
      <c r="J77">
        <f t="shared" ca="1" si="43"/>
        <v>3</v>
      </c>
      <c r="K77">
        <f t="shared" ca="1" si="44"/>
        <v>5893</v>
      </c>
      <c r="L77">
        <f t="shared" ca="1" si="45"/>
        <v>13</v>
      </c>
      <c r="M77" t="str">
        <f t="shared" ca="1" si="46"/>
        <v>Prince Edward Island</v>
      </c>
      <c r="N77">
        <f t="shared" ca="1" si="28"/>
        <v>29465</v>
      </c>
      <c r="O77">
        <f t="shared" ca="1" si="47"/>
        <v>9032.237281459451</v>
      </c>
      <c r="P77">
        <f t="shared" ca="1" si="29"/>
        <v>6270.4746796246736</v>
      </c>
      <c r="Q77">
        <f t="shared" ca="1" si="48"/>
        <v>2852</v>
      </c>
      <c r="R77">
        <f t="shared" ca="1" si="30"/>
        <v>3174.565478932614</v>
      </c>
      <c r="S77">
        <f t="shared" ca="1" si="31"/>
        <v>7395.4233609632074</v>
      </c>
      <c r="T77">
        <f t="shared" ca="1" si="32"/>
        <v>43130.898040587883</v>
      </c>
      <c r="U77">
        <f t="shared" ca="1" si="33"/>
        <v>15058.802760392065</v>
      </c>
      <c r="V77">
        <f t="shared" ca="1" si="34"/>
        <v>28072.095280195819</v>
      </c>
      <c r="AD77" s="5">
        <f ca="1">IF(Table1[[#This Row],[Gender]]="men",1,0)</f>
        <v>0</v>
      </c>
      <c r="AE77" s="6">
        <f ca="1">IF(Table1[[#This Row],[Gender]]="women",1,0)</f>
        <v>1</v>
      </c>
      <c r="AF77" s="6"/>
      <c r="AG77" s="7"/>
      <c r="AJ77" s="17">
        <f ca="1">IF(Table1[[#This Row],[field of work]]="TEACHING",1,0)</f>
        <v>0</v>
      </c>
      <c r="AK77" s="11">
        <f ca="1">IF(Table1[[#This Row],[field of work]]="CONSTRUCTION",1,0)</f>
        <v>0</v>
      </c>
      <c r="AL77" s="11">
        <f ca="1">IF(Table1[[#This Row],[field of work]]="AGRICULTURE",1,0)</f>
        <v>0</v>
      </c>
      <c r="AM77" s="11">
        <f ca="1">IF(Table1[[#This Row],[field of work]]="AGRICULTURE",1,0)</f>
        <v>0</v>
      </c>
      <c r="AN77" s="11">
        <f ca="1">IF(Table1[[#This Row],[field of work]]="HEALTH",1,0)</f>
        <v>1</v>
      </c>
      <c r="AO77" s="11">
        <f ca="1">IF(Table1[[#This Row],[field of work]]="IT",1,0)</f>
        <v>0</v>
      </c>
      <c r="AP77" s="11"/>
      <c r="AQ77" s="11"/>
      <c r="AR77" s="6"/>
      <c r="AS77" s="6"/>
      <c r="AT77" s="6"/>
      <c r="AU77" s="7"/>
      <c r="AW77" s="20">
        <f ca="1">QUOTIENT(Table1[[#This Row],[Car Value]],Table1[[#This Row],[Cars]])</f>
        <v>2090</v>
      </c>
      <c r="AX77" s="6"/>
      <c r="AY77" s="17">
        <f ca="1">IF(Table1[[#This Row],[Value of debts]]&gt;$AZ$6,1,0)</f>
        <v>1</v>
      </c>
      <c r="AZ77" s="6"/>
      <c r="BA77" s="6"/>
      <c r="BB77" s="7"/>
      <c r="BC77" s="27">
        <f ca="1">(Table1[[#This Row],[Mortage left]]/Table1[[#This Row],[Value of House]])</f>
        <v>0.3065412279470372</v>
      </c>
      <c r="BD77" s="11">
        <f t="shared" ca="1" si="49"/>
        <v>0</v>
      </c>
      <c r="BE77" s="11"/>
      <c r="BF77" s="11"/>
      <c r="BG77" s="17">
        <f ca="1">IF(Table1[[#This Row],[Area]]="YUKON",Table1[[#This Row],[Income]],0)</f>
        <v>0</v>
      </c>
      <c r="BH77" s="11">
        <f ca="1">IF(Table1[[#This Row],[Area]]="BC",Table1[[#This Row],[Income]],0)</f>
        <v>0</v>
      </c>
      <c r="BI77" s="11">
        <f t="shared" ca="1" si="50"/>
        <v>0</v>
      </c>
      <c r="BJ77" s="11">
        <f t="shared" ca="1" si="51"/>
        <v>0</v>
      </c>
      <c r="BK77" s="11">
        <f ca="1">IF(Table1[[#This Row],[Area]]="NUNAVUT",Table1[[#This Row],[Income]],0)</f>
        <v>0</v>
      </c>
      <c r="BL77" s="11">
        <f t="shared" ca="1" si="52"/>
        <v>0</v>
      </c>
      <c r="BM77" s="6">
        <f ca="1">IF(Table1[[#This Row],[Area]]="MANITOBA",Table1[[#This Row],[Income]],0)</f>
        <v>0</v>
      </c>
      <c r="BN77" s="6">
        <f ca="1">IF(Table1[[#This Row],[Area]]="ONTARIO",Table1[[#This Row],[Income]],0)</f>
        <v>0</v>
      </c>
      <c r="BO77" s="6">
        <f ca="1">IF(Table1[[#This Row],[Area]]="QUEBEC",Table1[[#This Row],[Income]],0)</f>
        <v>0</v>
      </c>
      <c r="BP77" s="6">
        <f ca="1">IF(Table1[[#This Row],[Area]]="NEWFOUNLAND",Table1[[#This Row],[Income]],0)</f>
        <v>0</v>
      </c>
      <c r="BQ77" s="6">
        <f ca="1">IF(Table1[[#This Row],[Area]]="NEW BRUNCWICK",Table1[[#This Row],[Income]],0)</f>
        <v>0</v>
      </c>
      <c r="BR77" s="6">
        <f ca="1">IF(Table1[[#This Row],[Area]]="NOVA SCOTIA",Table1[[#This Row],[Income]],0)</f>
        <v>0</v>
      </c>
      <c r="BS77" s="7">
        <f t="shared" ca="1" si="53"/>
        <v>0</v>
      </c>
      <c r="BT77" s="5">
        <f ca="1">IF(Table1[[#This Row],[field of work]]="HEALTH",Table1[[#This Row],[Income]],0)</f>
        <v>5893</v>
      </c>
      <c r="BU77" s="6">
        <f ca="1">IF(Table1[[#This Row],[field of work]]="CONSTRUCTION",Table1[[#This Row],[Income]],0)</f>
        <v>0</v>
      </c>
      <c r="BV77" s="6">
        <f t="shared" ca="1" si="54"/>
        <v>0</v>
      </c>
      <c r="BW77" s="6">
        <f ca="1">IF(Table1[[#This Row],[field of work]]="IT",Table1[[#This Row],[Income]],0)</f>
        <v>0</v>
      </c>
      <c r="BX77" s="6">
        <f ca="1">IF(Table1[[#This Row],[field of work]]="GENERAL WORK",Table1[[#This Row],[Income]],0)</f>
        <v>0</v>
      </c>
      <c r="BY77" s="7">
        <f ca="1">IF(Table1[[#This Row],[field of work]]="AGRICULTURE",Table1[[#This Row],[Income]],0)</f>
        <v>0</v>
      </c>
      <c r="BZ77" s="5">
        <f ca="1">IF(Table1[[#This Row],[Value of debts]]&gt;Table1[[#This Row],[Income]],1,0)</f>
        <v>1</v>
      </c>
      <c r="CA77" s="7"/>
      <c r="CB77" s="5">
        <f ca="1">IF(Table1[[#This Row],[Networth of person($)]]&gt;$CC$6,Table1[[#This Row],[age]],0)</f>
        <v>30</v>
      </c>
      <c r="CC77" s="7"/>
      <c r="CD77" s="6"/>
      <c r="CE77" s="6"/>
      <c r="CF77" s="6"/>
      <c r="CG77" s="6"/>
      <c r="CH77" s="6"/>
      <c r="CI77" s="6"/>
    </row>
    <row r="78" spans="2:87" x14ac:dyDescent="0.25">
      <c r="B78">
        <f t="shared" ca="1" si="35"/>
        <v>2</v>
      </c>
      <c r="C78" t="str">
        <f t="shared" ca="1" si="36"/>
        <v>women</v>
      </c>
      <c r="D78">
        <f t="shared" ca="1" si="37"/>
        <v>35</v>
      </c>
      <c r="E78">
        <f t="shared" ca="1" si="38"/>
        <v>4</v>
      </c>
      <c r="F78" t="str">
        <f t="shared" ca="1" si="39"/>
        <v>IT</v>
      </c>
      <c r="G78">
        <f t="shared" ca="1" si="40"/>
        <v>4</v>
      </c>
      <c r="H78" t="str">
        <f t="shared" ca="1" si="41"/>
        <v>technical</v>
      </c>
      <c r="I78">
        <f t="shared" ca="1" si="42"/>
        <v>1</v>
      </c>
      <c r="J78">
        <f t="shared" ca="1" si="43"/>
        <v>3</v>
      </c>
      <c r="K78">
        <f t="shared" ca="1" si="44"/>
        <v>7066</v>
      </c>
      <c r="L78">
        <f t="shared" ca="1" si="45"/>
        <v>12</v>
      </c>
      <c r="M78" t="str">
        <f t="shared" ca="1" si="46"/>
        <v>Nova Scotia</v>
      </c>
      <c r="N78">
        <f t="shared" ca="1" si="28"/>
        <v>42396</v>
      </c>
      <c r="O78">
        <f t="shared" ca="1" si="47"/>
        <v>20133.017790838025</v>
      </c>
      <c r="P78">
        <f t="shared" ca="1" si="29"/>
        <v>11562.841905906373</v>
      </c>
      <c r="Q78">
        <f t="shared" ca="1" si="48"/>
        <v>9613</v>
      </c>
      <c r="R78">
        <f t="shared" ca="1" si="30"/>
        <v>5437.3333378873285</v>
      </c>
      <c r="S78">
        <f t="shared" ca="1" si="31"/>
        <v>5438.1312086276021</v>
      </c>
      <c r="T78">
        <f t="shared" ca="1" si="32"/>
        <v>59396.973114533976</v>
      </c>
      <c r="U78">
        <f t="shared" ca="1" si="33"/>
        <v>35183.35112872535</v>
      </c>
      <c r="V78">
        <f t="shared" ca="1" si="34"/>
        <v>24213.621985808626</v>
      </c>
      <c r="AD78" s="5">
        <f ca="1">IF(Table1[[#This Row],[Gender]]="men",1,0)</f>
        <v>0</v>
      </c>
      <c r="AE78" s="6">
        <f ca="1">IF(Table1[[#This Row],[Gender]]="women",1,0)</f>
        <v>1</v>
      </c>
      <c r="AF78" s="6"/>
      <c r="AG78" s="7"/>
      <c r="AJ78" s="17">
        <f ca="1">IF(Table1[[#This Row],[field of work]]="TEACHING",1,0)</f>
        <v>0</v>
      </c>
      <c r="AK78" s="11">
        <f ca="1">IF(Table1[[#This Row],[field of work]]="CONSTRUCTION",1,0)</f>
        <v>0</v>
      </c>
      <c r="AL78" s="11">
        <f ca="1">IF(Table1[[#This Row],[field of work]]="AGRICULTURE",1,0)</f>
        <v>0</v>
      </c>
      <c r="AM78" s="11">
        <f ca="1">IF(Table1[[#This Row],[field of work]]="AGRICULTURE",1,0)</f>
        <v>0</v>
      </c>
      <c r="AN78" s="11">
        <f ca="1">IF(Table1[[#This Row],[field of work]]="HEALTH",1,0)</f>
        <v>0</v>
      </c>
      <c r="AO78" s="11">
        <f ca="1">IF(Table1[[#This Row],[field of work]]="IT",1,0)</f>
        <v>1</v>
      </c>
      <c r="AP78" s="11"/>
      <c r="AQ78" s="11"/>
      <c r="AR78" s="6"/>
      <c r="AS78" s="6"/>
      <c r="AT78" s="6"/>
      <c r="AU78" s="7"/>
      <c r="AW78" s="20">
        <f ca="1">QUOTIENT(Table1[[#This Row],[Car Value]],Table1[[#This Row],[Cars]])</f>
        <v>3854</v>
      </c>
      <c r="AX78" s="6"/>
      <c r="AY78" s="17">
        <f ca="1">IF(Table1[[#This Row],[Value of debts]]&gt;$AZ$6,1,0)</f>
        <v>1</v>
      </c>
      <c r="AZ78" s="6"/>
      <c r="BA78" s="6"/>
      <c r="BB78" s="7"/>
      <c r="BC78" s="27">
        <f ca="1">(Table1[[#This Row],[Mortage left]]/Table1[[#This Row],[Value of House]])</f>
        <v>0.47488012526743145</v>
      </c>
      <c r="BD78" s="11">
        <f t="shared" ca="1" si="49"/>
        <v>0</v>
      </c>
      <c r="BE78" s="11"/>
      <c r="BF78" s="11"/>
      <c r="BG78" s="17">
        <f ca="1">IF(Table1[[#This Row],[Area]]="YUKON",Table1[[#This Row],[Income]],0)</f>
        <v>0</v>
      </c>
      <c r="BH78" s="11">
        <f ca="1">IF(Table1[[#This Row],[Area]]="BC",Table1[[#This Row],[Income]],0)</f>
        <v>0</v>
      </c>
      <c r="BI78" s="11">
        <f t="shared" ca="1" si="50"/>
        <v>0</v>
      </c>
      <c r="BJ78" s="11">
        <f t="shared" ca="1" si="51"/>
        <v>0</v>
      </c>
      <c r="BK78" s="11">
        <f ca="1">IF(Table1[[#This Row],[Area]]="NUNAVUT",Table1[[#This Row],[Income]],0)</f>
        <v>0</v>
      </c>
      <c r="BL78" s="11">
        <f t="shared" ca="1" si="52"/>
        <v>0</v>
      </c>
      <c r="BM78" s="6">
        <f ca="1">IF(Table1[[#This Row],[Area]]="MANITOBA",Table1[[#This Row],[Income]],0)</f>
        <v>0</v>
      </c>
      <c r="BN78" s="6">
        <f ca="1">IF(Table1[[#This Row],[Area]]="ONTARIO",Table1[[#This Row],[Income]],0)</f>
        <v>0</v>
      </c>
      <c r="BO78" s="6">
        <f ca="1">IF(Table1[[#This Row],[Area]]="QUEBEC",Table1[[#This Row],[Income]],0)</f>
        <v>0</v>
      </c>
      <c r="BP78" s="6">
        <f ca="1">IF(Table1[[#This Row],[Area]]="NEWFOUNLAND",Table1[[#This Row],[Income]],0)</f>
        <v>0</v>
      </c>
      <c r="BQ78" s="6">
        <f ca="1">IF(Table1[[#This Row],[Area]]="NEW BRUNCWICK",Table1[[#This Row],[Income]],0)</f>
        <v>0</v>
      </c>
      <c r="BR78" s="6">
        <f ca="1">IF(Table1[[#This Row],[Area]]="NOVA SCOTIA",Table1[[#This Row],[Income]],0)</f>
        <v>7066</v>
      </c>
      <c r="BS78" s="7">
        <f t="shared" ca="1" si="53"/>
        <v>0</v>
      </c>
      <c r="BT78" s="5">
        <f ca="1">IF(Table1[[#This Row],[field of work]]="HEALTH",Table1[[#This Row],[Income]],0)</f>
        <v>0</v>
      </c>
      <c r="BU78" s="6">
        <f ca="1">IF(Table1[[#This Row],[field of work]]="CONSTRUCTION",Table1[[#This Row],[Income]],0)</f>
        <v>0</v>
      </c>
      <c r="BV78" s="6">
        <f t="shared" ca="1" si="54"/>
        <v>0</v>
      </c>
      <c r="BW78" s="6">
        <f ca="1">IF(Table1[[#This Row],[field of work]]="IT",Table1[[#This Row],[Income]],0)</f>
        <v>7066</v>
      </c>
      <c r="BX78" s="6">
        <f ca="1">IF(Table1[[#This Row],[field of work]]="GENERAL WORK",Table1[[#This Row],[Income]],0)</f>
        <v>0</v>
      </c>
      <c r="BY78" s="7">
        <f ca="1">IF(Table1[[#This Row],[field of work]]="AGRICULTURE",Table1[[#This Row],[Income]],0)</f>
        <v>0</v>
      </c>
      <c r="BZ78" s="5">
        <f ca="1">IF(Table1[[#This Row],[Value of debts]]&gt;Table1[[#This Row],[Income]],1,0)</f>
        <v>1</v>
      </c>
      <c r="CA78" s="7"/>
      <c r="CB78" s="5">
        <f ca="1">IF(Table1[[#This Row],[Networth of person($)]]&gt;$CC$6,Table1[[#This Row],[age]],0)</f>
        <v>35</v>
      </c>
      <c r="CC78" s="7"/>
      <c r="CD78" s="6"/>
      <c r="CE78" s="6"/>
      <c r="CF78" s="6"/>
      <c r="CG78" s="6"/>
      <c r="CH78" s="6"/>
      <c r="CI78" s="6"/>
    </row>
    <row r="79" spans="2:87" x14ac:dyDescent="0.25">
      <c r="B79">
        <f t="shared" ca="1" si="35"/>
        <v>2</v>
      </c>
      <c r="C79" t="str">
        <f t="shared" ca="1" si="36"/>
        <v>women</v>
      </c>
      <c r="D79">
        <f t="shared" ca="1" si="37"/>
        <v>32</v>
      </c>
      <c r="E79">
        <f t="shared" ca="1" si="38"/>
        <v>6</v>
      </c>
      <c r="F79" t="str">
        <f t="shared" ca="1" si="39"/>
        <v>agriculture</v>
      </c>
      <c r="G79">
        <f t="shared" ca="1" si="40"/>
        <v>3</v>
      </c>
      <c r="H79" t="str">
        <f t="shared" ca="1" si="41"/>
        <v>university</v>
      </c>
      <c r="I79">
        <f t="shared" ca="1" si="42"/>
        <v>3</v>
      </c>
      <c r="J79">
        <f t="shared" ca="1" si="43"/>
        <v>3</v>
      </c>
      <c r="K79">
        <f t="shared" ca="1" si="44"/>
        <v>6417</v>
      </c>
      <c r="L79">
        <f t="shared" ca="1" si="45"/>
        <v>6</v>
      </c>
      <c r="M79" t="str">
        <f t="shared" ca="1" si="46"/>
        <v>Saskatchenwan</v>
      </c>
      <c r="N79">
        <f t="shared" ca="1" si="28"/>
        <v>19251</v>
      </c>
      <c r="O79">
        <f t="shared" ca="1" si="47"/>
        <v>9329.1392517941385</v>
      </c>
      <c r="P79">
        <f t="shared" ca="1" si="29"/>
        <v>8573.132740656305</v>
      </c>
      <c r="Q79">
        <f t="shared" ca="1" si="48"/>
        <v>4219</v>
      </c>
      <c r="R79">
        <f t="shared" ca="1" si="30"/>
        <v>6590.819804039812</v>
      </c>
      <c r="S79">
        <f t="shared" ca="1" si="31"/>
        <v>5456.2771625921132</v>
      </c>
      <c r="T79">
        <f t="shared" ca="1" si="32"/>
        <v>33280.409903248423</v>
      </c>
      <c r="U79">
        <f t="shared" ca="1" si="33"/>
        <v>20138.959055833951</v>
      </c>
      <c r="V79">
        <f t="shared" ca="1" si="34"/>
        <v>13141.450847414471</v>
      </c>
      <c r="AD79" s="5">
        <f ca="1">IF(Table1[[#This Row],[Gender]]="men",1,0)</f>
        <v>0</v>
      </c>
      <c r="AE79" s="6">
        <f ca="1">IF(Table1[[#This Row],[Gender]]="women",1,0)</f>
        <v>1</v>
      </c>
      <c r="AF79" s="6"/>
      <c r="AG79" s="7"/>
      <c r="AJ79" s="17">
        <f ca="1">IF(Table1[[#This Row],[field of work]]="TEACHING",1,0)</f>
        <v>0</v>
      </c>
      <c r="AK79" s="11">
        <f ca="1">IF(Table1[[#This Row],[field of work]]="CONSTRUCTION",1,0)</f>
        <v>0</v>
      </c>
      <c r="AL79" s="11">
        <f ca="1">IF(Table1[[#This Row],[field of work]]="AGRICULTURE",1,0)</f>
        <v>1</v>
      </c>
      <c r="AM79" s="11">
        <f ca="1">IF(Table1[[#This Row],[field of work]]="AGRICULTURE",1,0)</f>
        <v>1</v>
      </c>
      <c r="AN79" s="11">
        <f ca="1">IF(Table1[[#This Row],[field of work]]="HEALTH",1,0)</f>
        <v>0</v>
      </c>
      <c r="AO79" s="11">
        <f ca="1">IF(Table1[[#This Row],[field of work]]="IT",1,0)</f>
        <v>0</v>
      </c>
      <c r="AP79" s="11"/>
      <c r="AQ79" s="11"/>
      <c r="AR79" s="6"/>
      <c r="AS79" s="6"/>
      <c r="AT79" s="6"/>
      <c r="AU79" s="7"/>
      <c r="AW79" s="20">
        <f ca="1">QUOTIENT(Table1[[#This Row],[Car Value]],Table1[[#This Row],[Cars]])</f>
        <v>2857</v>
      </c>
      <c r="AX79" s="6"/>
      <c r="AY79" s="17">
        <f ca="1">IF(Table1[[#This Row],[Value of debts]]&gt;$AZ$6,1,0)</f>
        <v>1</v>
      </c>
      <c r="AZ79" s="6"/>
      <c r="BA79" s="6"/>
      <c r="BB79" s="7"/>
      <c r="BC79" s="27">
        <f ca="1">(Table1[[#This Row],[Mortage left]]/Table1[[#This Row],[Value of House]])</f>
        <v>0.48460543617443969</v>
      </c>
      <c r="BD79" s="11">
        <f t="shared" ca="1" si="49"/>
        <v>0</v>
      </c>
      <c r="BE79" s="11"/>
      <c r="BF79" s="11"/>
      <c r="BG79" s="17">
        <f ca="1">IF(Table1[[#This Row],[Area]]="YUKON",Table1[[#This Row],[Income]],0)</f>
        <v>0</v>
      </c>
      <c r="BH79" s="11">
        <f ca="1">IF(Table1[[#This Row],[Area]]="BC",Table1[[#This Row],[Income]],0)</f>
        <v>0</v>
      </c>
      <c r="BI79" s="11">
        <f t="shared" ca="1" si="50"/>
        <v>0</v>
      </c>
      <c r="BJ79" s="11">
        <f t="shared" ca="1" si="51"/>
        <v>6649</v>
      </c>
      <c r="BK79" s="11">
        <f ca="1">IF(Table1[[#This Row],[Area]]="NUNAVUT",Table1[[#This Row],[Income]],0)</f>
        <v>0</v>
      </c>
      <c r="BL79" s="11">
        <f t="shared" ca="1" si="52"/>
        <v>0</v>
      </c>
      <c r="BM79" s="6">
        <f ca="1">IF(Table1[[#This Row],[Area]]="MANITOBA",Table1[[#This Row],[Income]],0)</f>
        <v>0</v>
      </c>
      <c r="BN79" s="6">
        <f ca="1">IF(Table1[[#This Row],[Area]]="ONTARIO",Table1[[#This Row],[Income]],0)</f>
        <v>0</v>
      </c>
      <c r="BO79" s="6">
        <f ca="1">IF(Table1[[#This Row],[Area]]="QUEBEC",Table1[[#This Row],[Income]],0)</f>
        <v>0</v>
      </c>
      <c r="BP79" s="6">
        <f ca="1">IF(Table1[[#This Row],[Area]]="NEWFOUNLAND",Table1[[#This Row],[Income]],0)</f>
        <v>0</v>
      </c>
      <c r="BQ79" s="6">
        <f ca="1">IF(Table1[[#This Row],[Area]]="NEW BRUNCWICK",Table1[[#This Row],[Income]],0)</f>
        <v>0</v>
      </c>
      <c r="BR79" s="6">
        <f ca="1">IF(Table1[[#This Row],[Area]]="NOVA SCOTIA",Table1[[#This Row],[Income]],0)</f>
        <v>0</v>
      </c>
      <c r="BS79" s="7">
        <f t="shared" ca="1" si="53"/>
        <v>6204</v>
      </c>
      <c r="BT79" s="5">
        <f ca="1">IF(Table1[[#This Row],[field of work]]="HEALTH",Table1[[#This Row],[Income]],0)</f>
        <v>0</v>
      </c>
      <c r="BU79" s="6">
        <f ca="1">IF(Table1[[#This Row],[field of work]]="CONSTRUCTION",Table1[[#This Row],[Income]],0)</f>
        <v>0</v>
      </c>
      <c r="BV79" s="6">
        <f t="shared" ca="1" si="54"/>
        <v>0</v>
      </c>
      <c r="BW79" s="6">
        <f ca="1">IF(Table1[[#This Row],[field of work]]="IT",Table1[[#This Row],[Income]],0)</f>
        <v>0</v>
      </c>
      <c r="BX79" s="6">
        <f ca="1">IF(Table1[[#This Row],[field of work]]="GENERAL WORK",Table1[[#This Row],[Income]],0)</f>
        <v>0</v>
      </c>
      <c r="BY79" s="7">
        <f ca="1">IF(Table1[[#This Row],[field of work]]="AGRICULTURE",Table1[[#This Row],[Income]],0)</f>
        <v>6417</v>
      </c>
      <c r="BZ79" s="5">
        <f ca="1">IF(Table1[[#This Row],[Value of debts]]&gt;Table1[[#This Row],[Income]],1,0)</f>
        <v>1</v>
      </c>
      <c r="CA79" s="7"/>
      <c r="CB79" s="5">
        <f ca="1">IF(Table1[[#This Row],[Networth of person($)]]&gt;$CC$6,Table1[[#This Row],[age]],0)</f>
        <v>32</v>
      </c>
      <c r="CC79" s="7"/>
      <c r="CD79" s="6"/>
      <c r="CE79" s="6"/>
      <c r="CF79" s="6"/>
      <c r="CG79" s="6"/>
      <c r="CH79" s="6"/>
      <c r="CI79" s="6"/>
    </row>
    <row r="80" spans="2:87" x14ac:dyDescent="0.25">
      <c r="B80">
        <f t="shared" ca="1" si="35"/>
        <v>2</v>
      </c>
      <c r="C80" t="str">
        <f t="shared" ca="1" si="36"/>
        <v>women</v>
      </c>
      <c r="D80">
        <f t="shared" ca="1" si="37"/>
        <v>26</v>
      </c>
      <c r="E80">
        <f t="shared" ca="1" si="38"/>
        <v>6</v>
      </c>
      <c r="F80" t="str">
        <f t="shared" ca="1" si="39"/>
        <v>agriculture</v>
      </c>
      <c r="G80">
        <f t="shared" ca="1" si="40"/>
        <v>2</v>
      </c>
      <c r="H80" t="str">
        <f t="shared" ca="1" si="41"/>
        <v>college</v>
      </c>
      <c r="I80">
        <f t="shared" ca="1" si="42"/>
        <v>3</v>
      </c>
      <c r="J80">
        <f t="shared" ca="1" si="43"/>
        <v>2</v>
      </c>
      <c r="K80">
        <f t="shared" ca="1" si="44"/>
        <v>7373</v>
      </c>
      <c r="L80">
        <f t="shared" ca="1" si="45"/>
        <v>11</v>
      </c>
      <c r="M80" t="str">
        <f t="shared" ca="1" si="46"/>
        <v>New bruncwick</v>
      </c>
      <c r="N80">
        <f t="shared" ca="1" si="28"/>
        <v>29492</v>
      </c>
      <c r="O80">
        <f t="shared" ca="1" si="47"/>
        <v>2982.7225256799811</v>
      </c>
      <c r="P80">
        <f t="shared" ca="1" si="29"/>
        <v>12149.732935709342</v>
      </c>
      <c r="Q80">
        <f t="shared" ca="1" si="48"/>
        <v>11772</v>
      </c>
      <c r="R80">
        <f t="shared" ca="1" si="30"/>
        <v>5971.896574610003</v>
      </c>
      <c r="S80">
        <f t="shared" ca="1" si="31"/>
        <v>8102.3235558867927</v>
      </c>
      <c r="T80">
        <f t="shared" ca="1" si="32"/>
        <v>49744.056491596129</v>
      </c>
      <c r="U80">
        <f t="shared" ca="1" si="33"/>
        <v>20726.619100289983</v>
      </c>
      <c r="V80">
        <f t="shared" ca="1" si="34"/>
        <v>29017.437391306146</v>
      </c>
      <c r="AD80" s="5">
        <f ca="1">IF(Table1[[#This Row],[Gender]]="men",1,0)</f>
        <v>0</v>
      </c>
      <c r="AE80" s="6">
        <f ca="1">IF(Table1[[#This Row],[Gender]]="women",1,0)</f>
        <v>1</v>
      </c>
      <c r="AF80" s="6"/>
      <c r="AG80" s="7"/>
      <c r="AJ80" s="17">
        <f ca="1">IF(Table1[[#This Row],[field of work]]="TEACHING",1,0)</f>
        <v>0</v>
      </c>
      <c r="AK80" s="11">
        <f ca="1">IF(Table1[[#This Row],[field of work]]="CONSTRUCTION",1,0)</f>
        <v>0</v>
      </c>
      <c r="AL80" s="11">
        <f ca="1">IF(Table1[[#This Row],[field of work]]="AGRICULTURE",1,0)</f>
        <v>1</v>
      </c>
      <c r="AM80" s="11">
        <f ca="1">IF(Table1[[#This Row],[field of work]]="AGRICULTURE",1,0)</f>
        <v>1</v>
      </c>
      <c r="AN80" s="11">
        <f ca="1">IF(Table1[[#This Row],[field of work]]="HEALTH",1,0)</f>
        <v>0</v>
      </c>
      <c r="AO80" s="11">
        <f ca="1">IF(Table1[[#This Row],[field of work]]="IT",1,0)</f>
        <v>0</v>
      </c>
      <c r="AP80" s="11"/>
      <c r="AQ80" s="11"/>
      <c r="AR80" s="6"/>
      <c r="AS80" s="6"/>
      <c r="AT80" s="6"/>
      <c r="AU80" s="7"/>
      <c r="AW80" s="20">
        <f ca="1">QUOTIENT(Table1[[#This Row],[Car Value]],Table1[[#This Row],[Cars]])</f>
        <v>6074</v>
      </c>
      <c r="AX80" s="6"/>
      <c r="AY80" s="17">
        <f ca="1">IF(Table1[[#This Row],[Value of debts]]&gt;$AZ$6,1,0)</f>
        <v>1</v>
      </c>
      <c r="AZ80" s="6"/>
      <c r="BA80" s="6"/>
      <c r="BB80" s="7"/>
      <c r="BC80" s="27">
        <f ca="1">(Table1[[#This Row],[Mortage left]]/Table1[[#This Row],[Value of House]])</f>
        <v>0.10113666505086061</v>
      </c>
      <c r="BD80" s="11">
        <f t="shared" ca="1" si="49"/>
        <v>1</v>
      </c>
      <c r="BE80" s="11"/>
      <c r="BF80" s="11"/>
      <c r="BG80" s="17">
        <f ca="1">IF(Table1[[#This Row],[Area]]="YUKON",Table1[[#This Row],[Income]],0)</f>
        <v>0</v>
      </c>
      <c r="BH80" s="11">
        <f ca="1">IF(Table1[[#This Row],[Area]]="BC",Table1[[#This Row],[Income]],0)</f>
        <v>0</v>
      </c>
      <c r="BI80" s="11">
        <f t="shared" ca="1" si="50"/>
        <v>0</v>
      </c>
      <c r="BJ80" s="11">
        <f t="shared" ca="1" si="51"/>
        <v>0</v>
      </c>
      <c r="BK80" s="11">
        <f ca="1">IF(Table1[[#This Row],[Area]]="NUNAVUT",Table1[[#This Row],[Income]],0)</f>
        <v>0</v>
      </c>
      <c r="BL80" s="11">
        <f t="shared" ca="1" si="52"/>
        <v>0</v>
      </c>
      <c r="BM80" s="6">
        <f ca="1">IF(Table1[[#This Row],[Area]]="MANITOBA",Table1[[#This Row],[Income]],0)</f>
        <v>0</v>
      </c>
      <c r="BN80" s="6">
        <f ca="1">IF(Table1[[#This Row],[Area]]="ONTARIO",Table1[[#This Row],[Income]],0)</f>
        <v>0</v>
      </c>
      <c r="BO80" s="6">
        <f ca="1">IF(Table1[[#This Row],[Area]]="QUEBEC",Table1[[#This Row],[Income]],0)</f>
        <v>0</v>
      </c>
      <c r="BP80" s="6">
        <f ca="1">IF(Table1[[#This Row],[Area]]="NEWFOUNLAND",Table1[[#This Row],[Income]],0)</f>
        <v>0</v>
      </c>
      <c r="BQ80" s="6">
        <f ca="1">IF(Table1[[#This Row],[Area]]="NEW BRUNCWICK",Table1[[#This Row],[Income]],0)</f>
        <v>7373</v>
      </c>
      <c r="BR80" s="6">
        <f ca="1">IF(Table1[[#This Row],[Area]]="NOVA SCOTIA",Table1[[#This Row],[Income]],0)</f>
        <v>0</v>
      </c>
      <c r="BS80" s="7">
        <f t="shared" ca="1" si="53"/>
        <v>0</v>
      </c>
      <c r="BT80" s="5">
        <f ca="1">IF(Table1[[#This Row],[field of work]]="HEALTH",Table1[[#This Row],[Income]],0)</f>
        <v>0</v>
      </c>
      <c r="BU80" s="6">
        <f ca="1">IF(Table1[[#This Row],[field of work]]="CONSTRUCTION",Table1[[#This Row],[Income]],0)</f>
        <v>0</v>
      </c>
      <c r="BV80" s="6">
        <f t="shared" ca="1" si="54"/>
        <v>0</v>
      </c>
      <c r="BW80" s="6">
        <f ca="1">IF(Table1[[#This Row],[field of work]]="IT",Table1[[#This Row],[Income]],0)</f>
        <v>0</v>
      </c>
      <c r="BX80" s="6">
        <f ca="1">IF(Table1[[#This Row],[field of work]]="GENERAL WORK",Table1[[#This Row],[Income]],0)</f>
        <v>0</v>
      </c>
      <c r="BY80" s="7">
        <f ca="1">IF(Table1[[#This Row],[field of work]]="AGRICULTURE",Table1[[#This Row],[Income]],0)</f>
        <v>7373</v>
      </c>
      <c r="BZ80" s="5">
        <f ca="1">IF(Table1[[#This Row],[Value of debts]]&gt;Table1[[#This Row],[Income]],1,0)</f>
        <v>1</v>
      </c>
      <c r="CA80" s="7"/>
      <c r="CB80" s="5">
        <f ca="1">IF(Table1[[#This Row],[Networth of person($)]]&gt;$CC$6,Table1[[#This Row],[age]],0)</f>
        <v>26</v>
      </c>
      <c r="CC80" s="7"/>
      <c r="CD80" s="6"/>
      <c r="CE80" s="6"/>
      <c r="CF80" s="6"/>
      <c r="CG80" s="6"/>
      <c r="CH80" s="6"/>
      <c r="CI80" s="6"/>
    </row>
    <row r="81" spans="2:87" x14ac:dyDescent="0.25">
      <c r="B81">
        <f t="shared" ca="1" si="35"/>
        <v>2</v>
      </c>
      <c r="C81" t="str">
        <f t="shared" ca="1" si="36"/>
        <v>women</v>
      </c>
      <c r="D81">
        <f t="shared" ca="1" si="37"/>
        <v>29</v>
      </c>
      <c r="E81">
        <f t="shared" ca="1" si="38"/>
        <v>6</v>
      </c>
      <c r="F81" t="str">
        <f t="shared" ca="1" si="39"/>
        <v>agriculture</v>
      </c>
      <c r="G81">
        <f t="shared" ca="1" si="40"/>
        <v>4</v>
      </c>
      <c r="H81" t="str">
        <f t="shared" ca="1" si="41"/>
        <v>technical</v>
      </c>
      <c r="I81">
        <f t="shared" ca="1" si="42"/>
        <v>1</v>
      </c>
      <c r="J81">
        <f t="shared" ca="1" si="43"/>
        <v>2</v>
      </c>
      <c r="K81">
        <f t="shared" ca="1" si="44"/>
        <v>6204</v>
      </c>
      <c r="L81">
        <f t="shared" ca="1" si="45"/>
        <v>13</v>
      </c>
      <c r="M81" t="str">
        <f t="shared" ca="1" si="46"/>
        <v>Prince Edward Island</v>
      </c>
      <c r="N81">
        <f t="shared" ca="1" si="28"/>
        <v>31020</v>
      </c>
      <c r="O81">
        <f t="shared" ca="1" si="47"/>
        <v>9266.7417214933921</v>
      </c>
      <c r="P81">
        <f t="shared" ca="1" si="29"/>
        <v>9320.0028548020218</v>
      </c>
      <c r="Q81">
        <f t="shared" ca="1" si="48"/>
        <v>4124</v>
      </c>
      <c r="R81">
        <f t="shared" ca="1" si="30"/>
        <v>16.605260527063916</v>
      </c>
      <c r="S81">
        <f t="shared" ca="1" si="31"/>
        <v>4531.0166329132171</v>
      </c>
      <c r="T81">
        <f t="shared" ca="1" si="32"/>
        <v>44871.019487715239</v>
      </c>
      <c r="U81">
        <f t="shared" ca="1" si="33"/>
        <v>13407.346982020455</v>
      </c>
      <c r="V81">
        <f t="shared" ca="1" si="34"/>
        <v>31463.672505694783</v>
      </c>
      <c r="AD81" s="5">
        <f ca="1">IF(Table1[[#This Row],[Gender]]="men",1,0)</f>
        <v>0</v>
      </c>
      <c r="AE81" s="6">
        <f ca="1">IF(Table1[[#This Row],[Gender]]="women",1,0)</f>
        <v>1</v>
      </c>
      <c r="AF81" s="6"/>
      <c r="AG81" s="7"/>
      <c r="AJ81" s="17">
        <f ca="1">IF(Table1[[#This Row],[field of work]]="TEACHING",1,0)</f>
        <v>0</v>
      </c>
      <c r="AK81" s="11">
        <f ca="1">IF(Table1[[#This Row],[field of work]]="CONSTRUCTION",1,0)</f>
        <v>0</v>
      </c>
      <c r="AL81" s="11">
        <f ca="1">IF(Table1[[#This Row],[field of work]]="AGRICULTURE",1,0)</f>
        <v>1</v>
      </c>
      <c r="AM81" s="11">
        <f ca="1">IF(Table1[[#This Row],[field of work]]="AGRICULTURE",1,0)</f>
        <v>1</v>
      </c>
      <c r="AN81" s="11">
        <f ca="1">IF(Table1[[#This Row],[field of work]]="HEALTH",1,0)</f>
        <v>0</v>
      </c>
      <c r="AO81" s="11">
        <f ca="1">IF(Table1[[#This Row],[field of work]]="IT",1,0)</f>
        <v>0</v>
      </c>
      <c r="AP81" s="11"/>
      <c r="AQ81" s="11"/>
      <c r="AR81" s="6"/>
      <c r="AS81" s="6"/>
      <c r="AT81" s="6"/>
      <c r="AU81" s="7"/>
      <c r="AW81" s="20">
        <f ca="1">QUOTIENT(Table1[[#This Row],[Car Value]],Table1[[#This Row],[Cars]])</f>
        <v>4660</v>
      </c>
      <c r="AX81" s="6"/>
      <c r="AY81" s="17">
        <f ca="1">IF(Table1[[#This Row],[Value of debts]]&gt;$AZ$6,1,0)</f>
        <v>1</v>
      </c>
      <c r="AZ81" s="6"/>
      <c r="BA81" s="6"/>
      <c r="BB81" s="7"/>
      <c r="BC81" s="27">
        <f ca="1">(Table1[[#This Row],[Mortage left]]/Table1[[#This Row],[Value of House]])</f>
        <v>0.29873442042209519</v>
      </c>
      <c r="BD81" s="11">
        <f t="shared" ca="1" si="49"/>
        <v>0</v>
      </c>
      <c r="BE81" s="11"/>
      <c r="BF81" s="11"/>
      <c r="BG81" s="17">
        <f ca="1">IF(Table1[[#This Row],[Area]]="YUKON",Table1[[#This Row],[Income]],0)</f>
        <v>0</v>
      </c>
      <c r="BH81" s="11">
        <f ca="1">IF(Table1[[#This Row],[Area]]="BC",Table1[[#This Row],[Income]],0)</f>
        <v>0</v>
      </c>
      <c r="BI81" s="11">
        <f t="shared" ca="1" si="50"/>
        <v>0</v>
      </c>
      <c r="BJ81" s="11">
        <f t="shared" ca="1" si="51"/>
        <v>0</v>
      </c>
      <c r="BK81" s="11">
        <f ca="1">IF(Table1[[#This Row],[Area]]="NUNAVUT",Table1[[#This Row],[Income]],0)</f>
        <v>0</v>
      </c>
      <c r="BL81" s="11">
        <f t="shared" ca="1" si="52"/>
        <v>0</v>
      </c>
      <c r="BM81" s="6">
        <f ca="1">IF(Table1[[#This Row],[Area]]="MANITOBA",Table1[[#This Row],[Income]],0)</f>
        <v>0</v>
      </c>
      <c r="BN81" s="6">
        <f ca="1">IF(Table1[[#This Row],[Area]]="ONTARIO",Table1[[#This Row],[Income]],0)</f>
        <v>0</v>
      </c>
      <c r="BO81" s="6">
        <f ca="1">IF(Table1[[#This Row],[Area]]="QUEBEC",Table1[[#This Row],[Income]],0)</f>
        <v>0</v>
      </c>
      <c r="BP81" s="6">
        <f ca="1">IF(Table1[[#This Row],[Area]]="NEWFOUNLAND",Table1[[#This Row],[Income]],0)</f>
        <v>0</v>
      </c>
      <c r="BQ81" s="6">
        <f ca="1">IF(Table1[[#This Row],[Area]]="NEW BRUNCWICK",Table1[[#This Row],[Income]],0)</f>
        <v>0</v>
      </c>
      <c r="BR81" s="6">
        <f ca="1">IF(Table1[[#This Row],[Area]]="NOVA SCOTIA",Table1[[#This Row],[Income]],0)</f>
        <v>0</v>
      </c>
      <c r="BS81" s="7">
        <f t="shared" ca="1" si="53"/>
        <v>0</v>
      </c>
      <c r="BT81" s="5">
        <f ca="1">IF(Table1[[#This Row],[field of work]]="HEALTH",Table1[[#This Row],[Income]],0)</f>
        <v>0</v>
      </c>
      <c r="BU81" s="6">
        <f ca="1">IF(Table1[[#This Row],[field of work]]="CONSTRUCTION",Table1[[#This Row],[Income]],0)</f>
        <v>0</v>
      </c>
      <c r="BV81" s="6">
        <f t="shared" ca="1" si="54"/>
        <v>0</v>
      </c>
      <c r="BW81" s="6">
        <f ca="1">IF(Table1[[#This Row],[field of work]]="IT",Table1[[#This Row],[Income]],0)</f>
        <v>0</v>
      </c>
      <c r="BX81" s="6">
        <f ca="1">IF(Table1[[#This Row],[field of work]]="GENERAL WORK",Table1[[#This Row],[Income]],0)</f>
        <v>0</v>
      </c>
      <c r="BY81" s="7">
        <f ca="1">IF(Table1[[#This Row],[field of work]]="AGRICULTURE",Table1[[#This Row],[Income]],0)</f>
        <v>6204</v>
      </c>
      <c r="BZ81" s="5">
        <f ca="1">IF(Table1[[#This Row],[Value of debts]]&gt;Table1[[#This Row],[Income]],1,0)</f>
        <v>1</v>
      </c>
      <c r="CA81" s="7"/>
      <c r="CB81" s="5">
        <f ca="1">IF(Table1[[#This Row],[Networth of person($)]]&gt;$CC$6,Table1[[#This Row],[age]],0)</f>
        <v>29</v>
      </c>
      <c r="CC81" s="7"/>
      <c r="CD81" s="6"/>
      <c r="CE81" s="6"/>
      <c r="CF81" s="6"/>
      <c r="CG81" s="6"/>
      <c r="CH81" s="6"/>
      <c r="CI81" s="6"/>
    </row>
    <row r="82" spans="2:87" x14ac:dyDescent="0.25">
      <c r="B82">
        <f t="shared" ca="1" si="35"/>
        <v>1</v>
      </c>
      <c r="C82" t="str">
        <f t="shared" ca="1" si="36"/>
        <v>men</v>
      </c>
      <c r="D82">
        <f t="shared" ca="1" si="37"/>
        <v>28</v>
      </c>
      <c r="E82">
        <f t="shared" ca="1" si="38"/>
        <v>4</v>
      </c>
      <c r="F82" t="str">
        <f t="shared" ca="1" si="39"/>
        <v>IT</v>
      </c>
      <c r="G82">
        <f t="shared" ca="1" si="40"/>
        <v>1</v>
      </c>
      <c r="H82" t="str">
        <f t="shared" ca="1" si="41"/>
        <v>highschool</v>
      </c>
      <c r="I82">
        <f t="shared" ca="1" si="42"/>
        <v>1</v>
      </c>
      <c r="J82">
        <f t="shared" ca="1" si="43"/>
        <v>2</v>
      </c>
      <c r="K82">
        <f t="shared" ca="1" si="44"/>
        <v>7588</v>
      </c>
      <c r="L82">
        <f t="shared" ca="1" si="45"/>
        <v>5</v>
      </c>
      <c r="M82" t="str">
        <f t="shared" ca="1" si="46"/>
        <v>Nunavut</v>
      </c>
      <c r="N82">
        <f t="shared" ca="1" si="28"/>
        <v>22764</v>
      </c>
      <c r="O82">
        <f t="shared" ca="1" si="47"/>
        <v>14227.773185074569</v>
      </c>
      <c r="P82">
        <f t="shared" ca="1" si="29"/>
        <v>1655.1900872850449</v>
      </c>
      <c r="Q82">
        <f t="shared" ca="1" si="48"/>
        <v>1617</v>
      </c>
      <c r="R82">
        <f t="shared" ca="1" si="30"/>
        <v>12191.259844376418</v>
      </c>
      <c r="S82">
        <f t="shared" ca="1" si="31"/>
        <v>5765.1975195849409</v>
      </c>
      <c r="T82">
        <f t="shared" ca="1" si="32"/>
        <v>30184.387606869986</v>
      </c>
      <c r="U82">
        <f t="shared" ca="1" si="33"/>
        <v>28036.033029450988</v>
      </c>
      <c r="V82">
        <f t="shared" ca="1" si="34"/>
        <v>2148.3545774189988</v>
      </c>
      <c r="AD82" s="5">
        <f ca="1">IF(Table1[[#This Row],[Gender]]="men",1,0)</f>
        <v>1</v>
      </c>
      <c r="AE82" s="6">
        <f ca="1">IF(Table1[[#This Row],[Gender]]="women",1,0)</f>
        <v>0</v>
      </c>
      <c r="AF82" s="6"/>
      <c r="AG82" s="7"/>
      <c r="AJ82" s="17">
        <f ca="1">IF(Table1[[#This Row],[field of work]]="TEACHING",1,0)</f>
        <v>0</v>
      </c>
      <c r="AK82" s="11">
        <f ca="1">IF(Table1[[#This Row],[field of work]]="CONSTRUCTION",1,0)</f>
        <v>0</v>
      </c>
      <c r="AL82" s="11">
        <f ca="1">IF(Table1[[#This Row],[field of work]]="AGRICULTURE",1,0)</f>
        <v>0</v>
      </c>
      <c r="AM82" s="11">
        <f ca="1">IF(Table1[[#This Row],[field of work]]="AGRICULTURE",1,0)</f>
        <v>0</v>
      </c>
      <c r="AN82" s="11">
        <f ca="1">IF(Table1[[#This Row],[field of work]]="HEALTH",1,0)</f>
        <v>0</v>
      </c>
      <c r="AO82" s="11">
        <f ca="1">IF(Table1[[#This Row],[field of work]]="IT",1,0)</f>
        <v>1</v>
      </c>
      <c r="AP82" s="11"/>
      <c r="AQ82" s="11"/>
      <c r="AR82" s="6"/>
      <c r="AS82" s="6"/>
      <c r="AT82" s="6"/>
      <c r="AU82" s="7"/>
      <c r="AW82" s="20">
        <f ca="1">QUOTIENT(Table1[[#This Row],[Car Value]],Table1[[#This Row],[Cars]])</f>
        <v>827</v>
      </c>
      <c r="AX82" s="6"/>
      <c r="AY82" s="17">
        <f ca="1">IF(Table1[[#This Row],[Value of debts]]&gt;$AZ$6,1,0)</f>
        <v>1</v>
      </c>
      <c r="AZ82" s="6"/>
      <c r="BA82" s="6"/>
      <c r="BB82" s="7"/>
      <c r="BC82" s="27">
        <f ca="1">(Table1[[#This Row],[Mortage left]]/Table1[[#This Row],[Value of House]])</f>
        <v>0.62501200075006891</v>
      </c>
      <c r="BD82" s="11">
        <f t="shared" ca="1" si="49"/>
        <v>0</v>
      </c>
      <c r="BE82" s="11"/>
      <c r="BF82" s="11"/>
      <c r="BG82" s="17">
        <f ca="1">IF(Table1[[#This Row],[Area]]="YUKON",Table1[[#This Row],[Income]],0)</f>
        <v>0</v>
      </c>
      <c r="BH82" s="11">
        <f ca="1">IF(Table1[[#This Row],[Area]]="BC",Table1[[#This Row],[Income]],0)</f>
        <v>0</v>
      </c>
      <c r="BI82" s="11">
        <f t="shared" ca="1" si="50"/>
        <v>0</v>
      </c>
      <c r="BJ82" s="11">
        <f t="shared" ca="1" si="51"/>
        <v>0</v>
      </c>
      <c r="BK82" s="11">
        <f ca="1">IF(Table1[[#This Row],[Area]]="NUNAVUT",Table1[[#This Row],[Income]],0)</f>
        <v>7588</v>
      </c>
      <c r="BL82" s="11">
        <f t="shared" ca="1" si="52"/>
        <v>0</v>
      </c>
      <c r="BM82" s="6">
        <f ca="1">IF(Table1[[#This Row],[Area]]="MANITOBA",Table1[[#This Row],[Income]],0)</f>
        <v>0</v>
      </c>
      <c r="BN82" s="6">
        <f ca="1">IF(Table1[[#This Row],[Area]]="ONTARIO",Table1[[#This Row],[Income]],0)</f>
        <v>0</v>
      </c>
      <c r="BO82" s="6">
        <f ca="1">IF(Table1[[#This Row],[Area]]="QUEBEC",Table1[[#This Row],[Income]],0)</f>
        <v>0</v>
      </c>
      <c r="BP82" s="6">
        <f ca="1">IF(Table1[[#This Row],[Area]]="NEWFOUNLAND",Table1[[#This Row],[Income]],0)</f>
        <v>0</v>
      </c>
      <c r="BQ82" s="6">
        <f ca="1">IF(Table1[[#This Row],[Area]]="NEW BRUNCWICK",Table1[[#This Row],[Income]],0)</f>
        <v>0</v>
      </c>
      <c r="BR82" s="6">
        <f ca="1">IF(Table1[[#This Row],[Area]]="NOVA SCOTIA",Table1[[#This Row],[Income]],0)</f>
        <v>0</v>
      </c>
      <c r="BS82" s="7">
        <f t="shared" ca="1" si="53"/>
        <v>0</v>
      </c>
      <c r="BT82" s="5">
        <f ca="1">IF(Table1[[#This Row],[field of work]]="HEALTH",Table1[[#This Row],[Income]],0)</f>
        <v>0</v>
      </c>
      <c r="BU82" s="6">
        <f ca="1">IF(Table1[[#This Row],[field of work]]="CONSTRUCTION",Table1[[#This Row],[Income]],0)</f>
        <v>0</v>
      </c>
      <c r="BV82" s="6">
        <f t="shared" ca="1" si="54"/>
        <v>0</v>
      </c>
      <c r="BW82" s="6">
        <f ca="1">IF(Table1[[#This Row],[field of work]]="IT",Table1[[#This Row],[Income]],0)</f>
        <v>7588</v>
      </c>
      <c r="BX82" s="6">
        <f ca="1">IF(Table1[[#This Row],[field of work]]="GENERAL WORK",Table1[[#This Row],[Income]],0)</f>
        <v>0</v>
      </c>
      <c r="BY82" s="7">
        <f ca="1">IF(Table1[[#This Row],[field of work]]="AGRICULTURE",Table1[[#This Row],[Income]],0)</f>
        <v>0</v>
      </c>
      <c r="BZ82" s="5">
        <f ca="1">IF(Table1[[#This Row],[Value of debts]]&gt;Table1[[#This Row],[Income]],1,0)</f>
        <v>1</v>
      </c>
      <c r="CA82" s="7"/>
      <c r="CB82" s="5">
        <f ca="1">IF(Table1[[#This Row],[Networth of person($)]]&gt;$CC$6,Table1[[#This Row],[age]],0)</f>
        <v>0</v>
      </c>
      <c r="CC82" s="7"/>
      <c r="CD82" s="6"/>
      <c r="CE82" s="6"/>
      <c r="CF82" s="6"/>
      <c r="CG82" s="6"/>
      <c r="CH82" s="6"/>
      <c r="CI82" s="6"/>
    </row>
    <row r="83" spans="2:87" x14ac:dyDescent="0.25">
      <c r="B83">
        <f t="shared" ca="1" si="35"/>
        <v>2</v>
      </c>
      <c r="C83" t="str">
        <f t="shared" ca="1" si="36"/>
        <v>women</v>
      </c>
      <c r="D83">
        <f t="shared" ca="1" si="37"/>
        <v>35</v>
      </c>
      <c r="E83">
        <f t="shared" ca="1" si="38"/>
        <v>4</v>
      </c>
      <c r="F83" t="str">
        <f t="shared" ca="1" si="39"/>
        <v>IT</v>
      </c>
      <c r="G83">
        <f t="shared" ca="1" si="40"/>
        <v>2</v>
      </c>
      <c r="H83" t="str">
        <f t="shared" ca="1" si="41"/>
        <v>college</v>
      </c>
      <c r="I83">
        <f t="shared" ca="1" si="42"/>
        <v>0</v>
      </c>
      <c r="J83">
        <f t="shared" ca="1" si="43"/>
        <v>1</v>
      </c>
      <c r="K83">
        <f t="shared" ca="1" si="44"/>
        <v>7059</v>
      </c>
      <c r="L83">
        <f t="shared" ca="1" si="45"/>
        <v>6</v>
      </c>
      <c r="M83" t="str">
        <f t="shared" ca="1" si="46"/>
        <v>Saskatchenwan</v>
      </c>
      <c r="N83">
        <f t="shared" ca="1" si="28"/>
        <v>35295</v>
      </c>
      <c r="O83">
        <f t="shared" ca="1" si="47"/>
        <v>1141.6240806265198</v>
      </c>
      <c r="P83">
        <f t="shared" ca="1" si="29"/>
        <v>3122.4667716460576</v>
      </c>
      <c r="Q83">
        <f t="shared" ca="1" si="48"/>
        <v>1354</v>
      </c>
      <c r="R83">
        <f t="shared" ca="1" si="30"/>
        <v>3669.7621896344917</v>
      </c>
      <c r="S83">
        <f t="shared" ca="1" si="31"/>
        <v>3891.4736101994536</v>
      </c>
      <c r="T83">
        <f t="shared" ca="1" si="32"/>
        <v>42308.940381845518</v>
      </c>
      <c r="U83">
        <f t="shared" ca="1" si="33"/>
        <v>6165.3862702610113</v>
      </c>
      <c r="V83">
        <f t="shared" ca="1" si="34"/>
        <v>36143.554111584504</v>
      </c>
      <c r="AD83" s="5">
        <f ca="1">IF(Table1[[#This Row],[Gender]]="men",1,0)</f>
        <v>0</v>
      </c>
      <c r="AE83" s="6">
        <f ca="1">IF(Table1[[#This Row],[Gender]]="women",1,0)</f>
        <v>1</v>
      </c>
      <c r="AF83" s="6"/>
      <c r="AG83" s="7"/>
      <c r="AJ83" s="17">
        <f ca="1">IF(Table1[[#This Row],[field of work]]="TEACHING",1,0)</f>
        <v>0</v>
      </c>
      <c r="AK83" s="11">
        <f ca="1">IF(Table1[[#This Row],[field of work]]="CONSTRUCTION",1,0)</f>
        <v>0</v>
      </c>
      <c r="AL83" s="11">
        <f ca="1">IF(Table1[[#This Row],[field of work]]="AGRICULTURE",1,0)</f>
        <v>0</v>
      </c>
      <c r="AM83" s="11">
        <f ca="1">IF(Table1[[#This Row],[field of work]]="AGRICULTURE",1,0)</f>
        <v>0</v>
      </c>
      <c r="AN83" s="11">
        <f ca="1">IF(Table1[[#This Row],[field of work]]="HEALTH",1,0)</f>
        <v>0</v>
      </c>
      <c r="AO83" s="11">
        <f ca="1">IF(Table1[[#This Row],[field of work]]="IT",1,0)</f>
        <v>1</v>
      </c>
      <c r="AP83" s="11"/>
      <c r="AQ83" s="11"/>
      <c r="AR83" s="6"/>
      <c r="AS83" s="6"/>
      <c r="AT83" s="6"/>
      <c r="AU83" s="7"/>
      <c r="AW83" s="20">
        <f ca="1">QUOTIENT(Table1[[#This Row],[Car Value]],Table1[[#This Row],[Cars]])</f>
        <v>3122</v>
      </c>
      <c r="AX83" s="6"/>
      <c r="AY83" s="17">
        <f ca="1">IF(Table1[[#This Row],[Value of debts]]&gt;$AZ$6,1,0)</f>
        <v>1</v>
      </c>
      <c r="AZ83" s="6"/>
      <c r="BA83" s="6"/>
      <c r="BB83" s="7"/>
      <c r="BC83" s="27">
        <f ca="1">(Table1[[#This Row],[Mortage left]]/Table1[[#This Row],[Value of House]])</f>
        <v>3.2345206987576702E-2</v>
      </c>
      <c r="BD83" s="11">
        <f t="shared" ca="1" si="49"/>
        <v>1</v>
      </c>
      <c r="BE83" s="11"/>
      <c r="BF83" s="11"/>
      <c r="BG83" s="17">
        <f ca="1">IF(Table1[[#This Row],[Area]]="YUKON",Table1[[#This Row],[Income]],0)</f>
        <v>0</v>
      </c>
      <c r="BH83" s="11">
        <f ca="1">IF(Table1[[#This Row],[Area]]="BC",Table1[[#This Row],[Income]],0)</f>
        <v>0</v>
      </c>
      <c r="BI83" s="11">
        <f t="shared" ca="1" si="50"/>
        <v>0</v>
      </c>
      <c r="BJ83" s="11">
        <f t="shared" ca="1" si="51"/>
        <v>0</v>
      </c>
      <c r="BK83" s="11">
        <f ca="1">IF(Table1[[#This Row],[Area]]="NUNAVUT",Table1[[#This Row],[Income]],0)</f>
        <v>0</v>
      </c>
      <c r="BL83" s="11">
        <f t="shared" ca="1" si="52"/>
        <v>0</v>
      </c>
      <c r="BM83" s="6">
        <f ca="1">IF(Table1[[#This Row],[Area]]="MANITOBA",Table1[[#This Row],[Income]],0)</f>
        <v>0</v>
      </c>
      <c r="BN83" s="6">
        <f ca="1">IF(Table1[[#This Row],[Area]]="ONTARIO",Table1[[#This Row],[Income]],0)</f>
        <v>0</v>
      </c>
      <c r="BO83" s="6">
        <f ca="1">IF(Table1[[#This Row],[Area]]="QUEBEC",Table1[[#This Row],[Income]],0)</f>
        <v>0</v>
      </c>
      <c r="BP83" s="6">
        <f ca="1">IF(Table1[[#This Row],[Area]]="NEWFOUNLAND",Table1[[#This Row],[Income]],0)</f>
        <v>0</v>
      </c>
      <c r="BQ83" s="6">
        <f ca="1">IF(Table1[[#This Row],[Area]]="NEW BRUNCWICK",Table1[[#This Row],[Income]],0)</f>
        <v>0</v>
      </c>
      <c r="BR83" s="6">
        <f ca="1">IF(Table1[[#This Row],[Area]]="NOVA SCOTIA",Table1[[#This Row],[Income]],0)</f>
        <v>0</v>
      </c>
      <c r="BS83" s="7">
        <f t="shared" ca="1" si="53"/>
        <v>6647</v>
      </c>
      <c r="BT83" s="5">
        <f ca="1">IF(Table1[[#This Row],[field of work]]="HEALTH",Table1[[#This Row],[Income]],0)</f>
        <v>0</v>
      </c>
      <c r="BU83" s="6">
        <f ca="1">IF(Table1[[#This Row],[field of work]]="CONSTRUCTION",Table1[[#This Row],[Income]],0)</f>
        <v>0</v>
      </c>
      <c r="BV83" s="6">
        <f t="shared" ca="1" si="54"/>
        <v>0</v>
      </c>
      <c r="BW83" s="6">
        <f ca="1">IF(Table1[[#This Row],[field of work]]="IT",Table1[[#This Row],[Income]],0)</f>
        <v>7059</v>
      </c>
      <c r="BX83" s="6">
        <f ca="1">IF(Table1[[#This Row],[field of work]]="GENERAL WORK",Table1[[#This Row],[Income]],0)</f>
        <v>0</v>
      </c>
      <c r="BY83" s="7">
        <f ca="1">IF(Table1[[#This Row],[field of work]]="AGRICULTURE",Table1[[#This Row],[Income]],0)</f>
        <v>0</v>
      </c>
      <c r="BZ83" s="5">
        <f ca="1">IF(Table1[[#This Row],[Value of debts]]&gt;Table1[[#This Row],[Income]],1,0)</f>
        <v>0</v>
      </c>
      <c r="CA83" s="7"/>
      <c r="CB83" s="5">
        <f ca="1">IF(Table1[[#This Row],[Networth of person($)]]&gt;$CC$6,Table1[[#This Row],[age]],0)</f>
        <v>35</v>
      </c>
      <c r="CC83" s="7"/>
      <c r="CD83" s="6"/>
      <c r="CE83" s="6"/>
      <c r="CF83" s="6"/>
      <c r="CG83" s="6"/>
      <c r="CH83" s="6"/>
      <c r="CI83" s="6"/>
    </row>
    <row r="84" spans="2:87" x14ac:dyDescent="0.25">
      <c r="B84">
        <f t="shared" ca="1" si="35"/>
        <v>2</v>
      </c>
      <c r="C84" t="str">
        <f t="shared" ca="1" si="36"/>
        <v>women</v>
      </c>
      <c r="D84">
        <f t="shared" ca="1" si="37"/>
        <v>32</v>
      </c>
      <c r="E84">
        <f t="shared" ca="1" si="38"/>
        <v>5</v>
      </c>
      <c r="F84" t="str">
        <f t="shared" ca="1" si="39"/>
        <v>general work</v>
      </c>
      <c r="G84">
        <f t="shared" ca="1" si="40"/>
        <v>3</v>
      </c>
      <c r="H84" t="str">
        <f t="shared" ca="1" si="41"/>
        <v>university</v>
      </c>
      <c r="I84">
        <f t="shared" ca="1" si="42"/>
        <v>4</v>
      </c>
      <c r="J84">
        <f t="shared" ca="1" si="43"/>
        <v>1</v>
      </c>
      <c r="K84">
        <f t="shared" ca="1" si="44"/>
        <v>8378</v>
      </c>
      <c r="L84">
        <f t="shared" ca="1" si="45"/>
        <v>5</v>
      </c>
      <c r="M84" t="str">
        <f t="shared" ca="1" si="46"/>
        <v>Nunavut</v>
      </c>
      <c r="N84">
        <f t="shared" ca="1" si="28"/>
        <v>50268</v>
      </c>
      <c r="O84">
        <f t="shared" ca="1" si="47"/>
        <v>38951.063144536005</v>
      </c>
      <c r="P84">
        <f t="shared" ca="1" si="29"/>
        <v>3833.1432730202928</v>
      </c>
      <c r="Q84">
        <f t="shared" ca="1" si="48"/>
        <v>2812</v>
      </c>
      <c r="R84">
        <f t="shared" ca="1" si="30"/>
        <v>1008.9782561504963</v>
      </c>
      <c r="S84">
        <f t="shared" ca="1" si="31"/>
        <v>8013.4505123641493</v>
      </c>
      <c r="T84">
        <f t="shared" ca="1" si="32"/>
        <v>62114.593785384444</v>
      </c>
      <c r="U84">
        <f t="shared" ca="1" si="33"/>
        <v>42772.041400686503</v>
      </c>
      <c r="V84">
        <f t="shared" ca="1" si="34"/>
        <v>19342.552384697941</v>
      </c>
      <c r="AD84" s="5">
        <f ca="1">IF(Table1[[#This Row],[Gender]]="men",1,0)</f>
        <v>0</v>
      </c>
      <c r="AE84" s="6">
        <f ca="1">IF(Table1[[#This Row],[Gender]]="women",1,0)</f>
        <v>1</v>
      </c>
      <c r="AF84" s="6"/>
      <c r="AG84" s="7"/>
      <c r="AJ84" s="17">
        <f ca="1">IF(Table1[[#This Row],[field of work]]="TEACHING",1,0)</f>
        <v>0</v>
      </c>
      <c r="AK84" s="11">
        <f ca="1">IF(Table1[[#This Row],[field of work]]="CONSTRUCTION",1,0)</f>
        <v>0</v>
      </c>
      <c r="AL84" s="11">
        <f ca="1">IF(Table1[[#This Row],[field of work]]="AGRICULTURE",1,0)</f>
        <v>0</v>
      </c>
      <c r="AM84" s="11">
        <f ca="1">IF(Table1[[#This Row],[field of work]]="AGRICULTURE",1,0)</f>
        <v>0</v>
      </c>
      <c r="AN84" s="11">
        <f ca="1">IF(Table1[[#This Row],[field of work]]="HEALTH",1,0)</f>
        <v>0</v>
      </c>
      <c r="AO84" s="11">
        <f ca="1">IF(Table1[[#This Row],[field of work]]="IT",1,0)</f>
        <v>0</v>
      </c>
      <c r="AP84" s="11"/>
      <c r="AQ84" s="11"/>
      <c r="AR84" s="6"/>
      <c r="AS84" s="6"/>
      <c r="AT84" s="6"/>
      <c r="AU84" s="7"/>
      <c r="AW84" s="20">
        <f ca="1">QUOTIENT(Table1[[#This Row],[Car Value]],Table1[[#This Row],[Cars]])</f>
        <v>3833</v>
      </c>
      <c r="AX84" s="6"/>
      <c r="AY84" s="17">
        <f ca="1">IF(Table1[[#This Row],[Value of debts]]&gt;$AZ$6,1,0)</f>
        <v>1</v>
      </c>
      <c r="AZ84" s="6"/>
      <c r="BA84" s="6"/>
      <c r="BB84" s="7"/>
      <c r="BC84" s="27">
        <f ca="1">(Table1[[#This Row],[Mortage left]]/Table1[[#This Row],[Value of House]])</f>
        <v>0.77486797056847312</v>
      </c>
      <c r="BD84" s="11">
        <f t="shared" ca="1" si="49"/>
        <v>0</v>
      </c>
      <c r="BE84" s="11"/>
      <c r="BF84" s="11"/>
      <c r="BG84" s="17">
        <f ca="1">IF(Table1[[#This Row],[Area]]="YUKON",Table1[[#This Row],[Income]],0)</f>
        <v>0</v>
      </c>
      <c r="BH84" s="11">
        <f ca="1">IF(Table1[[#This Row],[Area]]="BC",Table1[[#This Row],[Income]],0)</f>
        <v>0</v>
      </c>
      <c r="BI84" s="11">
        <f t="shared" ca="1" si="50"/>
        <v>0</v>
      </c>
      <c r="BJ84" s="11">
        <f t="shared" ca="1" si="51"/>
        <v>0</v>
      </c>
      <c r="BK84" s="11">
        <f ca="1">IF(Table1[[#This Row],[Area]]="NUNAVUT",Table1[[#This Row],[Income]],0)</f>
        <v>8378</v>
      </c>
      <c r="BL84" s="11">
        <f t="shared" ca="1" si="52"/>
        <v>0</v>
      </c>
      <c r="BM84" s="6">
        <f ca="1">IF(Table1[[#This Row],[Area]]="MANITOBA",Table1[[#This Row],[Income]],0)</f>
        <v>0</v>
      </c>
      <c r="BN84" s="6">
        <f ca="1">IF(Table1[[#This Row],[Area]]="ONTARIO",Table1[[#This Row],[Income]],0)</f>
        <v>0</v>
      </c>
      <c r="BO84" s="6">
        <f ca="1">IF(Table1[[#This Row],[Area]]="QUEBEC",Table1[[#This Row],[Income]],0)</f>
        <v>0</v>
      </c>
      <c r="BP84" s="6">
        <f ca="1">IF(Table1[[#This Row],[Area]]="NEWFOUNLAND",Table1[[#This Row],[Income]],0)</f>
        <v>0</v>
      </c>
      <c r="BQ84" s="6">
        <f ca="1">IF(Table1[[#This Row],[Area]]="NEW BRUNCWICK",Table1[[#This Row],[Income]],0)</f>
        <v>0</v>
      </c>
      <c r="BR84" s="6">
        <f ca="1">IF(Table1[[#This Row],[Area]]="NOVA SCOTIA",Table1[[#This Row],[Income]],0)</f>
        <v>0</v>
      </c>
      <c r="BS84" s="7">
        <f t="shared" ca="1" si="53"/>
        <v>2646</v>
      </c>
      <c r="BT84" s="5">
        <f ca="1">IF(Table1[[#This Row],[field of work]]="HEALTH",Table1[[#This Row],[Income]],0)</f>
        <v>0</v>
      </c>
      <c r="BU84" s="6">
        <f ca="1">IF(Table1[[#This Row],[field of work]]="CONSTRUCTION",Table1[[#This Row],[Income]],0)</f>
        <v>0</v>
      </c>
      <c r="BV84" s="6">
        <f t="shared" ca="1" si="54"/>
        <v>0</v>
      </c>
      <c r="BW84" s="6">
        <f ca="1">IF(Table1[[#This Row],[field of work]]="IT",Table1[[#This Row],[Income]],0)</f>
        <v>0</v>
      </c>
      <c r="BX84" s="6">
        <f ca="1">IF(Table1[[#This Row],[field of work]]="GENERAL WORK",Table1[[#This Row],[Income]],0)</f>
        <v>8378</v>
      </c>
      <c r="BY84" s="7">
        <f ca="1">IF(Table1[[#This Row],[field of work]]="AGRICULTURE",Table1[[#This Row],[Income]],0)</f>
        <v>0</v>
      </c>
      <c r="BZ84" s="5">
        <f ca="1">IF(Table1[[#This Row],[Value of debts]]&gt;Table1[[#This Row],[Income]],1,0)</f>
        <v>1</v>
      </c>
      <c r="CA84" s="7"/>
      <c r="CB84" s="5">
        <f ca="1">IF(Table1[[#This Row],[Networth of person($)]]&gt;$CC$6,Table1[[#This Row],[age]],0)</f>
        <v>32</v>
      </c>
      <c r="CC84" s="7"/>
      <c r="CD84" s="6"/>
      <c r="CE84" s="6"/>
      <c r="CF84" s="6"/>
      <c r="CG84" s="6"/>
      <c r="CH84" s="6"/>
      <c r="CI84" s="6"/>
    </row>
    <row r="85" spans="2:87" x14ac:dyDescent="0.25">
      <c r="B85">
        <f t="shared" ca="1" si="35"/>
        <v>1</v>
      </c>
      <c r="C85" t="str">
        <f t="shared" ca="1" si="36"/>
        <v>men</v>
      </c>
      <c r="D85">
        <f t="shared" ca="1" si="37"/>
        <v>35</v>
      </c>
      <c r="E85">
        <f t="shared" ca="1" si="38"/>
        <v>5</v>
      </c>
      <c r="F85" t="str">
        <f t="shared" ca="1" si="39"/>
        <v>general work</v>
      </c>
      <c r="G85">
        <f t="shared" ca="1" si="40"/>
        <v>5</v>
      </c>
      <c r="H85" t="str">
        <f t="shared" ca="1" si="41"/>
        <v>other</v>
      </c>
      <c r="I85">
        <f t="shared" ca="1" si="42"/>
        <v>3</v>
      </c>
      <c r="J85">
        <f t="shared" ca="1" si="43"/>
        <v>1</v>
      </c>
      <c r="K85">
        <f t="shared" ca="1" si="44"/>
        <v>6647</v>
      </c>
      <c r="L85">
        <f t="shared" ca="1" si="45"/>
        <v>13</v>
      </c>
      <c r="M85" t="str">
        <f t="shared" ca="1" si="46"/>
        <v>Prince Edward Island</v>
      </c>
      <c r="N85">
        <f t="shared" ca="1" si="28"/>
        <v>26588</v>
      </c>
      <c r="O85">
        <f t="shared" ca="1" si="47"/>
        <v>25583.65727225252</v>
      </c>
      <c r="P85">
        <f t="shared" ca="1" si="29"/>
        <v>2484.1807765948361</v>
      </c>
      <c r="Q85">
        <f t="shared" ca="1" si="48"/>
        <v>2342</v>
      </c>
      <c r="R85">
        <f t="shared" ca="1" si="30"/>
        <v>11423.067196459695</v>
      </c>
      <c r="S85">
        <f t="shared" ca="1" si="31"/>
        <v>8323.5035699211767</v>
      </c>
      <c r="T85">
        <f t="shared" ca="1" si="32"/>
        <v>37395.684346516013</v>
      </c>
      <c r="U85">
        <f t="shared" ca="1" si="33"/>
        <v>39348.724468712215</v>
      </c>
      <c r="V85">
        <f t="shared" ca="1" si="34"/>
        <v>-1953.040122196202</v>
      </c>
      <c r="AD85" s="5">
        <f ca="1">IF(Table1[[#This Row],[Gender]]="men",1,0)</f>
        <v>1</v>
      </c>
      <c r="AE85" s="6">
        <f ca="1">IF(Table1[[#This Row],[Gender]]="women",1,0)</f>
        <v>0</v>
      </c>
      <c r="AF85" s="6"/>
      <c r="AG85" s="7"/>
      <c r="AJ85" s="17">
        <f ca="1">IF(Table1[[#This Row],[field of work]]="TEACHING",1,0)</f>
        <v>0</v>
      </c>
      <c r="AK85" s="11">
        <f ca="1">IF(Table1[[#This Row],[field of work]]="CONSTRUCTION",1,0)</f>
        <v>0</v>
      </c>
      <c r="AL85" s="11">
        <f ca="1">IF(Table1[[#This Row],[field of work]]="AGRICULTURE",1,0)</f>
        <v>0</v>
      </c>
      <c r="AM85" s="11">
        <f ca="1">IF(Table1[[#This Row],[field of work]]="AGRICULTURE",1,0)</f>
        <v>0</v>
      </c>
      <c r="AN85" s="11">
        <f ca="1">IF(Table1[[#This Row],[field of work]]="HEALTH",1,0)</f>
        <v>0</v>
      </c>
      <c r="AO85" s="11">
        <f ca="1">IF(Table1[[#This Row],[field of work]]="IT",1,0)</f>
        <v>0</v>
      </c>
      <c r="AP85" s="11"/>
      <c r="AQ85" s="11"/>
      <c r="AR85" s="6"/>
      <c r="AS85" s="6"/>
      <c r="AT85" s="6"/>
      <c r="AU85" s="7"/>
      <c r="AW85" s="20">
        <f ca="1">QUOTIENT(Table1[[#This Row],[Car Value]],Table1[[#This Row],[Cars]])</f>
        <v>2484</v>
      </c>
      <c r="AX85" s="6"/>
      <c r="AY85" s="17">
        <f ca="1">IF(Table1[[#This Row],[Value of debts]]&gt;$AZ$6,1,0)</f>
        <v>1</v>
      </c>
      <c r="AZ85" s="6"/>
      <c r="BA85" s="6"/>
      <c r="BB85" s="7"/>
      <c r="BC85" s="27">
        <f ca="1">(Table1[[#This Row],[Mortage left]]/Table1[[#This Row],[Value of House]])</f>
        <v>0.96222571356448472</v>
      </c>
      <c r="BD85" s="11">
        <f t="shared" ca="1" si="49"/>
        <v>0</v>
      </c>
      <c r="BE85" s="11"/>
      <c r="BF85" s="11"/>
      <c r="BG85" s="17">
        <f ca="1">IF(Table1[[#This Row],[Area]]="YUKON",Table1[[#This Row],[Income]],0)</f>
        <v>0</v>
      </c>
      <c r="BH85" s="11">
        <f ca="1">IF(Table1[[#This Row],[Area]]="BC",Table1[[#This Row],[Income]],0)</f>
        <v>0</v>
      </c>
      <c r="BI85" s="11">
        <f t="shared" ca="1" si="50"/>
        <v>0</v>
      </c>
      <c r="BJ85" s="11">
        <f t="shared" ca="1" si="51"/>
        <v>0</v>
      </c>
      <c r="BK85" s="11">
        <f ca="1">IF(Table1[[#This Row],[Area]]="NUNAVUT",Table1[[#This Row],[Income]],0)</f>
        <v>0</v>
      </c>
      <c r="BL85" s="11">
        <f t="shared" ca="1" si="52"/>
        <v>0</v>
      </c>
      <c r="BM85" s="6">
        <f ca="1">IF(Table1[[#This Row],[Area]]="MANITOBA",Table1[[#This Row],[Income]],0)</f>
        <v>0</v>
      </c>
      <c r="BN85" s="6">
        <f ca="1">IF(Table1[[#This Row],[Area]]="ONTARIO",Table1[[#This Row],[Income]],0)</f>
        <v>0</v>
      </c>
      <c r="BO85" s="6">
        <f ca="1">IF(Table1[[#This Row],[Area]]="QUEBEC",Table1[[#This Row],[Income]],0)</f>
        <v>0</v>
      </c>
      <c r="BP85" s="6">
        <f ca="1">IF(Table1[[#This Row],[Area]]="NEWFOUNLAND",Table1[[#This Row],[Income]],0)</f>
        <v>0</v>
      </c>
      <c r="BQ85" s="6">
        <f ca="1">IF(Table1[[#This Row],[Area]]="NEW BRUNCWICK",Table1[[#This Row],[Income]],0)</f>
        <v>0</v>
      </c>
      <c r="BR85" s="6">
        <f ca="1">IF(Table1[[#This Row],[Area]]="NOVA SCOTIA",Table1[[#This Row],[Income]],0)</f>
        <v>0</v>
      </c>
      <c r="BS85" s="7">
        <f t="shared" ca="1" si="53"/>
        <v>0</v>
      </c>
      <c r="BT85" s="5">
        <f ca="1">IF(Table1[[#This Row],[field of work]]="HEALTH",Table1[[#This Row],[Income]],0)</f>
        <v>0</v>
      </c>
      <c r="BU85" s="6">
        <f ca="1">IF(Table1[[#This Row],[field of work]]="CONSTRUCTION",Table1[[#This Row],[Income]],0)</f>
        <v>0</v>
      </c>
      <c r="BV85" s="6">
        <f t="shared" ca="1" si="54"/>
        <v>0</v>
      </c>
      <c r="BW85" s="6">
        <f ca="1">IF(Table1[[#This Row],[field of work]]="IT",Table1[[#This Row],[Income]],0)</f>
        <v>0</v>
      </c>
      <c r="BX85" s="6">
        <f ca="1">IF(Table1[[#This Row],[field of work]]="GENERAL WORK",Table1[[#This Row],[Income]],0)</f>
        <v>6647</v>
      </c>
      <c r="BY85" s="7">
        <f ca="1">IF(Table1[[#This Row],[field of work]]="AGRICULTURE",Table1[[#This Row],[Income]],0)</f>
        <v>0</v>
      </c>
      <c r="BZ85" s="5">
        <f ca="1">IF(Table1[[#This Row],[Value of debts]]&gt;Table1[[#This Row],[Income]],1,0)</f>
        <v>1</v>
      </c>
      <c r="CA85" s="7"/>
      <c r="CB85" s="5">
        <f ca="1">IF(Table1[[#This Row],[Networth of person($)]]&gt;$CC$6,Table1[[#This Row],[age]],0)</f>
        <v>0</v>
      </c>
      <c r="CC85" s="7"/>
      <c r="CD85" s="6"/>
      <c r="CE85" s="6"/>
      <c r="CF85" s="6"/>
      <c r="CG85" s="6"/>
      <c r="CH85" s="6"/>
      <c r="CI85" s="6"/>
    </row>
    <row r="86" spans="2:87" x14ac:dyDescent="0.25">
      <c r="B86">
        <f t="shared" ca="1" si="35"/>
        <v>1</v>
      </c>
      <c r="C86" t="str">
        <f t="shared" ca="1" si="36"/>
        <v>men</v>
      </c>
      <c r="D86">
        <f t="shared" ca="1" si="37"/>
        <v>29</v>
      </c>
      <c r="E86">
        <f t="shared" ca="1" si="38"/>
        <v>1</v>
      </c>
      <c r="F86" t="str">
        <f t="shared" ca="1" si="39"/>
        <v>health</v>
      </c>
      <c r="G86">
        <f t="shared" ca="1" si="40"/>
        <v>2</v>
      </c>
      <c r="H86" t="str">
        <f t="shared" ca="1" si="41"/>
        <v>college</v>
      </c>
      <c r="I86">
        <f t="shared" ca="1" si="42"/>
        <v>2</v>
      </c>
      <c r="J86">
        <f t="shared" ca="1" si="43"/>
        <v>1</v>
      </c>
      <c r="K86">
        <f t="shared" ca="1" si="44"/>
        <v>2646</v>
      </c>
      <c r="L86">
        <f t="shared" ca="1" si="45"/>
        <v>13</v>
      </c>
      <c r="M86" t="str">
        <f t="shared" ca="1" si="46"/>
        <v>Prince Edward Island</v>
      </c>
      <c r="N86">
        <f t="shared" ref="N86:N149" ca="1" si="55">K86*RANDBETWEEN(3,6)</f>
        <v>10584</v>
      </c>
      <c r="O86">
        <f t="shared" ca="1" si="47"/>
        <v>1364.0293605890261</v>
      </c>
      <c r="P86">
        <f t="shared" ref="P86:P149" ca="1" si="56">J86*RAND()*K86</f>
        <v>2314.6185084494514</v>
      </c>
      <c r="Q86">
        <f t="shared" ca="1" si="48"/>
        <v>1830</v>
      </c>
      <c r="R86">
        <f t="shared" ref="R86:R149" ca="1" si="57">RAND()*K86*2</f>
        <v>169.93898892648517</v>
      </c>
      <c r="S86">
        <f t="shared" ref="S86:S149" ca="1" si="58">RAND()*K86*1.5</f>
        <v>1530.4920018199928</v>
      </c>
      <c r="T86">
        <f t="shared" ref="T86:T149" ca="1" si="59">SUM(N86,P86,S86)</f>
        <v>14429.110510269446</v>
      </c>
      <c r="U86">
        <f t="shared" ref="U86:U149" ca="1" si="60">SUM(O86,Q86,R86)</f>
        <v>3363.9683495155114</v>
      </c>
      <c r="V86">
        <f t="shared" ref="V86:V149" ca="1" si="61">T86-U86</f>
        <v>11065.142160753934</v>
      </c>
      <c r="AD86" s="5">
        <f ca="1">IF(Table1[[#This Row],[Gender]]="men",1,0)</f>
        <v>1</v>
      </c>
      <c r="AE86" s="6">
        <f ca="1">IF(Table1[[#This Row],[Gender]]="women",1,0)</f>
        <v>0</v>
      </c>
      <c r="AF86" s="6"/>
      <c r="AG86" s="7"/>
      <c r="AJ86" s="17">
        <f ca="1">IF(Table1[[#This Row],[field of work]]="TEACHING",1,0)</f>
        <v>0</v>
      </c>
      <c r="AK86" s="11">
        <f ca="1">IF(Table1[[#This Row],[field of work]]="CONSTRUCTION",1,0)</f>
        <v>0</v>
      </c>
      <c r="AL86" s="11">
        <f ca="1">IF(Table1[[#This Row],[field of work]]="AGRICULTURE",1,0)</f>
        <v>0</v>
      </c>
      <c r="AM86" s="11">
        <f ca="1">IF(Table1[[#This Row],[field of work]]="AGRICULTURE",1,0)</f>
        <v>0</v>
      </c>
      <c r="AN86" s="11">
        <f ca="1">IF(Table1[[#This Row],[field of work]]="HEALTH",1,0)</f>
        <v>1</v>
      </c>
      <c r="AO86" s="11">
        <f ca="1">IF(Table1[[#This Row],[field of work]]="IT",1,0)</f>
        <v>0</v>
      </c>
      <c r="AP86" s="11"/>
      <c r="AQ86" s="11"/>
      <c r="AR86" s="6"/>
      <c r="AS86" s="6"/>
      <c r="AT86" s="6"/>
      <c r="AU86" s="7"/>
      <c r="AW86" s="20">
        <f ca="1">QUOTIENT(Table1[[#This Row],[Car Value]],Table1[[#This Row],[Cars]])</f>
        <v>2314</v>
      </c>
      <c r="AX86" s="6"/>
      <c r="AY86" s="17">
        <f ca="1">IF(Table1[[#This Row],[Value of debts]]&gt;$AZ$6,1,0)</f>
        <v>1</v>
      </c>
      <c r="AZ86" s="6"/>
      <c r="BA86" s="6"/>
      <c r="BB86" s="7"/>
      <c r="BC86" s="27">
        <f ca="1">(Table1[[#This Row],[Mortage left]]/Table1[[#This Row],[Value of House]])</f>
        <v>0.12887654578505536</v>
      </c>
      <c r="BD86" s="11">
        <f t="shared" ca="1" si="49"/>
        <v>1</v>
      </c>
      <c r="BE86" s="11"/>
      <c r="BF86" s="11"/>
      <c r="BG86" s="17">
        <f ca="1">IF(Table1[[#This Row],[Area]]="YUKON",Table1[[#This Row],[Income]],0)</f>
        <v>0</v>
      </c>
      <c r="BH86" s="11">
        <f ca="1">IF(Table1[[#This Row],[Area]]="BC",Table1[[#This Row],[Income]],0)</f>
        <v>0</v>
      </c>
      <c r="BI86" s="11">
        <f t="shared" ca="1" si="50"/>
        <v>0</v>
      </c>
      <c r="BJ86" s="11">
        <f t="shared" ca="1" si="51"/>
        <v>0</v>
      </c>
      <c r="BK86" s="11">
        <f ca="1">IF(Table1[[#This Row],[Area]]="NUNAVUT",Table1[[#This Row],[Income]],0)</f>
        <v>0</v>
      </c>
      <c r="BL86" s="11">
        <f t="shared" ca="1" si="52"/>
        <v>0</v>
      </c>
      <c r="BM86" s="6">
        <f ca="1">IF(Table1[[#This Row],[Area]]="MANITOBA",Table1[[#This Row],[Income]],0)</f>
        <v>0</v>
      </c>
      <c r="BN86" s="6">
        <f ca="1">IF(Table1[[#This Row],[Area]]="ONTARIO",Table1[[#This Row],[Income]],0)</f>
        <v>0</v>
      </c>
      <c r="BO86" s="6">
        <f ca="1">IF(Table1[[#This Row],[Area]]="QUEBEC",Table1[[#This Row],[Income]],0)</f>
        <v>0</v>
      </c>
      <c r="BP86" s="6">
        <f ca="1">IF(Table1[[#This Row],[Area]]="NEWFOUNLAND",Table1[[#This Row],[Income]],0)</f>
        <v>0</v>
      </c>
      <c r="BQ86" s="6">
        <f ca="1">IF(Table1[[#This Row],[Area]]="NEW BRUNCWICK",Table1[[#This Row],[Income]],0)</f>
        <v>0</v>
      </c>
      <c r="BR86" s="6">
        <f ca="1">IF(Table1[[#This Row],[Area]]="NOVA SCOTIA",Table1[[#This Row],[Income]],0)</f>
        <v>0</v>
      </c>
      <c r="BS86" s="7">
        <f t="shared" ca="1" si="53"/>
        <v>0</v>
      </c>
      <c r="BT86" s="5">
        <f ca="1">IF(Table1[[#This Row],[field of work]]="HEALTH",Table1[[#This Row],[Income]],0)</f>
        <v>2646</v>
      </c>
      <c r="BU86" s="6">
        <f ca="1">IF(Table1[[#This Row],[field of work]]="CONSTRUCTION",Table1[[#This Row],[Income]],0)</f>
        <v>0</v>
      </c>
      <c r="BV86" s="6">
        <f t="shared" ca="1" si="54"/>
        <v>0</v>
      </c>
      <c r="BW86" s="6">
        <f ca="1">IF(Table1[[#This Row],[field of work]]="IT",Table1[[#This Row],[Income]],0)</f>
        <v>0</v>
      </c>
      <c r="BX86" s="6">
        <f ca="1">IF(Table1[[#This Row],[field of work]]="GENERAL WORK",Table1[[#This Row],[Income]],0)</f>
        <v>0</v>
      </c>
      <c r="BY86" s="7">
        <f ca="1">IF(Table1[[#This Row],[field of work]]="AGRICULTURE",Table1[[#This Row],[Income]],0)</f>
        <v>0</v>
      </c>
      <c r="BZ86" s="5">
        <f ca="1">IF(Table1[[#This Row],[Value of debts]]&gt;Table1[[#This Row],[Income]],1,0)</f>
        <v>1</v>
      </c>
      <c r="CA86" s="7"/>
      <c r="CB86" s="5">
        <f ca="1">IF(Table1[[#This Row],[Networth of person($)]]&gt;$CC$6,Table1[[#This Row],[age]],0)</f>
        <v>29</v>
      </c>
      <c r="CC86" s="7"/>
      <c r="CD86" s="6"/>
      <c r="CE86" s="6"/>
      <c r="CF86" s="6"/>
      <c r="CG86" s="6"/>
      <c r="CH86" s="6"/>
      <c r="CI86" s="6"/>
    </row>
    <row r="87" spans="2:87" x14ac:dyDescent="0.25">
      <c r="B87">
        <f t="shared" ca="1" si="35"/>
        <v>2</v>
      </c>
      <c r="C87" t="str">
        <f t="shared" ca="1" si="36"/>
        <v>women</v>
      </c>
      <c r="D87">
        <f t="shared" ca="1" si="37"/>
        <v>29</v>
      </c>
      <c r="E87">
        <f t="shared" ca="1" si="38"/>
        <v>2</v>
      </c>
      <c r="F87" t="str">
        <f t="shared" ca="1" si="39"/>
        <v>constuction</v>
      </c>
      <c r="G87">
        <f t="shared" ca="1" si="40"/>
        <v>1</v>
      </c>
      <c r="H87" t="str">
        <f t="shared" ca="1" si="41"/>
        <v>highschool</v>
      </c>
      <c r="I87">
        <f t="shared" ca="1" si="42"/>
        <v>1</v>
      </c>
      <c r="J87">
        <f t="shared" ca="1" si="43"/>
        <v>1</v>
      </c>
      <c r="K87">
        <f t="shared" ca="1" si="44"/>
        <v>7801</v>
      </c>
      <c r="L87">
        <f t="shared" ca="1" si="45"/>
        <v>8</v>
      </c>
      <c r="M87" t="str">
        <f t="shared" ca="1" si="46"/>
        <v>Ontario</v>
      </c>
      <c r="N87">
        <f t="shared" ca="1" si="55"/>
        <v>23403</v>
      </c>
      <c r="O87">
        <f t="shared" ca="1" si="47"/>
        <v>16506.14104473541</v>
      </c>
      <c r="P87">
        <f t="shared" ca="1" si="56"/>
        <v>3491.8291039605288</v>
      </c>
      <c r="Q87">
        <f t="shared" ca="1" si="48"/>
        <v>2031</v>
      </c>
      <c r="R87">
        <f t="shared" ca="1" si="57"/>
        <v>1565.0187810820423</v>
      </c>
      <c r="S87">
        <f t="shared" ca="1" si="58"/>
        <v>586.64136648134695</v>
      </c>
      <c r="T87">
        <f t="shared" ca="1" si="59"/>
        <v>27481.470470441876</v>
      </c>
      <c r="U87">
        <f t="shared" ca="1" si="60"/>
        <v>20102.159825817453</v>
      </c>
      <c r="V87">
        <f t="shared" ca="1" si="61"/>
        <v>7379.3106446244237</v>
      </c>
      <c r="AD87" s="5">
        <f ca="1">IF(Table1[[#This Row],[Gender]]="men",1,0)</f>
        <v>0</v>
      </c>
      <c r="AE87" s="6">
        <f ca="1">IF(Table1[[#This Row],[Gender]]="women",1,0)</f>
        <v>1</v>
      </c>
      <c r="AF87" s="6"/>
      <c r="AG87" s="7"/>
      <c r="AJ87" s="17">
        <f ca="1">IF(Table1[[#This Row],[field of work]]="TEACHING",1,0)</f>
        <v>0</v>
      </c>
      <c r="AK87" s="11">
        <f ca="1">IF(Table1[[#This Row],[field of work]]="CONSTRUCTION",1,0)</f>
        <v>0</v>
      </c>
      <c r="AL87" s="11">
        <f ca="1">IF(Table1[[#This Row],[field of work]]="AGRICULTURE",1,0)</f>
        <v>0</v>
      </c>
      <c r="AM87" s="11">
        <f ca="1">IF(Table1[[#This Row],[field of work]]="AGRICULTURE",1,0)</f>
        <v>0</v>
      </c>
      <c r="AN87" s="11">
        <f ca="1">IF(Table1[[#This Row],[field of work]]="HEALTH",1,0)</f>
        <v>0</v>
      </c>
      <c r="AO87" s="11">
        <f ca="1">IF(Table1[[#This Row],[field of work]]="IT",1,0)</f>
        <v>0</v>
      </c>
      <c r="AP87" s="11"/>
      <c r="AQ87" s="11"/>
      <c r="AR87" s="6"/>
      <c r="AS87" s="6"/>
      <c r="AT87" s="6"/>
      <c r="AU87" s="7"/>
      <c r="AW87" s="20">
        <f ca="1">QUOTIENT(Table1[[#This Row],[Car Value]],Table1[[#This Row],[Cars]])</f>
        <v>3491</v>
      </c>
      <c r="AX87" s="6"/>
      <c r="AY87" s="17">
        <f ca="1">IF(Table1[[#This Row],[Value of debts]]&gt;$AZ$6,1,0)</f>
        <v>1</v>
      </c>
      <c r="AZ87" s="6"/>
      <c r="BA87" s="6"/>
      <c r="BB87" s="7"/>
      <c r="BC87" s="27">
        <f ca="1">(Table1[[#This Row],[Mortage left]]/Table1[[#This Row],[Value of House]])</f>
        <v>0.70530021983230395</v>
      </c>
      <c r="BD87" s="11">
        <f t="shared" ca="1" si="49"/>
        <v>0</v>
      </c>
      <c r="BE87" s="11"/>
      <c r="BF87" s="11"/>
      <c r="BG87" s="17">
        <f ca="1">IF(Table1[[#This Row],[Area]]="YUKON",Table1[[#This Row],[Income]],0)</f>
        <v>0</v>
      </c>
      <c r="BH87" s="11">
        <f ca="1">IF(Table1[[#This Row],[Area]]="BC",Table1[[#This Row],[Income]],0)</f>
        <v>0</v>
      </c>
      <c r="BI87" s="11">
        <f t="shared" ca="1" si="50"/>
        <v>0</v>
      </c>
      <c r="BJ87" s="11">
        <f t="shared" ca="1" si="51"/>
        <v>0</v>
      </c>
      <c r="BK87" s="11">
        <f ca="1">IF(Table1[[#This Row],[Area]]="NUNAVUT",Table1[[#This Row],[Income]],0)</f>
        <v>0</v>
      </c>
      <c r="BL87" s="11">
        <f t="shared" ca="1" si="52"/>
        <v>0</v>
      </c>
      <c r="BM87" s="6">
        <f ca="1">IF(Table1[[#This Row],[Area]]="MANITOBA",Table1[[#This Row],[Income]],0)</f>
        <v>0</v>
      </c>
      <c r="BN87" s="6">
        <f ca="1">IF(Table1[[#This Row],[Area]]="ONTARIO",Table1[[#This Row],[Income]],0)</f>
        <v>7801</v>
      </c>
      <c r="BO87" s="6">
        <f ca="1">IF(Table1[[#This Row],[Area]]="QUEBEC",Table1[[#This Row],[Income]],0)</f>
        <v>0</v>
      </c>
      <c r="BP87" s="6">
        <f ca="1">IF(Table1[[#This Row],[Area]]="NEWFOUNLAND",Table1[[#This Row],[Income]],0)</f>
        <v>0</v>
      </c>
      <c r="BQ87" s="6">
        <f ca="1">IF(Table1[[#This Row],[Area]]="NEW BRUNCWICK",Table1[[#This Row],[Income]],0)</f>
        <v>0</v>
      </c>
      <c r="BR87" s="6">
        <f ca="1">IF(Table1[[#This Row],[Area]]="NOVA SCOTIA",Table1[[#This Row],[Income]],0)</f>
        <v>0</v>
      </c>
      <c r="BS87" s="7">
        <f t="shared" ca="1" si="53"/>
        <v>0</v>
      </c>
      <c r="BT87" s="5">
        <f ca="1">IF(Table1[[#This Row],[field of work]]="HEALTH",Table1[[#This Row],[Income]],0)</f>
        <v>0</v>
      </c>
      <c r="BU87" s="6">
        <f ca="1">IF(Table1[[#This Row],[field of work]]="CONSTRUCTION",Table1[[#This Row],[Income]],0)</f>
        <v>0</v>
      </c>
      <c r="BV87" s="6">
        <f t="shared" ca="1" si="54"/>
        <v>0</v>
      </c>
      <c r="BW87" s="6">
        <f ca="1">IF(Table1[[#This Row],[field of work]]="IT",Table1[[#This Row],[Income]],0)</f>
        <v>0</v>
      </c>
      <c r="BX87" s="6">
        <f ca="1">IF(Table1[[#This Row],[field of work]]="GENERAL WORK",Table1[[#This Row],[Income]],0)</f>
        <v>0</v>
      </c>
      <c r="BY87" s="7">
        <f ca="1">IF(Table1[[#This Row],[field of work]]="AGRICULTURE",Table1[[#This Row],[Income]],0)</f>
        <v>0</v>
      </c>
      <c r="BZ87" s="5">
        <f ca="1">IF(Table1[[#This Row],[Value of debts]]&gt;Table1[[#This Row],[Income]],1,0)</f>
        <v>1</v>
      </c>
      <c r="CA87" s="7"/>
      <c r="CB87" s="5">
        <f ca="1">IF(Table1[[#This Row],[Networth of person($)]]&gt;$CC$6,Table1[[#This Row],[age]],0)</f>
        <v>29</v>
      </c>
      <c r="CC87" s="7"/>
      <c r="CD87" s="6"/>
      <c r="CE87" s="6"/>
      <c r="CF87" s="6"/>
      <c r="CG87" s="6"/>
      <c r="CH87" s="6"/>
      <c r="CI87" s="6"/>
    </row>
    <row r="88" spans="2:87" x14ac:dyDescent="0.25">
      <c r="B88">
        <f t="shared" ca="1" si="35"/>
        <v>1</v>
      </c>
      <c r="C88" t="str">
        <f t="shared" ca="1" si="36"/>
        <v>men</v>
      </c>
      <c r="D88">
        <f t="shared" ca="1" si="37"/>
        <v>41</v>
      </c>
      <c r="E88">
        <f t="shared" ca="1" si="38"/>
        <v>4</v>
      </c>
      <c r="F88" t="str">
        <f t="shared" ca="1" si="39"/>
        <v>IT</v>
      </c>
      <c r="G88">
        <f t="shared" ca="1" si="40"/>
        <v>1</v>
      </c>
      <c r="H88" t="str">
        <f t="shared" ca="1" si="41"/>
        <v>highschool</v>
      </c>
      <c r="I88">
        <f t="shared" ca="1" si="42"/>
        <v>3</v>
      </c>
      <c r="J88">
        <f t="shared" ca="1" si="43"/>
        <v>2</v>
      </c>
      <c r="K88">
        <f t="shared" ca="1" si="44"/>
        <v>8827</v>
      </c>
      <c r="L88">
        <f t="shared" ca="1" si="45"/>
        <v>4</v>
      </c>
      <c r="M88" t="str">
        <f t="shared" ca="1" si="46"/>
        <v>Alberta</v>
      </c>
      <c r="N88">
        <f t="shared" ca="1" si="55"/>
        <v>26481</v>
      </c>
      <c r="O88">
        <f t="shared" ca="1" si="47"/>
        <v>18741.238045661354</v>
      </c>
      <c r="P88">
        <f t="shared" ca="1" si="56"/>
        <v>11536.482570491202</v>
      </c>
      <c r="Q88">
        <f t="shared" ca="1" si="48"/>
        <v>7615</v>
      </c>
      <c r="R88">
        <f t="shared" ca="1" si="57"/>
        <v>11271.460156995152</v>
      </c>
      <c r="S88">
        <f t="shared" ca="1" si="58"/>
        <v>12942.863509963772</v>
      </c>
      <c r="T88">
        <f t="shared" ca="1" si="59"/>
        <v>50960.346080454969</v>
      </c>
      <c r="U88">
        <f t="shared" ca="1" si="60"/>
        <v>37627.698202656509</v>
      </c>
      <c r="V88">
        <f t="shared" ca="1" si="61"/>
        <v>13332.647877798459</v>
      </c>
      <c r="AD88" s="5">
        <f ca="1">IF(Table1[[#This Row],[Gender]]="men",1,0)</f>
        <v>1</v>
      </c>
      <c r="AE88" s="6">
        <f ca="1">IF(Table1[[#This Row],[Gender]]="women",1,0)</f>
        <v>0</v>
      </c>
      <c r="AF88" s="6"/>
      <c r="AG88" s="7"/>
      <c r="AJ88" s="17">
        <f ca="1">IF(Table1[[#This Row],[field of work]]="TEACHING",1,0)</f>
        <v>0</v>
      </c>
      <c r="AK88" s="11">
        <f ca="1">IF(Table1[[#This Row],[field of work]]="CONSTRUCTION",1,0)</f>
        <v>0</v>
      </c>
      <c r="AL88" s="11">
        <f ca="1">IF(Table1[[#This Row],[field of work]]="AGRICULTURE",1,0)</f>
        <v>0</v>
      </c>
      <c r="AM88" s="11">
        <f ca="1">IF(Table1[[#This Row],[field of work]]="AGRICULTURE",1,0)</f>
        <v>0</v>
      </c>
      <c r="AN88" s="11">
        <f ca="1">IF(Table1[[#This Row],[field of work]]="HEALTH",1,0)</f>
        <v>0</v>
      </c>
      <c r="AO88" s="11">
        <f ca="1">IF(Table1[[#This Row],[field of work]]="IT",1,0)</f>
        <v>1</v>
      </c>
      <c r="AP88" s="11"/>
      <c r="AQ88" s="11"/>
      <c r="AR88" s="6"/>
      <c r="AS88" s="6"/>
      <c r="AT88" s="6"/>
      <c r="AU88" s="7"/>
      <c r="AW88" s="20">
        <f ca="1">QUOTIENT(Table1[[#This Row],[Car Value]],Table1[[#This Row],[Cars]])</f>
        <v>5768</v>
      </c>
      <c r="AX88" s="6"/>
      <c r="AY88" s="17">
        <f ca="1">IF(Table1[[#This Row],[Value of debts]]&gt;$AZ$6,1,0)</f>
        <v>1</v>
      </c>
      <c r="AZ88" s="6"/>
      <c r="BA88" s="6"/>
      <c r="BB88" s="7"/>
      <c r="BC88" s="27">
        <f ca="1">(Table1[[#This Row],[Mortage left]]/Table1[[#This Row],[Value of House]])</f>
        <v>0.70772395474722838</v>
      </c>
      <c r="BD88" s="11">
        <f t="shared" ca="1" si="49"/>
        <v>0</v>
      </c>
      <c r="BE88" s="11"/>
      <c r="BF88" s="11"/>
      <c r="BG88" s="17">
        <f ca="1">IF(Table1[[#This Row],[Area]]="YUKON",Table1[[#This Row],[Income]],0)</f>
        <v>0</v>
      </c>
      <c r="BH88" s="11">
        <f ca="1">IF(Table1[[#This Row],[Area]]="BC",Table1[[#This Row],[Income]],0)</f>
        <v>0</v>
      </c>
      <c r="BI88" s="11">
        <f t="shared" ca="1" si="50"/>
        <v>0</v>
      </c>
      <c r="BJ88" s="11">
        <f t="shared" ca="1" si="51"/>
        <v>0</v>
      </c>
      <c r="BK88" s="11">
        <f ca="1">IF(Table1[[#This Row],[Area]]="NUNAVUT",Table1[[#This Row],[Income]],0)</f>
        <v>0</v>
      </c>
      <c r="BL88" s="11">
        <f t="shared" ca="1" si="52"/>
        <v>4968</v>
      </c>
      <c r="BM88" s="6">
        <f ca="1">IF(Table1[[#This Row],[Area]]="MANITOBA",Table1[[#This Row],[Income]],0)</f>
        <v>0</v>
      </c>
      <c r="BN88" s="6">
        <f ca="1">IF(Table1[[#This Row],[Area]]="ONTARIO",Table1[[#This Row],[Income]],0)</f>
        <v>0</v>
      </c>
      <c r="BO88" s="6">
        <f ca="1">IF(Table1[[#This Row],[Area]]="QUEBEC",Table1[[#This Row],[Income]],0)</f>
        <v>0</v>
      </c>
      <c r="BP88" s="6">
        <f ca="1">IF(Table1[[#This Row],[Area]]="NEWFOUNLAND",Table1[[#This Row],[Income]],0)</f>
        <v>0</v>
      </c>
      <c r="BQ88" s="6">
        <f ca="1">IF(Table1[[#This Row],[Area]]="NEW BRUNCWICK",Table1[[#This Row],[Income]],0)</f>
        <v>0</v>
      </c>
      <c r="BR88" s="6">
        <f ca="1">IF(Table1[[#This Row],[Area]]="NOVA SCOTIA",Table1[[#This Row],[Income]],0)</f>
        <v>0</v>
      </c>
      <c r="BS88" s="7">
        <f t="shared" ca="1" si="53"/>
        <v>0</v>
      </c>
      <c r="BT88" s="5">
        <f ca="1">IF(Table1[[#This Row],[field of work]]="HEALTH",Table1[[#This Row],[Income]],0)</f>
        <v>0</v>
      </c>
      <c r="BU88" s="6">
        <f ca="1">IF(Table1[[#This Row],[field of work]]="CONSTRUCTION",Table1[[#This Row],[Income]],0)</f>
        <v>0</v>
      </c>
      <c r="BV88" s="6">
        <f t="shared" ca="1" si="54"/>
        <v>0</v>
      </c>
      <c r="BW88" s="6">
        <f ca="1">IF(Table1[[#This Row],[field of work]]="IT",Table1[[#This Row],[Income]],0)</f>
        <v>8827</v>
      </c>
      <c r="BX88" s="6">
        <f ca="1">IF(Table1[[#This Row],[field of work]]="GENERAL WORK",Table1[[#This Row],[Income]],0)</f>
        <v>0</v>
      </c>
      <c r="BY88" s="7">
        <f ca="1">IF(Table1[[#This Row],[field of work]]="AGRICULTURE",Table1[[#This Row],[Income]],0)</f>
        <v>0</v>
      </c>
      <c r="BZ88" s="5">
        <f ca="1">IF(Table1[[#This Row],[Value of debts]]&gt;Table1[[#This Row],[Income]],1,0)</f>
        <v>1</v>
      </c>
      <c r="CA88" s="7"/>
      <c r="CB88" s="5">
        <f ca="1">IF(Table1[[#This Row],[Networth of person($)]]&gt;$CC$6,Table1[[#This Row],[age]],0)</f>
        <v>41</v>
      </c>
      <c r="CC88" s="7"/>
      <c r="CD88" s="6"/>
      <c r="CE88" s="6"/>
      <c r="CF88" s="6"/>
      <c r="CG88" s="6"/>
      <c r="CH88" s="6"/>
      <c r="CI88" s="6"/>
    </row>
    <row r="89" spans="2:87" x14ac:dyDescent="0.25">
      <c r="B89">
        <f t="shared" ca="1" si="35"/>
        <v>2</v>
      </c>
      <c r="C89" t="str">
        <f t="shared" ca="1" si="36"/>
        <v>women</v>
      </c>
      <c r="D89">
        <f t="shared" ca="1" si="37"/>
        <v>36</v>
      </c>
      <c r="E89">
        <f t="shared" ca="1" si="38"/>
        <v>5</v>
      </c>
      <c r="F89" t="str">
        <f t="shared" ca="1" si="39"/>
        <v>general work</v>
      </c>
      <c r="G89">
        <f t="shared" ca="1" si="40"/>
        <v>2</v>
      </c>
      <c r="H89" t="str">
        <f t="shared" ca="1" si="41"/>
        <v>college</v>
      </c>
      <c r="I89">
        <f t="shared" ca="1" si="42"/>
        <v>2</v>
      </c>
      <c r="J89">
        <f t="shared" ca="1" si="43"/>
        <v>3</v>
      </c>
      <c r="K89">
        <f t="shared" ca="1" si="44"/>
        <v>4970</v>
      </c>
      <c r="L89">
        <f t="shared" ca="1" si="45"/>
        <v>1</v>
      </c>
      <c r="M89" t="str">
        <f t="shared" ca="1" si="46"/>
        <v>Yukon</v>
      </c>
      <c r="N89">
        <f t="shared" ca="1" si="55"/>
        <v>24850</v>
      </c>
      <c r="O89">
        <f t="shared" ca="1" si="47"/>
        <v>18882.686649827916</v>
      </c>
      <c r="P89">
        <f t="shared" ca="1" si="56"/>
        <v>11244.660775790331</v>
      </c>
      <c r="Q89">
        <f t="shared" ca="1" si="48"/>
        <v>9606</v>
      </c>
      <c r="R89">
        <f t="shared" ca="1" si="57"/>
        <v>3444.7561463864458</v>
      </c>
      <c r="S89">
        <f t="shared" ca="1" si="58"/>
        <v>7250.9460345259013</v>
      </c>
      <c r="T89">
        <f t="shared" ca="1" si="59"/>
        <v>43345.606810316232</v>
      </c>
      <c r="U89">
        <f t="shared" ca="1" si="60"/>
        <v>31933.44279621436</v>
      </c>
      <c r="V89">
        <f t="shared" ca="1" si="61"/>
        <v>11412.164014101872</v>
      </c>
      <c r="AD89" s="5">
        <f ca="1">IF(Table1[[#This Row],[Gender]]="men",1,0)</f>
        <v>0</v>
      </c>
      <c r="AE89" s="6">
        <f ca="1">IF(Table1[[#This Row],[Gender]]="women",1,0)</f>
        <v>1</v>
      </c>
      <c r="AF89" s="6"/>
      <c r="AG89" s="7"/>
      <c r="AJ89" s="17">
        <f ca="1">IF(Table1[[#This Row],[field of work]]="TEACHING",1,0)</f>
        <v>0</v>
      </c>
      <c r="AK89" s="11">
        <f ca="1">IF(Table1[[#This Row],[field of work]]="CONSTRUCTION",1,0)</f>
        <v>0</v>
      </c>
      <c r="AL89" s="11">
        <f ca="1">IF(Table1[[#This Row],[field of work]]="AGRICULTURE",1,0)</f>
        <v>0</v>
      </c>
      <c r="AM89" s="11">
        <f ca="1">IF(Table1[[#This Row],[field of work]]="AGRICULTURE",1,0)</f>
        <v>0</v>
      </c>
      <c r="AN89" s="11">
        <f ca="1">IF(Table1[[#This Row],[field of work]]="HEALTH",1,0)</f>
        <v>0</v>
      </c>
      <c r="AO89" s="11">
        <f ca="1">IF(Table1[[#This Row],[field of work]]="IT",1,0)</f>
        <v>0</v>
      </c>
      <c r="AP89" s="11"/>
      <c r="AQ89" s="11"/>
      <c r="AR89" s="6"/>
      <c r="AS89" s="6"/>
      <c r="AT89" s="6"/>
      <c r="AU89" s="7"/>
      <c r="AW89" s="20">
        <f ca="1">QUOTIENT(Table1[[#This Row],[Car Value]],Table1[[#This Row],[Cars]])</f>
        <v>3748</v>
      </c>
      <c r="AX89" s="6"/>
      <c r="AY89" s="17">
        <f ca="1">IF(Table1[[#This Row],[Value of debts]]&gt;$AZ$6,1,0)</f>
        <v>1</v>
      </c>
      <c r="AZ89" s="6"/>
      <c r="BA89" s="6"/>
      <c r="BB89" s="7"/>
      <c r="BC89" s="27">
        <f ca="1">(Table1[[#This Row],[Mortage left]]/Table1[[#This Row],[Value of House]])</f>
        <v>0.75986666598905095</v>
      </c>
      <c r="BD89" s="11">
        <f t="shared" ca="1" si="49"/>
        <v>0</v>
      </c>
      <c r="BE89" s="11"/>
      <c r="BF89" s="11"/>
      <c r="BG89" s="17">
        <f ca="1">IF(Table1[[#This Row],[Area]]="YUKON",Table1[[#This Row],[Income]],0)</f>
        <v>4970</v>
      </c>
      <c r="BH89" s="11">
        <f ca="1">IF(Table1[[#This Row],[Area]]="BC",Table1[[#This Row],[Income]],0)</f>
        <v>0</v>
      </c>
      <c r="BI89" s="11">
        <f t="shared" ca="1" si="50"/>
        <v>0</v>
      </c>
      <c r="BJ89" s="11">
        <f t="shared" ca="1" si="51"/>
        <v>0</v>
      </c>
      <c r="BK89" s="11">
        <f ca="1">IF(Table1[[#This Row],[Area]]="NUNAVUT",Table1[[#This Row],[Income]],0)</f>
        <v>0</v>
      </c>
      <c r="BL89" s="11">
        <f t="shared" ca="1" si="52"/>
        <v>0</v>
      </c>
      <c r="BM89" s="6">
        <f ca="1">IF(Table1[[#This Row],[Area]]="MANITOBA",Table1[[#This Row],[Income]],0)</f>
        <v>0</v>
      </c>
      <c r="BN89" s="6">
        <f ca="1">IF(Table1[[#This Row],[Area]]="ONTARIO",Table1[[#This Row],[Income]],0)</f>
        <v>0</v>
      </c>
      <c r="BO89" s="6">
        <f ca="1">IF(Table1[[#This Row],[Area]]="QUEBEC",Table1[[#This Row],[Income]],0)</f>
        <v>0</v>
      </c>
      <c r="BP89" s="6">
        <f ca="1">IF(Table1[[#This Row],[Area]]="NEWFOUNLAND",Table1[[#This Row],[Income]],0)</f>
        <v>0</v>
      </c>
      <c r="BQ89" s="6">
        <f ca="1">IF(Table1[[#This Row],[Area]]="NEW BRUNCWICK",Table1[[#This Row],[Income]],0)</f>
        <v>0</v>
      </c>
      <c r="BR89" s="6">
        <f ca="1">IF(Table1[[#This Row],[Area]]="NOVA SCOTIA",Table1[[#This Row],[Income]],0)</f>
        <v>0</v>
      </c>
      <c r="BS89" s="7">
        <f t="shared" ca="1" si="53"/>
        <v>0</v>
      </c>
      <c r="BT89" s="5">
        <f ca="1">IF(Table1[[#This Row],[field of work]]="HEALTH",Table1[[#This Row],[Income]],0)</f>
        <v>0</v>
      </c>
      <c r="BU89" s="6">
        <f ca="1">IF(Table1[[#This Row],[field of work]]="CONSTRUCTION",Table1[[#This Row],[Income]],0)</f>
        <v>0</v>
      </c>
      <c r="BV89" s="6">
        <f t="shared" ca="1" si="54"/>
        <v>0</v>
      </c>
      <c r="BW89" s="6">
        <f ca="1">IF(Table1[[#This Row],[field of work]]="IT",Table1[[#This Row],[Income]],0)</f>
        <v>0</v>
      </c>
      <c r="BX89" s="6">
        <f ca="1">IF(Table1[[#This Row],[field of work]]="GENERAL WORK",Table1[[#This Row],[Income]],0)</f>
        <v>4970</v>
      </c>
      <c r="BY89" s="7">
        <f ca="1">IF(Table1[[#This Row],[field of work]]="AGRICULTURE",Table1[[#This Row],[Income]],0)</f>
        <v>0</v>
      </c>
      <c r="BZ89" s="5">
        <f ca="1">IF(Table1[[#This Row],[Value of debts]]&gt;Table1[[#This Row],[Income]],1,0)</f>
        <v>1</v>
      </c>
      <c r="CA89" s="7"/>
      <c r="CB89" s="5">
        <f ca="1">IF(Table1[[#This Row],[Networth of person($)]]&gt;$CC$6,Table1[[#This Row],[age]],0)</f>
        <v>36</v>
      </c>
      <c r="CC89" s="7"/>
      <c r="CD89" s="6"/>
      <c r="CE89" s="6"/>
      <c r="CF89" s="6"/>
      <c r="CG89" s="6"/>
      <c r="CH89" s="6"/>
      <c r="CI89" s="6"/>
    </row>
    <row r="90" spans="2:87" x14ac:dyDescent="0.25">
      <c r="B90">
        <f t="shared" ca="1" si="35"/>
        <v>1</v>
      </c>
      <c r="C90" t="str">
        <f t="shared" ca="1" si="36"/>
        <v>men</v>
      </c>
      <c r="D90">
        <f t="shared" ca="1" si="37"/>
        <v>42</v>
      </c>
      <c r="E90">
        <f t="shared" ca="1" si="38"/>
        <v>4</v>
      </c>
      <c r="F90" t="str">
        <f t="shared" ca="1" si="39"/>
        <v>IT</v>
      </c>
      <c r="G90">
        <f t="shared" ca="1" si="40"/>
        <v>2</v>
      </c>
      <c r="H90" t="str">
        <f t="shared" ca="1" si="41"/>
        <v>college</v>
      </c>
      <c r="I90">
        <f t="shared" ca="1" si="42"/>
        <v>2</v>
      </c>
      <c r="J90">
        <f t="shared" ca="1" si="43"/>
        <v>2</v>
      </c>
      <c r="K90">
        <f t="shared" ca="1" si="44"/>
        <v>7191</v>
      </c>
      <c r="L90">
        <f t="shared" ca="1" si="45"/>
        <v>5</v>
      </c>
      <c r="M90" t="str">
        <f t="shared" ca="1" si="46"/>
        <v>Nunavut</v>
      </c>
      <c r="N90">
        <f t="shared" ca="1" si="55"/>
        <v>28764</v>
      </c>
      <c r="O90">
        <f t="shared" ca="1" si="47"/>
        <v>23937.710664003018</v>
      </c>
      <c r="P90">
        <f t="shared" ca="1" si="56"/>
        <v>4680.2176674657503</v>
      </c>
      <c r="Q90">
        <f t="shared" ca="1" si="48"/>
        <v>140</v>
      </c>
      <c r="R90">
        <f t="shared" ca="1" si="57"/>
        <v>2175.5599823574003</v>
      </c>
      <c r="S90">
        <f t="shared" ca="1" si="58"/>
        <v>10749.209653801045</v>
      </c>
      <c r="T90">
        <f t="shared" ca="1" si="59"/>
        <v>44193.427321266798</v>
      </c>
      <c r="U90">
        <f t="shared" ca="1" si="60"/>
        <v>26253.270646360419</v>
      </c>
      <c r="V90">
        <f t="shared" ca="1" si="61"/>
        <v>17940.156674906379</v>
      </c>
      <c r="AD90" s="5">
        <f ca="1">IF(Table1[[#This Row],[Gender]]="men",1,0)</f>
        <v>1</v>
      </c>
      <c r="AE90" s="6">
        <f ca="1">IF(Table1[[#This Row],[Gender]]="women",1,0)</f>
        <v>0</v>
      </c>
      <c r="AF90" s="6"/>
      <c r="AG90" s="7"/>
      <c r="AJ90" s="17">
        <f ca="1">IF(Table1[[#This Row],[field of work]]="TEACHING",1,0)</f>
        <v>0</v>
      </c>
      <c r="AK90" s="11">
        <f ca="1">IF(Table1[[#This Row],[field of work]]="CONSTRUCTION",1,0)</f>
        <v>0</v>
      </c>
      <c r="AL90" s="11">
        <f ca="1">IF(Table1[[#This Row],[field of work]]="AGRICULTURE",1,0)</f>
        <v>0</v>
      </c>
      <c r="AM90" s="11">
        <f ca="1">IF(Table1[[#This Row],[field of work]]="AGRICULTURE",1,0)</f>
        <v>0</v>
      </c>
      <c r="AN90" s="11">
        <f ca="1">IF(Table1[[#This Row],[field of work]]="HEALTH",1,0)</f>
        <v>0</v>
      </c>
      <c r="AO90" s="11">
        <f ca="1">IF(Table1[[#This Row],[field of work]]="IT",1,0)</f>
        <v>1</v>
      </c>
      <c r="AP90" s="11"/>
      <c r="AQ90" s="11"/>
      <c r="AR90" s="6"/>
      <c r="AS90" s="6"/>
      <c r="AT90" s="6"/>
      <c r="AU90" s="7"/>
      <c r="AW90" s="20">
        <f ca="1">QUOTIENT(Table1[[#This Row],[Car Value]],Table1[[#This Row],[Cars]])</f>
        <v>2340</v>
      </c>
      <c r="AX90" s="6"/>
      <c r="AY90" s="17">
        <f ca="1">IF(Table1[[#This Row],[Value of debts]]&gt;$AZ$6,1,0)</f>
        <v>1</v>
      </c>
      <c r="AZ90" s="6"/>
      <c r="BA90" s="6"/>
      <c r="BB90" s="7"/>
      <c r="BC90" s="27">
        <f ca="1">(Table1[[#This Row],[Mortage left]]/Table1[[#This Row],[Value of House]])</f>
        <v>0.83221077263256216</v>
      </c>
      <c r="BD90" s="11">
        <f t="shared" ca="1" si="49"/>
        <v>0</v>
      </c>
      <c r="BE90" s="11"/>
      <c r="BF90" s="11"/>
      <c r="BG90" s="17">
        <f ca="1">IF(Table1[[#This Row],[Area]]="YUKON",Table1[[#This Row],[Income]],0)</f>
        <v>0</v>
      </c>
      <c r="BH90" s="11">
        <f ca="1">IF(Table1[[#This Row],[Area]]="BC",Table1[[#This Row],[Income]],0)</f>
        <v>0</v>
      </c>
      <c r="BI90" s="11">
        <f t="shared" ca="1" si="50"/>
        <v>0</v>
      </c>
      <c r="BJ90" s="11">
        <f t="shared" ca="1" si="51"/>
        <v>6648</v>
      </c>
      <c r="BK90" s="11">
        <f ca="1">IF(Table1[[#This Row],[Area]]="NUNAVUT",Table1[[#This Row],[Income]],0)</f>
        <v>7191</v>
      </c>
      <c r="BL90" s="11">
        <f t="shared" ca="1" si="52"/>
        <v>0</v>
      </c>
      <c r="BM90" s="6">
        <f ca="1">IF(Table1[[#This Row],[Area]]="MANITOBA",Table1[[#This Row],[Income]],0)</f>
        <v>0</v>
      </c>
      <c r="BN90" s="6">
        <f ca="1">IF(Table1[[#This Row],[Area]]="ONTARIO",Table1[[#This Row],[Income]],0)</f>
        <v>0</v>
      </c>
      <c r="BO90" s="6">
        <f ca="1">IF(Table1[[#This Row],[Area]]="QUEBEC",Table1[[#This Row],[Income]],0)</f>
        <v>0</v>
      </c>
      <c r="BP90" s="6">
        <f ca="1">IF(Table1[[#This Row],[Area]]="NEWFOUNLAND",Table1[[#This Row],[Income]],0)</f>
        <v>0</v>
      </c>
      <c r="BQ90" s="6">
        <f ca="1">IF(Table1[[#This Row],[Area]]="NEW BRUNCWICK",Table1[[#This Row],[Income]],0)</f>
        <v>0</v>
      </c>
      <c r="BR90" s="6">
        <f ca="1">IF(Table1[[#This Row],[Area]]="NOVA SCOTIA",Table1[[#This Row],[Income]],0)</f>
        <v>0</v>
      </c>
      <c r="BS90" s="7">
        <f t="shared" ca="1" si="53"/>
        <v>0</v>
      </c>
      <c r="BT90" s="5">
        <f ca="1">IF(Table1[[#This Row],[field of work]]="HEALTH",Table1[[#This Row],[Income]],0)</f>
        <v>0</v>
      </c>
      <c r="BU90" s="6">
        <f ca="1">IF(Table1[[#This Row],[field of work]]="CONSTRUCTION",Table1[[#This Row],[Income]],0)</f>
        <v>0</v>
      </c>
      <c r="BV90" s="6">
        <f t="shared" ca="1" si="54"/>
        <v>0</v>
      </c>
      <c r="BW90" s="6">
        <f ca="1">IF(Table1[[#This Row],[field of work]]="IT",Table1[[#This Row],[Income]],0)</f>
        <v>7191</v>
      </c>
      <c r="BX90" s="6">
        <f ca="1">IF(Table1[[#This Row],[field of work]]="GENERAL WORK",Table1[[#This Row],[Income]],0)</f>
        <v>0</v>
      </c>
      <c r="BY90" s="7">
        <f ca="1">IF(Table1[[#This Row],[field of work]]="AGRICULTURE",Table1[[#This Row],[Income]],0)</f>
        <v>0</v>
      </c>
      <c r="BZ90" s="5">
        <f ca="1">IF(Table1[[#This Row],[Value of debts]]&gt;Table1[[#This Row],[Income]],1,0)</f>
        <v>1</v>
      </c>
      <c r="CA90" s="7"/>
      <c r="CB90" s="5">
        <f ca="1">IF(Table1[[#This Row],[Networth of person($)]]&gt;$CC$6,Table1[[#This Row],[age]],0)</f>
        <v>42</v>
      </c>
      <c r="CC90" s="7"/>
      <c r="CD90" s="6"/>
      <c r="CE90" s="6"/>
      <c r="CF90" s="6"/>
      <c r="CG90" s="6"/>
      <c r="CH90" s="6"/>
      <c r="CI90" s="6"/>
    </row>
    <row r="91" spans="2:87" x14ac:dyDescent="0.25">
      <c r="B91">
        <f t="shared" ca="1" si="35"/>
        <v>1</v>
      </c>
      <c r="C91" t="str">
        <f t="shared" ca="1" si="36"/>
        <v>men</v>
      </c>
      <c r="D91">
        <f t="shared" ca="1" si="37"/>
        <v>44</v>
      </c>
      <c r="E91">
        <f t="shared" ca="1" si="38"/>
        <v>5</v>
      </c>
      <c r="F91" t="str">
        <f t="shared" ca="1" si="39"/>
        <v>general work</v>
      </c>
      <c r="G91">
        <f t="shared" ca="1" si="40"/>
        <v>3</v>
      </c>
      <c r="H91" t="str">
        <f t="shared" ca="1" si="41"/>
        <v>university</v>
      </c>
      <c r="I91">
        <f t="shared" ca="1" si="42"/>
        <v>2</v>
      </c>
      <c r="J91">
        <f t="shared" ca="1" si="43"/>
        <v>1</v>
      </c>
      <c r="K91">
        <f t="shared" ca="1" si="44"/>
        <v>5410</v>
      </c>
      <c r="L91">
        <f t="shared" ca="1" si="45"/>
        <v>12</v>
      </c>
      <c r="M91" t="str">
        <f t="shared" ca="1" si="46"/>
        <v>Nova Scotia</v>
      </c>
      <c r="N91">
        <f t="shared" ca="1" si="55"/>
        <v>16230</v>
      </c>
      <c r="O91">
        <f t="shared" ca="1" si="47"/>
        <v>16118.86792149081</v>
      </c>
      <c r="P91">
        <f t="shared" ca="1" si="56"/>
        <v>3713.1445274597372</v>
      </c>
      <c r="Q91">
        <f t="shared" ca="1" si="48"/>
        <v>1443</v>
      </c>
      <c r="R91">
        <f t="shared" ca="1" si="57"/>
        <v>2439.1528737565004</v>
      </c>
      <c r="S91">
        <f t="shared" ca="1" si="58"/>
        <v>5529.8011381875449</v>
      </c>
      <c r="T91">
        <f t="shared" ca="1" si="59"/>
        <v>25472.945665647279</v>
      </c>
      <c r="U91">
        <f t="shared" ca="1" si="60"/>
        <v>20001.020795247314</v>
      </c>
      <c r="V91">
        <f t="shared" ca="1" si="61"/>
        <v>5471.9248703999656</v>
      </c>
      <c r="AD91" s="5">
        <f ca="1">IF(Table1[[#This Row],[Gender]]="men",1,0)</f>
        <v>1</v>
      </c>
      <c r="AE91" s="6">
        <f ca="1">IF(Table1[[#This Row],[Gender]]="women",1,0)</f>
        <v>0</v>
      </c>
      <c r="AF91" s="6"/>
      <c r="AG91" s="7"/>
      <c r="AJ91" s="17">
        <f ca="1">IF(Table1[[#This Row],[field of work]]="TEACHING",1,0)</f>
        <v>0</v>
      </c>
      <c r="AK91" s="11">
        <f ca="1">IF(Table1[[#This Row],[field of work]]="CONSTRUCTION",1,0)</f>
        <v>0</v>
      </c>
      <c r="AL91" s="11">
        <f ca="1">IF(Table1[[#This Row],[field of work]]="AGRICULTURE",1,0)</f>
        <v>0</v>
      </c>
      <c r="AM91" s="11">
        <f ca="1">IF(Table1[[#This Row],[field of work]]="AGRICULTURE",1,0)</f>
        <v>0</v>
      </c>
      <c r="AN91" s="11">
        <f ca="1">IF(Table1[[#This Row],[field of work]]="HEALTH",1,0)</f>
        <v>0</v>
      </c>
      <c r="AO91" s="11">
        <f ca="1">IF(Table1[[#This Row],[field of work]]="IT",1,0)</f>
        <v>0</v>
      </c>
      <c r="AP91" s="11"/>
      <c r="AQ91" s="11"/>
      <c r="AR91" s="6"/>
      <c r="AS91" s="6"/>
      <c r="AT91" s="6"/>
      <c r="AU91" s="7"/>
      <c r="AW91" s="20">
        <f ca="1">QUOTIENT(Table1[[#This Row],[Car Value]],Table1[[#This Row],[Cars]])</f>
        <v>3713</v>
      </c>
      <c r="AX91" s="6"/>
      <c r="AY91" s="17">
        <f ca="1">IF(Table1[[#This Row],[Value of debts]]&gt;$AZ$6,1,0)</f>
        <v>1</v>
      </c>
      <c r="AZ91" s="6"/>
      <c r="BA91" s="6"/>
      <c r="BB91" s="7"/>
      <c r="BC91" s="27">
        <f ca="1">(Table1[[#This Row],[Mortage left]]/Table1[[#This Row],[Value of House]])</f>
        <v>0.99315267538452312</v>
      </c>
      <c r="BD91" s="11">
        <f t="shared" ca="1" si="49"/>
        <v>0</v>
      </c>
      <c r="BE91" s="11"/>
      <c r="BF91" s="11"/>
      <c r="BG91" s="17">
        <f ca="1">IF(Table1[[#This Row],[Area]]="YUKON",Table1[[#This Row],[Income]],0)</f>
        <v>0</v>
      </c>
      <c r="BH91" s="11">
        <f ca="1">IF(Table1[[#This Row],[Area]]="BC",Table1[[#This Row],[Income]],0)</f>
        <v>0</v>
      </c>
      <c r="BI91" s="11">
        <f t="shared" ca="1" si="50"/>
        <v>0</v>
      </c>
      <c r="BJ91" s="11">
        <f t="shared" ca="1" si="51"/>
        <v>0</v>
      </c>
      <c r="BK91" s="11">
        <f ca="1">IF(Table1[[#This Row],[Area]]="NUNAVUT",Table1[[#This Row],[Income]],0)</f>
        <v>0</v>
      </c>
      <c r="BL91" s="11">
        <f t="shared" ca="1" si="52"/>
        <v>0</v>
      </c>
      <c r="BM91" s="6">
        <f ca="1">IF(Table1[[#This Row],[Area]]="MANITOBA",Table1[[#This Row],[Income]],0)</f>
        <v>0</v>
      </c>
      <c r="BN91" s="6">
        <f ca="1">IF(Table1[[#This Row],[Area]]="ONTARIO",Table1[[#This Row],[Income]],0)</f>
        <v>0</v>
      </c>
      <c r="BO91" s="6">
        <f ca="1">IF(Table1[[#This Row],[Area]]="QUEBEC",Table1[[#This Row],[Income]],0)</f>
        <v>0</v>
      </c>
      <c r="BP91" s="6">
        <f ca="1">IF(Table1[[#This Row],[Area]]="NEWFOUNLAND",Table1[[#This Row],[Income]],0)</f>
        <v>0</v>
      </c>
      <c r="BQ91" s="6">
        <f ca="1">IF(Table1[[#This Row],[Area]]="NEW BRUNCWICK",Table1[[#This Row],[Income]],0)</f>
        <v>0</v>
      </c>
      <c r="BR91" s="6">
        <f ca="1">IF(Table1[[#This Row],[Area]]="NOVA SCOTIA",Table1[[#This Row],[Income]],0)</f>
        <v>5410</v>
      </c>
      <c r="BS91" s="7">
        <f t="shared" ca="1" si="53"/>
        <v>0</v>
      </c>
      <c r="BT91" s="5">
        <f ca="1">IF(Table1[[#This Row],[field of work]]="HEALTH",Table1[[#This Row],[Income]],0)</f>
        <v>0</v>
      </c>
      <c r="BU91" s="6">
        <f ca="1">IF(Table1[[#This Row],[field of work]]="CONSTRUCTION",Table1[[#This Row],[Income]],0)</f>
        <v>0</v>
      </c>
      <c r="BV91" s="6">
        <f t="shared" ca="1" si="54"/>
        <v>0</v>
      </c>
      <c r="BW91" s="6">
        <f ca="1">IF(Table1[[#This Row],[field of work]]="IT",Table1[[#This Row],[Income]],0)</f>
        <v>0</v>
      </c>
      <c r="BX91" s="6">
        <f ca="1">IF(Table1[[#This Row],[field of work]]="GENERAL WORK",Table1[[#This Row],[Income]],0)</f>
        <v>5410</v>
      </c>
      <c r="BY91" s="7">
        <f ca="1">IF(Table1[[#This Row],[field of work]]="AGRICULTURE",Table1[[#This Row],[Income]],0)</f>
        <v>0</v>
      </c>
      <c r="BZ91" s="5">
        <f ca="1">IF(Table1[[#This Row],[Value of debts]]&gt;Table1[[#This Row],[Income]],1,0)</f>
        <v>1</v>
      </c>
      <c r="CA91" s="7"/>
      <c r="CB91" s="5">
        <f ca="1">IF(Table1[[#This Row],[Networth of person($)]]&gt;$CC$6,Table1[[#This Row],[age]],0)</f>
        <v>44</v>
      </c>
      <c r="CC91" s="7"/>
      <c r="CD91" s="6"/>
      <c r="CE91" s="6"/>
      <c r="CF91" s="6"/>
      <c r="CG91" s="6"/>
      <c r="CH91" s="6"/>
      <c r="CI91" s="6"/>
    </row>
    <row r="92" spans="2:87" x14ac:dyDescent="0.25">
      <c r="B92">
        <f t="shared" ca="1" si="35"/>
        <v>1</v>
      </c>
      <c r="C92" t="str">
        <f t="shared" ca="1" si="36"/>
        <v>men</v>
      </c>
      <c r="D92">
        <f t="shared" ca="1" si="37"/>
        <v>26</v>
      </c>
      <c r="E92">
        <f t="shared" ca="1" si="38"/>
        <v>5</v>
      </c>
      <c r="F92" t="str">
        <f t="shared" ca="1" si="39"/>
        <v>general work</v>
      </c>
      <c r="G92">
        <f t="shared" ca="1" si="40"/>
        <v>2</v>
      </c>
      <c r="H92" t="str">
        <f t="shared" ca="1" si="41"/>
        <v>college</v>
      </c>
      <c r="I92">
        <f t="shared" ca="1" si="42"/>
        <v>1</v>
      </c>
      <c r="J92">
        <f t="shared" ca="1" si="43"/>
        <v>3</v>
      </c>
      <c r="K92">
        <f t="shared" ca="1" si="44"/>
        <v>2619</v>
      </c>
      <c r="L92">
        <f t="shared" ca="1" si="45"/>
        <v>4</v>
      </c>
      <c r="M92" t="str">
        <f t="shared" ca="1" si="46"/>
        <v>Alberta</v>
      </c>
      <c r="N92">
        <f t="shared" ca="1" si="55"/>
        <v>10476</v>
      </c>
      <c r="O92">
        <f t="shared" ca="1" si="47"/>
        <v>2241.0701885554577</v>
      </c>
      <c r="P92">
        <f t="shared" ca="1" si="56"/>
        <v>6538.6670850756909</v>
      </c>
      <c r="Q92">
        <f t="shared" ca="1" si="48"/>
        <v>54</v>
      </c>
      <c r="R92">
        <f t="shared" ca="1" si="57"/>
        <v>1553.0012079691708</v>
      </c>
      <c r="S92">
        <f t="shared" ca="1" si="58"/>
        <v>3248.3593624500154</v>
      </c>
      <c r="T92">
        <f t="shared" ca="1" si="59"/>
        <v>20263.026447525706</v>
      </c>
      <c r="U92">
        <f t="shared" ca="1" si="60"/>
        <v>3848.0713965246287</v>
      </c>
      <c r="V92">
        <f t="shared" ca="1" si="61"/>
        <v>16414.955051001078</v>
      </c>
      <c r="AD92" s="5">
        <f ca="1">IF(Table1[[#This Row],[Gender]]="men",1,0)</f>
        <v>1</v>
      </c>
      <c r="AE92" s="6">
        <f ca="1">IF(Table1[[#This Row],[Gender]]="women",1,0)</f>
        <v>0</v>
      </c>
      <c r="AF92" s="6"/>
      <c r="AG92" s="7"/>
      <c r="AJ92" s="17">
        <f ca="1">IF(Table1[[#This Row],[field of work]]="TEACHING",1,0)</f>
        <v>0</v>
      </c>
      <c r="AK92" s="11">
        <f ca="1">IF(Table1[[#This Row],[field of work]]="CONSTRUCTION",1,0)</f>
        <v>0</v>
      </c>
      <c r="AL92" s="11">
        <f ca="1">IF(Table1[[#This Row],[field of work]]="AGRICULTURE",1,0)</f>
        <v>0</v>
      </c>
      <c r="AM92" s="11">
        <f ca="1">IF(Table1[[#This Row],[field of work]]="AGRICULTURE",1,0)</f>
        <v>0</v>
      </c>
      <c r="AN92" s="11">
        <f ca="1">IF(Table1[[#This Row],[field of work]]="HEALTH",1,0)</f>
        <v>0</v>
      </c>
      <c r="AO92" s="11">
        <f ca="1">IF(Table1[[#This Row],[field of work]]="IT",1,0)</f>
        <v>0</v>
      </c>
      <c r="AP92" s="11"/>
      <c r="AQ92" s="11"/>
      <c r="AR92" s="6"/>
      <c r="AS92" s="6"/>
      <c r="AT92" s="6"/>
      <c r="AU92" s="7"/>
      <c r="AW92" s="20">
        <f ca="1">QUOTIENT(Table1[[#This Row],[Car Value]],Table1[[#This Row],[Cars]])</f>
        <v>2179</v>
      </c>
      <c r="AX92" s="6"/>
      <c r="AY92" s="17">
        <f ca="1">IF(Table1[[#This Row],[Value of debts]]&gt;$AZ$6,1,0)</f>
        <v>1</v>
      </c>
      <c r="AZ92" s="6"/>
      <c r="BA92" s="6"/>
      <c r="BB92" s="7"/>
      <c r="BC92" s="27">
        <f ca="1">(Table1[[#This Row],[Mortage left]]/Table1[[#This Row],[Value of House]])</f>
        <v>0.21392422571167027</v>
      </c>
      <c r="BD92" s="11">
        <f t="shared" ca="1" si="49"/>
        <v>0</v>
      </c>
      <c r="BE92" s="11"/>
      <c r="BF92" s="11"/>
      <c r="BG92" s="17">
        <f ca="1">IF(Table1[[#This Row],[Area]]="YUKON",Table1[[#This Row],[Income]],0)</f>
        <v>0</v>
      </c>
      <c r="BH92" s="11">
        <f ca="1">IF(Table1[[#This Row],[Area]]="BC",Table1[[#This Row],[Income]],0)</f>
        <v>0</v>
      </c>
      <c r="BI92" s="11">
        <f t="shared" ca="1" si="50"/>
        <v>0</v>
      </c>
      <c r="BJ92" s="11">
        <f t="shared" ca="1" si="51"/>
        <v>0</v>
      </c>
      <c r="BK92" s="11">
        <f ca="1">IF(Table1[[#This Row],[Area]]="NUNAVUT",Table1[[#This Row],[Income]],0)</f>
        <v>0</v>
      </c>
      <c r="BL92" s="11">
        <f t="shared" ca="1" si="52"/>
        <v>0</v>
      </c>
      <c r="BM92" s="6">
        <f ca="1">IF(Table1[[#This Row],[Area]]="MANITOBA",Table1[[#This Row],[Income]],0)</f>
        <v>0</v>
      </c>
      <c r="BN92" s="6">
        <f ca="1">IF(Table1[[#This Row],[Area]]="ONTARIO",Table1[[#This Row],[Income]],0)</f>
        <v>0</v>
      </c>
      <c r="BO92" s="6">
        <f ca="1">IF(Table1[[#This Row],[Area]]="QUEBEC",Table1[[#This Row],[Income]],0)</f>
        <v>0</v>
      </c>
      <c r="BP92" s="6">
        <f ca="1">IF(Table1[[#This Row],[Area]]="NEWFOUNLAND",Table1[[#This Row],[Income]],0)</f>
        <v>0</v>
      </c>
      <c r="BQ92" s="6">
        <f ca="1">IF(Table1[[#This Row],[Area]]="NEW BRUNCWICK",Table1[[#This Row],[Income]],0)</f>
        <v>0</v>
      </c>
      <c r="BR92" s="6">
        <f ca="1">IF(Table1[[#This Row],[Area]]="NOVA SCOTIA",Table1[[#This Row],[Income]],0)</f>
        <v>0</v>
      </c>
      <c r="BS92" s="7">
        <f t="shared" ca="1" si="53"/>
        <v>2622</v>
      </c>
      <c r="BT92" s="5">
        <f ca="1">IF(Table1[[#This Row],[field of work]]="HEALTH",Table1[[#This Row],[Income]],0)</f>
        <v>0</v>
      </c>
      <c r="BU92" s="6">
        <f ca="1">IF(Table1[[#This Row],[field of work]]="CONSTRUCTION",Table1[[#This Row],[Income]],0)</f>
        <v>0</v>
      </c>
      <c r="BV92" s="6">
        <f t="shared" ca="1" si="54"/>
        <v>0</v>
      </c>
      <c r="BW92" s="6">
        <f ca="1">IF(Table1[[#This Row],[field of work]]="IT",Table1[[#This Row],[Income]],0)</f>
        <v>0</v>
      </c>
      <c r="BX92" s="6">
        <f ca="1">IF(Table1[[#This Row],[field of work]]="GENERAL WORK",Table1[[#This Row],[Income]],0)</f>
        <v>2619</v>
      </c>
      <c r="BY92" s="7">
        <f ca="1">IF(Table1[[#This Row],[field of work]]="AGRICULTURE",Table1[[#This Row],[Income]],0)</f>
        <v>0</v>
      </c>
      <c r="BZ92" s="5">
        <f ca="1">IF(Table1[[#This Row],[Value of debts]]&gt;Table1[[#This Row],[Income]],1,0)</f>
        <v>1</v>
      </c>
      <c r="CA92" s="7"/>
      <c r="CB92" s="5">
        <f ca="1">IF(Table1[[#This Row],[Networth of person($)]]&gt;$CC$6,Table1[[#This Row],[age]],0)</f>
        <v>26</v>
      </c>
      <c r="CC92" s="7"/>
      <c r="CD92" s="6"/>
      <c r="CE92" s="6"/>
      <c r="CF92" s="6"/>
      <c r="CG92" s="6"/>
      <c r="CH92" s="6"/>
      <c r="CI92" s="6"/>
    </row>
    <row r="93" spans="2:87" x14ac:dyDescent="0.25">
      <c r="B93">
        <f t="shared" ca="1" si="35"/>
        <v>1</v>
      </c>
      <c r="C93" t="str">
        <f t="shared" ca="1" si="36"/>
        <v>men</v>
      </c>
      <c r="D93">
        <f t="shared" ca="1" si="37"/>
        <v>35</v>
      </c>
      <c r="E93">
        <f t="shared" ca="1" si="38"/>
        <v>4</v>
      </c>
      <c r="F93" t="str">
        <f t="shared" ca="1" si="39"/>
        <v>IT</v>
      </c>
      <c r="G93">
        <f t="shared" ca="1" si="40"/>
        <v>2</v>
      </c>
      <c r="H93" t="str">
        <f t="shared" ca="1" si="41"/>
        <v>college</v>
      </c>
      <c r="I93">
        <f t="shared" ca="1" si="42"/>
        <v>0</v>
      </c>
      <c r="J93">
        <f t="shared" ca="1" si="43"/>
        <v>2</v>
      </c>
      <c r="K93">
        <f t="shared" ca="1" si="44"/>
        <v>5482</v>
      </c>
      <c r="L93">
        <f t="shared" ca="1" si="45"/>
        <v>3</v>
      </c>
      <c r="M93" t="str">
        <f t="shared" ca="1" si="46"/>
        <v>Northwest Ter</v>
      </c>
      <c r="N93">
        <f t="shared" ca="1" si="55"/>
        <v>16446</v>
      </c>
      <c r="O93">
        <f t="shared" ca="1" si="47"/>
        <v>15226.975581972121</v>
      </c>
      <c r="P93">
        <f t="shared" ca="1" si="56"/>
        <v>3359.4641869650968</v>
      </c>
      <c r="Q93">
        <f t="shared" ca="1" si="48"/>
        <v>3104</v>
      </c>
      <c r="R93">
        <f t="shared" ca="1" si="57"/>
        <v>7582.8897825032154</v>
      </c>
      <c r="S93">
        <f t="shared" ca="1" si="58"/>
        <v>5964.6216538797189</v>
      </c>
      <c r="T93">
        <f t="shared" ca="1" si="59"/>
        <v>25770.085840844815</v>
      </c>
      <c r="U93">
        <f t="shared" ca="1" si="60"/>
        <v>25913.865364475336</v>
      </c>
      <c r="V93">
        <f t="shared" ca="1" si="61"/>
        <v>-143.779523630521</v>
      </c>
      <c r="AD93" s="5">
        <f ca="1">IF(Table1[[#This Row],[Gender]]="men",1,0)</f>
        <v>1</v>
      </c>
      <c r="AE93" s="6">
        <f ca="1">IF(Table1[[#This Row],[Gender]]="women",1,0)</f>
        <v>0</v>
      </c>
      <c r="AF93" s="6"/>
      <c r="AG93" s="7"/>
      <c r="AJ93" s="17">
        <f ca="1">IF(Table1[[#This Row],[field of work]]="TEACHING",1,0)</f>
        <v>0</v>
      </c>
      <c r="AK93" s="11">
        <f ca="1">IF(Table1[[#This Row],[field of work]]="CONSTRUCTION",1,0)</f>
        <v>0</v>
      </c>
      <c r="AL93" s="11">
        <f ca="1">IF(Table1[[#This Row],[field of work]]="AGRICULTURE",1,0)</f>
        <v>0</v>
      </c>
      <c r="AM93" s="11">
        <f ca="1">IF(Table1[[#This Row],[field of work]]="AGRICULTURE",1,0)</f>
        <v>0</v>
      </c>
      <c r="AN93" s="11">
        <f ca="1">IF(Table1[[#This Row],[field of work]]="HEALTH",1,0)</f>
        <v>0</v>
      </c>
      <c r="AO93" s="11">
        <f ca="1">IF(Table1[[#This Row],[field of work]]="IT",1,0)</f>
        <v>1</v>
      </c>
      <c r="AP93" s="11"/>
      <c r="AQ93" s="11"/>
      <c r="AR93" s="6"/>
      <c r="AS93" s="6"/>
      <c r="AT93" s="6"/>
      <c r="AU93" s="7"/>
      <c r="AW93" s="20">
        <f ca="1">QUOTIENT(Table1[[#This Row],[Car Value]],Table1[[#This Row],[Cars]])</f>
        <v>1679</v>
      </c>
      <c r="AX93" s="6"/>
      <c r="AY93" s="17">
        <f ca="1">IF(Table1[[#This Row],[Value of debts]]&gt;$AZ$6,1,0)</f>
        <v>1</v>
      </c>
      <c r="AZ93" s="6"/>
      <c r="BA93" s="6"/>
      <c r="BB93" s="7"/>
      <c r="BC93" s="27">
        <f ca="1">(Table1[[#This Row],[Mortage left]]/Table1[[#This Row],[Value of House]])</f>
        <v>0.92587714836264878</v>
      </c>
      <c r="BD93" s="11">
        <f t="shared" ca="1" si="49"/>
        <v>0</v>
      </c>
      <c r="BE93" s="11"/>
      <c r="BF93" s="11"/>
      <c r="BG93" s="17">
        <f ca="1">IF(Table1[[#This Row],[Area]]="YUKON",Table1[[#This Row],[Income]],0)</f>
        <v>0</v>
      </c>
      <c r="BH93" s="11">
        <f ca="1">IF(Table1[[#This Row],[Area]]="BC",Table1[[#This Row],[Income]],0)</f>
        <v>0</v>
      </c>
      <c r="BI93" s="11">
        <f t="shared" ca="1" si="50"/>
        <v>0</v>
      </c>
      <c r="BJ93" s="11">
        <f t="shared" ca="1" si="51"/>
        <v>0</v>
      </c>
      <c r="BK93" s="11">
        <f ca="1">IF(Table1[[#This Row],[Area]]="NUNAVUT",Table1[[#This Row],[Income]],0)</f>
        <v>0</v>
      </c>
      <c r="BL93" s="11">
        <f t="shared" ca="1" si="52"/>
        <v>0</v>
      </c>
      <c r="BM93" s="6">
        <f ca="1">IF(Table1[[#This Row],[Area]]="MANITOBA",Table1[[#This Row],[Income]],0)</f>
        <v>0</v>
      </c>
      <c r="BN93" s="6">
        <f ca="1">IF(Table1[[#This Row],[Area]]="ONTARIO",Table1[[#This Row],[Income]],0)</f>
        <v>0</v>
      </c>
      <c r="BO93" s="6">
        <f ca="1">IF(Table1[[#This Row],[Area]]="QUEBEC",Table1[[#This Row],[Income]],0)</f>
        <v>0</v>
      </c>
      <c r="BP93" s="6">
        <f ca="1">IF(Table1[[#This Row],[Area]]="NEWFOUNLAND",Table1[[#This Row],[Income]],0)</f>
        <v>0</v>
      </c>
      <c r="BQ93" s="6">
        <f ca="1">IF(Table1[[#This Row],[Area]]="NEW BRUNCWICK",Table1[[#This Row],[Income]],0)</f>
        <v>0</v>
      </c>
      <c r="BR93" s="6">
        <f ca="1">IF(Table1[[#This Row],[Area]]="NOVA SCOTIA",Table1[[#This Row],[Income]],0)</f>
        <v>0</v>
      </c>
      <c r="BS93" s="7">
        <f t="shared" ca="1" si="53"/>
        <v>0</v>
      </c>
      <c r="BT93" s="5">
        <f ca="1">IF(Table1[[#This Row],[field of work]]="HEALTH",Table1[[#This Row],[Income]],0)</f>
        <v>0</v>
      </c>
      <c r="BU93" s="6">
        <f ca="1">IF(Table1[[#This Row],[field of work]]="CONSTRUCTION",Table1[[#This Row],[Income]],0)</f>
        <v>0</v>
      </c>
      <c r="BV93" s="6">
        <f t="shared" ca="1" si="54"/>
        <v>0</v>
      </c>
      <c r="BW93" s="6">
        <f ca="1">IF(Table1[[#This Row],[field of work]]="IT",Table1[[#This Row],[Income]],0)</f>
        <v>5482</v>
      </c>
      <c r="BX93" s="6">
        <f ca="1">IF(Table1[[#This Row],[field of work]]="GENERAL WORK",Table1[[#This Row],[Income]],0)</f>
        <v>0</v>
      </c>
      <c r="BY93" s="7">
        <f ca="1">IF(Table1[[#This Row],[field of work]]="AGRICULTURE",Table1[[#This Row],[Income]],0)</f>
        <v>0</v>
      </c>
      <c r="BZ93" s="5">
        <f ca="1">IF(Table1[[#This Row],[Value of debts]]&gt;Table1[[#This Row],[Income]],1,0)</f>
        <v>1</v>
      </c>
      <c r="CA93" s="7"/>
      <c r="CB93" s="5">
        <f ca="1">IF(Table1[[#This Row],[Networth of person($)]]&gt;$CC$6,Table1[[#This Row],[age]],0)</f>
        <v>0</v>
      </c>
      <c r="CC93" s="7"/>
      <c r="CD93" s="6"/>
      <c r="CE93" s="6"/>
      <c r="CF93" s="6"/>
      <c r="CG93" s="6"/>
      <c r="CH93" s="6"/>
      <c r="CI93" s="6"/>
    </row>
    <row r="94" spans="2:87" x14ac:dyDescent="0.25">
      <c r="B94">
        <f t="shared" ca="1" si="35"/>
        <v>1</v>
      </c>
      <c r="C94" t="str">
        <f t="shared" ca="1" si="36"/>
        <v>men</v>
      </c>
      <c r="D94">
        <f t="shared" ca="1" si="37"/>
        <v>40</v>
      </c>
      <c r="E94">
        <f t="shared" ca="1" si="38"/>
        <v>1</v>
      </c>
      <c r="F94" t="str">
        <f t="shared" ca="1" si="39"/>
        <v>health</v>
      </c>
      <c r="G94">
        <f t="shared" ca="1" si="40"/>
        <v>5</v>
      </c>
      <c r="H94" t="str">
        <f t="shared" ca="1" si="41"/>
        <v>other</v>
      </c>
      <c r="I94">
        <f t="shared" ca="1" si="42"/>
        <v>3</v>
      </c>
      <c r="J94">
        <f t="shared" ca="1" si="43"/>
        <v>1</v>
      </c>
      <c r="K94">
        <f t="shared" ca="1" si="44"/>
        <v>2622</v>
      </c>
      <c r="L94">
        <f t="shared" ca="1" si="45"/>
        <v>13</v>
      </c>
      <c r="M94" t="str">
        <f t="shared" ca="1" si="46"/>
        <v>Prince Edward Island</v>
      </c>
      <c r="N94">
        <f t="shared" ca="1" si="55"/>
        <v>13110</v>
      </c>
      <c r="O94">
        <f t="shared" ca="1" si="47"/>
        <v>3235.8850440772121</v>
      </c>
      <c r="P94">
        <f t="shared" ca="1" si="56"/>
        <v>2506.4931217641674</v>
      </c>
      <c r="Q94">
        <f t="shared" ca="1" si="48"/>
        <v>449</v>
      </c>
      <c r="R94">
        <f t="shared" ca="1" si="57"/>
        <v>1951.7940632575187</v>
      </c>
      <c r="S94">
        <f t="shared" ca="1" si="58"/>
        <v>2584.5216775461208</v>
      </c>
      <c r="T94">
        <f t="shared" ca="1" si="59"/>
        <v>18201.014799310287</v>
      </c>
      <c r="U94">
        <f t="shared" ca="1" si="60"/>
        <v>5636.6791073347304</v>
      </c>
      <c r="V94">
        <f t="shared" ca="1" si="61"/>
        <v>12564.335691975557</v>
      </c>
      <c r="AD94" s="5">
        <f ca="1">IF(Table1[[#This Row],[Gender]]="men",1,0)</f>
        <v>1</v>
      </c>
      <c r="AE94" s="6">
        <f ca="1">IF(Table1[[#This Row],[Gender]]="women",1,0)</f>
        <v>0</v>
      </c>
      <c r="AF94" s="6"/>
      <c r="AG94" s="7"/>
      <c r="AJ94" s="17">
        <f ca="1">IF(Table1[[#This Row],[field of work]]="TEACHING",1,0)</f>
        <v>0</v>
      </c>
      <c r="AK94" s="11">
        <f ca="1">IF(Table1[[#This Row],[field of work]]="CONSTRUCTION",1,0)</f>
        <v>0</v>
      </c>
      <c r="AL94" s="11">
        <f ca="1">IF(Table1[[#This Row],[field of work]]="AGRICULTURE",1,0)</f>
        <v>0</v>
      </c>
      <c r="AM94" s="11">
        <f ca="1">IF(Table1[[#This Row],[field of work]]="AGRICULTURE",1,0)</f>
        <v>0</v>
      </c>
      <c r="AN94" s="11">
        <f ca="1">IF(Table1[[#This Row],[field of work]]="HEALTH",1,0)</f>
        <v>1</v>
      </c>
      <c r="AO94" s="11">
        <f ca="1">IF(Table1[[#This Row],[field of work]]="IT",1,0)</f>
        <v>0</v>
      </c>
      <c r="AP94" s="11"/>
      <c r="AQ94" s="11"/>
      <c r="AR94" s="6"/>
      <c r="AS94" s="6"/>
      <c r="AT94" s="6"/>
      <c r="AU94" s="7"/>
      <c r="AW94" s="20">
        <f ca="1">QUOTIENT(Table1[[#This Row],[Car Value]],Table1[[#This Row],[Cars]])</f>
        <v>2506</v>
      </c>
      <c r="AX94" s="6"/>
      <c r="AY94" s="17">
        <f ca="1">IF(Table1[[#This Row],[Value of debts]]&gt;$AZ$6,1,0)</f>
        <v>1</v>
      </c>
      <c r="AZ94" s="6"/>
      <c r="BA94" s="6"/>
      <c r="BB94" s="7"/>
      <c r="BC94" s="27">
        <f ca="1">(Table1[[#This Row],[Mortage left]]/Table1[[#This Row],[Value of House]])</f>
        <v>0.24682570893037467</v>
      </c>
      <c r="BD94" s="11">
        <f t="shared" ca="1" si="49"/>
        <v>0</v>
      </c>
      <c r="BE94" s="11"/>
      <c r="BF94" s="11"/>
      <c r="BG94" s="17">
        <f ca="1">IF(Table1[[#This Row],[Area]]="YUKON",Table1[[#This Row],[Income]],0)</f>
        <v>0</v>
      </c>
      <c r="BH94" s="11">
        <f ca="1">IF(Table1[[#This Row],[Area]]="BC",Table1[[#This Row],[Income]],0)</f>
        <v>0</v>
      </c>
      <c r="BI94" s="11">
        <f t="shared" ca="1" si="50"/>
        <v>0</v>
      </c>
      <c r="BJ94" s="11">
        <f t="shared" ca="1" si="51"/>
        <v>0</v>
      </c>
      <c r="BK94" s="11">
        <f ca="1">IF(Table1[[#This Row],[Area]]="NUNAVUT",Table1[[#This Row],[Income]],0)</f>
        <v>0</v>
      </c>
      <c r="BL94" s="11">
        <f t="shared" ca="1" si="52"/>
        <v>0</v>
      </c>
      <c r="BM94" s="6">
        <f ca="1">IF(Table1[[#This Row],[Area]]="MANITOBA",Table1[[#This Row],[Income]],0)</f>
        <v>0</v>
      </c>
      <c r="BN94" s="6">
        <f ca="1">IF(Table1[[#This Row],[Area]]="ONTARIO",Table1[[#This Row],[Income]],0)</f>
        <v>0</v>
      </c>
      <c r="BO94" s="6">
        <f ca="1">IF(Table1[[#This Row],[Area]]="QUEBEC",Table1[[#This Row],[Income]],0)</f>
        <v>0</v>
      </c>
      <c r="BP94" s="6">
        <f ca="1">IF(Table1[[#This Row],[Area]]="NEWFOUNLAND",Table1[[#This Row],[Income]],0)</f>
        <v>0</v>
      </c>
      <c r="BQ94" s="6">
        <f ca="1">IF(Table1[[#This Row],[Area]]="NEW BRUNCWICK",Table1[[#This Row],[Income]],0)</f>
        <v>0</v>
      </c>
      <c r="BR94" s="6">
        <f ca="1">IF(Table1[[#This Row],[Area]]="NOVA SCOTIA",Table1[[#This Row],[Income]],0)</f>
        <v>0</v>
      </c>
      <c r="BS94" s="7">
        <f t="shared" ca="1" si="53"/>
        <v>0</v>
      </c>
      <c r="BT94" s="5">
        <f ca="1">IF(Table1[[#This Row],[field of work]]="HEALTH",Table1[[#This Row],[Income]],0)</f>
        <v>2622</v>
      </c>
      <c r="BU94" s="6">
        <f ca="1">IF(Table1[[#This Row],[field of work]]="CONSTRUCTION",Table1[[#This Row],[Income]],0)</f>
        <v>0</v>
      </c>
      <c r="BV94" s="6">
        <f t="shared" ca="1" si="54"/>
        <v>0</v>
      </c>
      <c r="BW94" s="6">
        <f ca="1">IF(Table1[[#This Row],[field of work]]="IT",Table1[[#This Row],[Income]],0)</f>
        <v>0</v>
      </c>
      <c r="BX94" s="6">
        <f ca="1">IF(Table1[[#This Row],[field of work]]="GENERAL WORK",Table1[[#This Row],[Income]],0)</f>
        <v>0</v>
      </c>
      <c r="BY94" s="7">
        <f ca="1">IF(Table1[[#This Row],[field of work]]="AGRICULTURE",Table1[[#This Row],[Income]],0)</f>
        <v>0</v>
      </c>
      <c r="BZ94" s="5">
        <f ca="1">IF(Table1[[#This Row],[Value of debts]]&gt;Table1[[#This Row],[Income]],1,0)</f>
        <v>1</v>
      </c>
      <c r="CA94" s="7"/>
      <c r="CB94" s="5">
        <f ca="1">IF(Table1[[#This Row],[Networth of person($)]]&gt;$CC$6,Table1[[#This Row],[age]],0)</f>
        <v>40</v>
      </c>
      <c r="CC94" s="7"/>
      <c r="CD94" s="6"/>
      <c r="CE94" s="6"/>
      <c r="CF94" s="6"/>
      <c r="CG94" s="6"/>
      <c r="CH94" s="6"/>
      <c r="CI94" s="6"/>
    </row>
    <row r="95" spans="2:87" x14ac:dyDescent="0.25">
      <c r="B95">
        <f t="shared" ca="1" si="35"/>
        <v>1</v>
      </c>
      <c r="C95" t="str">
        <f t="shared" ca="1" si="36"/>
        <v>men</v>
      </c>
      <c r="D95">
        <f t="shared" ca="1" si="37"/>
        <v>36</v>
      </c>
      <c r="E95">
        <f t="shared" ca="1" si="38"/>
        <v>2</v>
      </c>
      <c r="F95" t="str">
        <f t="shared" ca="1" si="39"/>
        <v>constuction</v>
      </c>
      <c r="G95">
        <f t="shared" ca="1" si="40"/>
        <v>2</v>
      </c>
      <c r="H95" t="str">
        <f t="shared" ca="1" si="41"/>
        <v>college</v>
      </c>
      <c r="I95">
        <f t="shared" ca="1" si="42"/>
        <v>2</v>
      </c>
      <c r="J95">
        <f t="shared" ca="1" si="43"/>
        <v>2</v>
      </c>
      <c r="K95">
        <f t="shared" ca="1" si="44"/>
        <v>6035</v>
      </c>
      <c r="L95">
        <f t="shared" ca="1" si="45"/>
        <v>10</v>
      </c>
      <c r="M95" t="str">
        <f t="shared" ca="1" si="46"/>
        <v>Newfounland</v>
      </c>
      <c r="N95">
        <f t="shared" ca="1" si="55"/>
        <v>36210</v>
      </c>
      <c r="O95">
        <f t="shared" ca="1" si="47"/>
        <v>8481.9089638184269</v>
      </c>
      <c r="P95">
        <f t="shared" ca="1" si="56"/>
        <v>7442.4474034182676</v>
      </c>
      <c r="Q95">
        <f t="shared" ca="1" si="48"/>
        <v>3925</v>
      </c>
      <c r="R95">
        <f t="shared" ca="1" si="57"/>
        <v>9824.0158157088645</v>
      </c>
      <c r="S95">
        <f t="shared" ca="1" si="58"/>
        <v>500.14138650155388</v>
      </c>
      <c r="T95">
        <f t="shared" ca="1" si="59"/>
        <v>44152.588789919821</v>
      </c>
      <c r="U95">
        <f t="shared" ca="1" si="60"/>
        <v>22230.92477952729</v>
      </c>
      <c r="V95">
        <f t="shared" ca="1" si="61"/>
        <v>21921.664010392531</v>
      </c>
      <c r="AD95" s="5">
        <f ca="1">IF(Table1[[#This Row],[Gender]]="men",1,0)</f>
        <v>1</v>
      </c>
      <c r="AE95" s="6">
        <f ca="1">IF(Table1[[#This Row],[Gender]]="women",1,0)</f>
        <v>0</v>
      </c>
      <c r="AF95" s="6"/>
      <c r="AG95" s="7"/>
      <c r="AJ95" s="17">
        <f ca="1">IF(Table1[[#This Row],[field of work]]="TEACHING",1,0)</f>
        <v>0</v>
      </c>
      <c r="AK95" s="11">
        <f ca="1">IF(Table1[[#This Row],[field of work]]="CONSTRUCTION",1,0)</f>
        <v>0</v>
      </c>
      <c r="AL95" s="11">
        <f ca="1">IF(Table1[[#This Row],[field of work]]="AGRICULTURE",1,0)</f>
        <v>0</v>
      </c>
      <c r="AM95" s="11">
        <f ca="1">IF(Table1[[#This Row],[field of work]]="AGRICULTURE",1,0)</f>
        <v>0</v>
      </c>
      <c r="AN95" s="11">
        <f ca="1">IF(Table1[[#This Row],[field of work]]="HEALTH",1,0)</f>
        <v>0</v>
      </c>
      <c r="AO95" s="11">
        <f ca="1">IF(Table1[[#This Row],[field of work]]="IT",1,0)</f>
        <v>0</v>
      </c>
      <c r="AP95" s="11"/>
      <c r="AQ95" s="11"/>
      <c r="AR95" s="6"/>
      <c r="AS95" s="6"/>
      <c r="AT95" s="6"/>
      <c r="AU95" s="7"/>
      <c r="AW95" s="20">
        <f ca="1">QUOTIENT(Table1[[#This Row],[Car Value]],Table1[[#This Row],[Cars]])</f>
        <v>3721</v>
      </c>
      <c r="AX95" s="6"/>
      <c r="AY95" s="17">
        <f ca="1">IF(Table1[[#This Row],[Value of debts]]&gt;$AZ$6,1,0)</f>
        <v>1</v>
      </c>
      <c r="AZ95" s="6"/>
      <c r="BA95" s="6"/>
      <c r="BB95" s="7"/>
      <c r="BC95" s="27">
        <f ca="1">(Table1[[#This Row],[Mortage left]]/Table1[[#This Row],[Value of House]])</f>
        <v>0.23424216967187039</v>
      </c>
      <c r="BD95" s="11">
        <f t="shared" ca="1" si="49"/>
        <v>0</v>
      </c>
      <c r="BE95" s="11"/>
      <c r="BF95" s="11"/>
      <c r="BG95" s="17">
        <f ca="1">IF(Table1[[#This Row],[Area]]="YUKON",Table1[[#This Row],[Income]],0)</f>
        <v>0</v>
      </c>
      <c r="BH95" s="11">
        <f ca="1">IF(Table1[[#This Row],[Area]]="BC",Table1[[#This Row],[Income]],0)</f>
        <v>0</v>
      </c>
      <c r="BI95" s="11">
        <f t="shared" ca="1" si="50"/>
        <v>0</v>
      </c>
      <c r="BJ95" s="11">
        <f t="shared" ca="1" si="51"/>
        <v>0</v>
      </c>
      <c r="BK95" s="11">
        <f ca="1">IF(Table1[[#This Row],[Area]]="NUNAVUT",Table1[[#This Row],[Income]],0)</f>
        <v>0</v>
      </c>
      <c r="BL95" s="11">
        <f t="shared" ca="1" si="52"/>
        <v>0</v>
      </c>
      <c r="BM95" s="6">
        <f ca="1">IF(Table1[[#This Row],[Area]]="MANITOBA",Table1[[#This Row],[Income]],0)</f>
        <v>0</v>
      </c>
      <c r="BN95" s="6">
        <f ca="1">IF(Table1[[#This Row],[Area]]="ONTARIO",Table1[[#This Row],[Income]],0)</f>
        <v>0</v>
      </c>
      <c r="BO95" s="6">
        <f ca="1">IF(Table1[[#This Row],[Area]]="QUEBEC",Table1[[#This Row],[Income]],0)</f>
        <v>0</v>
      </c>
      <c r="BP95" s="6">
        <f ca="1">IF(Table1[[#This Row],[Area]]="NEWFOUNLAND",Table1[[#This Row],[Income]],0)</f>
        <v>6035</v>
      </c>
      <c r="BQ95" s="6">
        <f ca="1">IF(Table1[[#This Row],[Area]]="NEW BRUNCWICK",Table1[[#This Row],[Income]],0)</f>
        <v>0</v>
      </c>
      <c r="BR95" s="6">
        <f ca="1">IF(Table1[[#This Row],[Area]]="NOVA SCOTIA",Table1[[#This Row],[Income]],0)</f>
        <v>0</v>
      </c>
      <c r="BS95" s="7">
        <f t="shared" ca="1" si="53"/>
        <v>0</v>
      </c>
      <c r="BT95" s="5">
        <f ca="1">IF(Table1[[#This Row],[field of work]]="HEALTH",Table1[[#This Row],[Income]],0)</f>
        <v>0</v>
      </c>
      <c r="BU95" s="6">
        <f ca="1">IF(Table1[[#This Row],[field of work]]="CONSTRUCTION",Table1[[#This Row],[Income]],0)</f>
        <v>0</v>
      </c>
      <c r="BV95" s="6">
        <f t="shared" ca="1" si="54"/>
        <v>0</v>
      </c>
      <c r="BW95" s="6">
        <f ca="1">IF(Table1[[#This Row],[field of work]]="IT",Table1[[#This Row],[Income]],0)</f>
        <v>0</v>
      </c>
      <c r="BX95" s="6">
        <f ca="1">IF(Table1[[#This Row],[field of work]]="GENERAL WORK",Table1[[#This Row],[Income]],0)</f>
        <v>0</v>
      </c>
      <c r="BY95" s="7">
        <f ca="1">IF(Table1[[#This Row],[field of work]]="AGRICULTURE",Table1[[#This Row],[Income]],0)</f>
        <v>0</v>
      </c>
      <c r="BZ95" s="5">
        <f ca="1">IF(Table1[[#This Row],[Value of debts]]&gt;Table1[[#This Row],[Income]],1,0)</f>
        <v>1</v>
      </c>
      <c r="CA95" s="7"/>
      <c r="CB95" s="5">
        <f ca="1">IF(Table1[[#This Row],[Networth of person($)]]&gt;$CC$6,Table1[[#This Row],[age]],0)</f>
        <v>36</v>
      </c>
      <c r="CC95" s="7"/>
      <c r="CD95" s="6"/>
      <c r="CE95" s="6"/>
      <c r="CF95" s="6"/>
      <c r="CG95" s="6"/>
      <c r="CH95" s="6"/>
      <c r="CI95" s="6"/>
    </row>
    <row r="96" spans="2:87" x14ac:dyDescent="0.25">
      <c r="B96">
        <f t="shared" ca="1" si="35"/>
        <v>2</v>
      </c>
      <c r="C96" t="str">
        <f t="shared" ca="1" si="36"/>
        <v>women</v>
      </c>
      <c r="D96">
        <f t="shared" ca="1" si="37"/>
        <v>28</v>
      </c>
      <c r="E96">
        <f t="shared" ca="1" si="38"/>
        <v>6</v>
      </c>
      <c r="F96" t="str">
        <f t="shared" ca="1" si="39"/>
        <v>agriculture</v>
      </c>
      <c r="G96">
        <f t="shared" ca="1" si="40"/>
        <v>2</v>
      </c>
      <c r="H96" t="str">
        <f t="shared" ca="1" si="41"/>
        <v>college</v>
      </c>
      <c r="I96">
        <f t="shared" ca="1" si="42"/>
        <v>0</v>
      </c>
      <c r="J96">
        <f t="shared" ca="1" si="43"/>
        <v>3</v>
      </c>
      <c r="K96">
        <f t="shared" ca="1" si="44"/>
        <v>6649</v>
      </c>
      <c r="L96">
        <f t="shared" ca="1" si="45"/>
        <v>4</v>
      </c>
      <c r="M96" t="str">
        <f t="shared" ca="1" si="46"/>
        <v>Alberta</v>
      </c>
      <c r="N96">
        <f t="shared" ca="1" si="55"/>
        <v>19947</v>
      </c>
      <c r="O96">
        <f t="shared" ca="1" si="47"/>
        <v>501.38958437662893</v>
      </c>
      <c r="P96">
        <f t="shared" ca="1" si="56"/>
        <v>1867.0382405118612</v>
      </c>
      <c r="Q96">
        <f t="shared" ca="1" si="48"/>
        <v>1001</v>
      </c>
      <c r="R96">
        <f t="shared" ca="1" si="57"/>
        <v>387.47256834156116</v>
      </c>
      <c r="S96">
        <f t="shared" ca="1" si="58"/>
        <v>1841.8408076743897</v>
      </c>
      <c r="T96">
        <f t="shared" ca="1" si="59"/>
        <v>23655.879048186252</v>
      </c>
      <c r="U96">
        <f t="shared" ca="1" si="60"/>
        <v>1889.8621527181901</v>
      </c>
      <c r="V96">
        <f t="shared" ca="1" si="61"/>
        <v>21766.016895468063</v>
      </c>
      <c r="AD96" s="5">
        <f ca="1">IF(Table1[[#This Row],[Gender]]="men",1,0)</f>
        <v>0</v>
      </c>
      <c r="AE96" s="6">
        <f ca="1">IF(Table1[[#This Row],[Gender]]="women",1,0)</f>
        <v>1</v>
      </c>
      <c r="AF96" s="6"/>
      <c r="AG96" s="7"/>
      <c r="AJ96" s="17">
        <f ca="1">IF(Table1[[#This Row],[field of work]]="TEACHING",1,0)</f>
        <v>0</v>
      </c>
      <c r="AK96" s="11">
        <f ca="1">IF(Table1[[#This Row],[field of work]]="CONSTRUCTION",1,0)</f>
        <v>0</v>
      </c>
      <c r="AL96" s="11">
        <f ca="1">IF(Table1[[#This Row],[field of work]]="AGRICULTURE",1,0)</f>
        <v>1</v>
      </c>
      <c r="AM96" s="11">
        <f ca="1">IF(Table1[[#This Row],[field of work]]="AGRICULTURE",1,0)</f>
        <v>1</v>
      </c>
      <c r="AN96" s="11">
        <f ca="1">IF(Table1[[#This Row],[field of work]]="HEALTH",1,0)</f>
        <v>0</v>
      </c>
      <c r="AO96" s="11">
        <f ca="1">IF(Table1[[#This Row],[field of work]]="IT",1,0)</f>
        <v>0</v>
      </c>
      <c r="AP96" s="11"/>
      <c r="AQ96" s="11"/>
      <c r="AR96" s="6"/>
      <c r="AS96" s="6"/>
      <c r="AT96" s="6"/>
      <c r="AU96" s="7"/>
      <c r="AW96" s="20">
        <f ca="1">QUOTIENT(Table1[[#This Row],[Car Value]],Table1[[#This Row],[Cars]])</f>
        <v>622</v>
      </c>
      <c r="AX96" s="6"/>
      <c r="AY96" s="17">
        <f ca="1">IF(Table1[[#This Row],[Value of debts]]&gt;$AZ$6,1,0)</f>
        <v>1</v>
      </c>
      <c r="AZ96" s="6"/>
      <c r="BA96" s="6"/>
      <c r="BB96" s="7"/>
      <c r="BC96" s="27">
        <f ca="1">(Table1[[#This Row],[Mortage left]]/Table1[[#This Row],[Value of House]])</f>
        <v>2.5136089856952371E-2</v>
      </c>
      <c r="BD96" s="11">
        <f t="shared" ca="1" si="49"/>
        <v>1</v>
      </c>
      <c r="BE96" s="11"/>
      <c r="BF96" s="11"/>
      <c r="BG96" s="17">
        <f ca="1">IF(Table1[[#This Row],[Area]]="YUKON",Table1[[#This Row],[Income]],0)</f>
        <v>0</v>
      </c>
      <c r="BH96" s="11">
        <f ca="1">IF(Table1[[#This Row],[Area]]="BC",Table1[[#This Row],[Income]],0)</f>
        <v>0</v>
      </c>
      <c r="BI96" s="11">
        <f t="shared" ca="1" si="50"/>
        <v>0</v>
      </c>
      <c r="BJ96" s="11">
        <f t="shared" ca="1" si="51"/>
        <v>0</v>
      </c>
      <c r="BK96" s="11">
        <f ca="1">IF(Table1[[#This Row],[Area]]="NUNAVUT",Table1[[#This Row],[Income]],0)</f>
        <v>0</v>
      </c>
      <c r="BL96" s="11">
        <f t="shared" ca="1" si="52"/>
        <v>0</v>
      </c>
      <c r="BM96" s="6">
        <f ca="1">IF(Table1[[#This Row],[Area]]="MANITOBA",Table1[[#This Row],[Income]],0)</f>
        <v>0</v>
      </c>
      <c r="BN96" s="6">
        <f ca="1">IF(Table1[[#This Row],[Area]]="ONTARIO",Table1[[#This Row],[Income]],0)</f>
        <v>0</v>
      </c>
      <c r="BO96" s="6">
        <f ca="1">IF(Table1[[#This Row],[Area]]="QUEBEC",Table1[[#This Row],[Income]],0)</f>
        <v>0</v>
      </c>
      <c r="BP96" s="6">
        <f ca="1">IF(Table1[[#This Row],[Area]]="NEWFOUNLAND",Table1[[#This Row],[Income]],0)</f>
        <v>0</v>
      </c>
      <c r="BQ96" s="6">
        <f ca="1">IF(Table1[[#This Row],[Area]]="NEW BRUNCWICK",Table1[[#This Row],[Income]],0)</f>
        <v>0</v>
      </c>
      <c r="BR96" s="6">
        <f ca="1">IF(Table1[[#This Row],[Area]]="NOVA SCOTIA",Table1[[#This Row],[Income]],0)</f>
        <v>0</v>
      </c>
      <c r="BS96" s="7">
        <f t="shared" ca="1" si="53"/>
        <v>0</v>
      </c>
      <c r="BT96" s="5">
        <f ca="1">IF(Table1[[#This Row],[field of work]]="HEALTH",Table1[[#This Row],[Income]],0)</f>
        <v>0</v>
      </c>
      <c r="BU96" s="6">
        <f ca="1">IF(Table1[[#This Row],[field of work]]="CONSTRUCTION",Table1[[#This Row],[Income]],0)</f>
        <v>0</v>
      </c>
      <c r="BV96" s="6">
        <f t="shared" ca="1" si="54"/>
        <v>0</v>
      </c>
      <c r="BW96" s="6">
        <f ca="1">IF(Table1[[#This Row],[field of work]]="IT",Table1[[#This Row],[Income]],0)</f>
        <v>0</v>
      </c>
      <c r="BX96" s="6">
        <f ca="1">IF(Table1[[#This Row],[field of work]]="GENERAL WORK",Table1[[#This Row],[Income]],0)</f>
        <v>0</v>
      </c>
      <c r="BY96" s="7">
        <f ca="1">IF(Table1[[#This Row],[field of work]]="AGRICULTURE",Table1[[#This Row],[Income]],0)</f>
        <v>6649</v>
      </c>
      <c r="BZ96" s="5">
        <f ca="1">IF(Table1[[#This Row],[Value of debts]]&gt;Table1[[#This Row],[Income]],1,0)</f>
        <v>0</v>
      </c>
      <c r="CA96" s="7"/>
      <c r="CB96" s="5">
        <f ca="1">IF(Table1[[#This Row],[Networth of person($)]]&gt;$CC$6,Table1[[#This Row],[age]],0)</f>
        <v>28</v>
      </c>
      <c r="CC96" s="7"/>
      <c r="CD96" s="6"/>
      <c r="CE96" s="6"/>
      <c r="CF96" s="6"/>
      <c r="CG96" s="6"/>
      <c r="CH96" s="6"/>
      <c r="CI96" s="6"/>
    </row>
    <row r="97" spans="2:87" x14ac:dyDescent="0.25">
      <c r="B97">
        <f t="shared" ca="1" si="35"/>
        <v>2</v>
      </c>
      <c r="C97" t="str">
        <f t="shared" ca="1" si="36"/>
        <v>women</v>
      </c>
      <c r="D97">
        <f t="shared" ca="1" si="37"/>
        <v>45</v>
      </c>
      <c r="E97">
        <f t="shared" ca="1" si="38"/>
        <v>4</v>
      </c>
      <c r="F97" t="str">
        <f t="shared" ca="1" si="39"/>
        <v>IT</v>
      </c>
      <c r="G97">
        <f t="shared" ca="1" si="40"/>
        <v>4</v>
      </c>
      <c r="H97" t="str">
        <f t="shared" ca="1" si="41"/>
        <v>technical</v>
      </c>
      <c r="I97">
        <f t="shared" ca="1" si="42"/>
        <v>3</v>
      </c>
      <c r="J97">
        <f t="shared" ca="1" si="43"/>
        <v>2</v>
      </c>
      <c r="K97">
        <f t="shared" ca="1" si="44"/>
        <v>7518</v>
      </c>
      <c r="L97">
        <f t="shared" ca="1" si="45"/>
        <v>5</v>
      </c>
      <c r="M97" t="str">
        <f t="shared" ca="1" si="46"/>
        <v>Nunavut</v>
      </c>
      <c r="N97">
        <f t="shared" ca="1" si="55"/>
        <v>45108</v>
      </c>
      <c r="O97">
        <f t="shared" ca="1" si="47"/>
        <v>2708.6958365538549</v>
      </c>
      <c r="P97">
        <f t="shared" ca="1" si="56"/>
        <v>8021.7388753851337</v>
      </c>
      <c r="Q97">
        <f t="shared" ca="1" si="48"/>
        <v>1738</v>
      </c>
      <c r="R97">
        <f t="shared" ca="1" si="57"/>
        <v>4395.4432235713602</v>
      </c>
      <c r="S97">
        <f t="shared" ca="1" si="58"/>
        <v>7572.3524992497096</v>
      </c>
      <c r="T97">
        <f t="shared" ca="1" si="59"/>
        <v>60702.091374634845</v>
      </c>
      <c r="U97">
        <f t="shared" ca="1" si="60"/>
        <v>8842.1390601252151</v>
      </c>
      <c r="V97">
        <f t="shared" ca="1" si="61"/>
        <v>51859.952314509632</v>
      </c>
      <c r="AD97" s="5">
        <f ca="1">IF(Table1[[#This Row],[Gender]]="men",1,0)</f>
        <v>0</v>
      </c>
      <c r="AE97" s="6">
        <f ca="1">IF(Table1[[#This Row],[Gender]]="women",1,0)</f>
        <v>1</v>
      </c>
      <c r="AF97" s="6"/>
      <c r="AG97" s="7"/>
      <c r="AJ97" s="17">
        <f ca="1">IF(Table1[[#This Row],[field of work]]="TEACHING",1,0)</f>
        <v>0</v>
      </c>
      <c r="AK97" s="11">
        <f ca="1">IF(Table1[[#This Row],[field of work]]="CONSTRUCTION",1,0)</f>
        <v>0</v>
      </c>
      <c r="AL97" s="11">
        <f ca="1">IF(Table1[[#This Row],[field of work]]="AGRICULTURE",1,0)</f>
        <v>0</v>
      </c>
      <c r="AM97" s="11">
        <f ca="1">IF(Table1[[#This Row],[field of work]]="AGRICULTURE",1,0)</f>
        <v>0</v>
      </c>
      <c r="AN97" s="11">
        <f ca="1">IF(Table1[[#This Row],[field of work]]="HEALTH",1,0)</f>
        <v>0</v>
      </c>
      <c r="AO97" s="11">
        <f ca="1">IF(Table1[[#This Row],[field of work]]="IT",1,0)</f>
        <v>1</v>
      </c>
      <c r="AP97" s="11"/>
      <c r="AQ97" s="11"/>
      <c r="AR97" s="6"/>
      <c r="AS97" s="6"/>
      <c r="AT97" s="6"/>
      <c r="AU97" s="7"/>
      <c r="AW97" s="20">
        <f ca="1">QUOTIENT(Table1[[#This Row],[Car Value]],Table1[[#This Row],[Cars]])</f>
        <v>4010</v>
      </c>
      <c r="AX97" s="6"/>
      <c r="AY97" s="17">
        <f ca="1">IF(Table1[[#This Row],[Value of debts]]&gt;$AZ$6,1,0)</f>
        <v>1</v>
      </c>
      <c r="AZ97" s="6"/>
      <c r="BA97" s="6"/>
      <c r="BB97" s="7"/>
      <c r="BC97" s="27">
        <f ca="1">(Table1[[#This Row],[Mortage left]]/Table1[[#This Row],[Value of House]])</f>
        <v>6.0049122917306352E-2</v>
      </c>
      <c r="BD97" s="11">
        <f t="shared" ca="1" si="49"/>
        <v>1</v>
      </c>
      <c r="BE97" s="11"/>
      <c r="BF97" s="11"/>
      <c r="BG97" s="17">
        <f ca="1">IF(Table1[[#This Row],[Area]]="YUKON",Table1[[#This Row],[Income]],0)</f>
        <v>0</v>
      </c>
      <c r="BH97" s="11">
        <f ca="1">IF(Table1[[#This Row],[Area]]="BC",Table1[[#This Row],[Income]],0)</f>
        <v>0</v>
      </c>
      <c r="BI97" s="11">
        <f t="shared" ca="1" si="50"/>
        <v>0</v>
      </c>
      <c r="BJ97" s="11">
        <f t="shared" ca="1" si="51"/>
        <v>0</v>
      </c>
      <c r="BK97" s="11">
        <f ca="1">IF(Table1[[#This Row],[Area]]="NUNAVUT",Table1[[#This Row],[Income]],0)</f>
        <v>7518</v>
      </c>
      <c r="BL97" s="11">
        <f t="shared" ca="1" si="52"/>
        <v>0</v>
      </c>
      <c r="BM97" s="6">
        <f ca="1">IF(Table1[[#This Row],[Area]]="MANITOBA",Table1[[#This Row],[Income]],0)</f>
        <v>0</v>
      </c>
      <c r="BN97" s="6">
        <f ca="1">IF(Table1[[#This Row],[Area]]="ONTARIO",Table1[[#This Row],[Income]],0)</f>
        <v>0</v>
      </c>
      <c r="BO97" s="6">
        <f ca="1">IF(Table1[[#This Row],[Area]]="QUEBEC",Table1[[#This Row],[Income]],0)</f>
        <v>0</v>
      </c>
      <c r="BP97" s="6">
        <f ca="1">IF(Table1[[#This Row],[Area]]="NEWFOUNLAND",Table1[[#This Row],[Income]],0)</f>
        <v>0</v>
      </c>
      <c r="BQ97" s="6">
        <f ca="1">IF(Table1[[#This Row],[Area]]="NEW BRUNCWICK",Table1[[#This Row],[Income]],0)</f>
        <v>0</v>
      </c>
      <c r="BR97" s="6">
        <f ca="1">IF(Table1[[#This Row],[Area]]="NOVA SCOTIA",Table1[[#This Row],[Income]],0)</f>
        <v>0</v>
      </c>
      <c r="BS97" s="7">
        <f t="shared" ca="1" si="53"/>
        <v>0</v>
      </c>
      <c r="BT97" s="5">
        <f ca="1">IF(Table1[[#This Row],[field of work]]="HEALTH",Table1[[#This Row],[Income]],0)</f>
        <v>0</v>
      </c>
      <c r="BU97" s="6">
        <f ca="1">IF(Table1[[#This Row],[field of work]]="CONSTRUCTION",Table1[[#This Row],[Income]],0)</f>
        <v>0</v>
      </c>
      <c r="BV97" s="6">
        <f t="shared" ca="1" si="54"/>
        <v>0</v>
      </c>
      <c r="BW97" s="6">
        <f ca="1">IF(Table1[[#This Row],[field of work]]="IT",Table1[[#This Row],[Income]],0)</f>
        <v>7518</v>
      </c>
      <c r="BX97" s="6">
        <f ca="1">IF(Table1[[#This Row],[field of work]]="GENERAL WORK",Table1[[#This Row],[Income]],0)</f>
        <v>0</v>
      </c>
      <c r="BY97" s="7">
        <f ca="1">IF(Table1[[#This Row],[field of work]]="AGRICULTURE",Table1[[#This Row],[Income]],0)</f>
        <v>0</v>
      </c>
      <c r="BZ97" s="5">
        <f ca="1">IF(Table1[[#This Row],[Value of debts]]&gt;Table1[[#This Row],[Income]],1,0)</f>
        <v>1</v>
      </c>
      <c r="CA97" s="7"/>
      <c r="CB97" s="5">
        <f ca="1">IF(Table1[[#This Row],[Networth of person($)]]&gt;$CC$6,Table1[[#This Row],[age]],0)</f>
        <v>45</v>
      </c>
      <c r="CC97" s="7"/>
      <c r="CD97" s="6"/>
      <c r="CE97" s="6"/>
      <c r="CF97" s="6"/>
      <c r="CG97" s="6"/>
      <c r="CH97" s="6"/>
      <c r="CI97" s="6"/>
    </row>
    <row r="98" spans="2:87" x14ac:dyDescent="0.25">
      <c r="B98">
        <f t="shared" ca="1" si="35"/>
        <v>1</v>
      </c>
      <c r="C98" t="str">
        <f t="shared" ca="1" si="36"/>
        <v>men</v>
      </c>
      <c r="D98">
        <f t="shared" ca="1" si="37"/>
        <v>42</v>
      </c>
      <c r="E98">
        <f t="shared" ca="1" si="38"/>
        <v>1</v>
      </c>
      <c r="F98" t="str">
        <f t="shared" ca="1" si="39"/>
        <v>health</v>
      </c>
      <c r="G98">
        <f t="shared" ca="1" si="40"/>
        <v>6</v>
      </c>
      <c r="H98" t="str">
        <f t="shared" ca="1" si="41"/>
        <v>other</v>
      </c>
      <c r="I98">
        <f t="shared" ca="1" si="42"/>
        <v>4</v>
      </c>
      <c r="J98">
        <f t="shared" ca="1" si="43"/>
        <v>2</v>
      </c>
      <c r="K98">
        <f t="shared" ca="1" si="44"/>
        <v>6356</v>
      </c>
      <c r="L98">
        <f t="shared" ca="1" si="45"/>
        <v>7</v>
      </c>
      <c r="M98" t="str">
        <f t="shared" ca="1" si="46"/>
        <v>Manitoba</v>
      </c>
      <c r="N98">
        <f t="shared" ca="1" si="55"/>
        <v>31780</v>
      </c>
      <c r="O98">
        <f t="shared" ca="1" si="47"/>
        <v>17930.46508311763</v>
      </c>
      <c r="P98">
        <f t="shared" ca="1" si="56"/>
        <v>8870.1901140282334</v>
      </c>
      <c r="Q98">
        <f t="shared" ca="1" si="48"/>
        <v>4786</v>
      </c>
      <c r="R98">
        <f t="shared" ca="1" si="57"/>
        <v>10468.892178415786</v>
      </c>
      <c r="S98">
        <f t="shared" ca="1" si="58"/>
        <v>3437.2897563862207</v>
      </c>
      <c r="T98">
        <f t="shared" ca="1" si="59"/>
        <v>44087.479870414456</v>
      </c>
      <c r="U98">
        <f t="shared" ca="1" si="60"/>
        <v>33185.357261533412</v>
      </c>
      <c r="V98">
        <f t="shared" ca="1" si="61"/>
        <v>10902.122608881044</v>
      </c>
      <c r="AD98" s="5">
        <f ca="1">IF(Table1[[#This Row],[Gender]]="men",1,0)</f>
        <v>1</v>
      </c>
      <c r="AE98" s="6">
        <f ca="1">IF(Table1[[#This Row],[Gender]]="women",1,0)</f>
        <v>0</v>
      </c>
      <c r="AF98" s="6"/>
      <c r="AG98" s="7"/>
      <c r="AJ98" s="17">
        <f ca="1">IF(Table1[[#This Row],[field of work]]="TEACHING",1,0)</f>
        <v>0</v>
      </c>
      <c r="AK98" s="11">
        <f ca="1">IF(Table1[[#This Row],[field of work]]="CONSTRUCTION",1,0)</f>
        <v>0</v>
      </c>
      <c r="AL98" s="11">
        <f ca="1">IF(Table1[[#This Row],[field of work]]="AGRICULTURE",1,0)</f>
        <v>0</v>
      </c>
      <c r="AM98" s="11">
        <f ca="1">IF(Table1[[#This Row],[field of work]]="AGRICULTURE",1,0)</f>
        <v>0</v>
      </c>
      <c r="AN98" s="11">
        <f ca="1">IF(Table1[[#This Row],[field of work]]="HEALTH",1,0)</f>
        <v>1</v>
      </c>
      <c r="AO98" s="11">
        <f ca="1">IF(Table1[[#This Row],[field of work]]="IT",1,0)</f>
        <v>0</v>
      </c>
      <c r="AP98" s="11"/>
      <c r="AQ98" s="11"/>
      <c r="AR98" s="6"/>
      <c r="AS98" s="6"/>
      <c r="AT98" s="6"/>
      <c r="AU98" s="7"/>
      <c r="AW98" s="20">
        <f ca="1">QUOTIENT(Table1[[#This Row],[Car Value]],Table1[[#This Row],[Cars]])</f>
        <v>4435</v>
      </c>
      <c r="AX98" s="6"/>
      <c r="AY98" s="17">
        <f ca="1">IF(Table1[[#This Row],[Value of debts]]&gt;$AZ$6,1,0)</f>
        <v>1</v>
      </c>
      <c r="AZ98" s="6"/>
      <c r="BA98" s="6"/>
      <c r="BB98" s="7"/>
      <c r="BC98" s="27">
        <f ca="1">(Table1[[#This Row],[Mortage left]]/Table1[[#This Row],[Value of House]])</f>
        <v>0.56420594975197069</v>
      </c>
      <c r="BD98" s="11">
        <f t="shared" ca="1" si="49"/>
        <v>0</v>
      </c>
      <c r="BE98" s="11"/>
      <c r="BF98" s="11"/>
      <c r="BG98" s="17">
        <f ca="1">IF(Table1[[#This Row],[Area]]="YUKON",Table1[[#This Row],[Income]],0)</f>
        <v>0</v>
      </c>
      <c r="BH98" s="11">
        <f ca="1">IF(Table1[[#This Row],[Area]]="BC",Table1[[#This Row],[Income]],0)</f>
        <v>0</v>
      </c>
      <c r="BI98" s="11">
        <f t="shared" ca="1" si="50"/>
        <v>0</v>
      </c>
      <c r="BJ98" s="11">
        <f t="shared" ca="1" si="51"/>
        <v>0</v>
      </c>
      <c r="BK98" s="11">
        <f ca="1">IF(Table1[[#This Row],[Area]]="NUNAVUT",Table1[[#This Row],[Income]],0)</f>
        <v>0</v>
      </c>
      <c r="BL98" s="11">
        <f t="shared" ca="1" si="52"/>
        <v>0</v>
      </c>
      <c r="BM98" s="6">
        <f ca="1">IF(Table1[[#This Row],[Area]]="MANITOBA",Table1[[#This Row],[Income]],0)</f>
        <v>6356</v>
      </c>
      <c r="BN98" s="6">
        <f ca="1">IF(Table1[[#This Row],[Area]]="ONTARIO",Table1[[#This Row],[Income]],0)</f>
        <v>0</v>
      </c>
      <c r="BO98" s="6">
        <f ca="1">IF(Table1[[#This Row],[Area]]="QUEBEC",Table1[[#This Row],[Income]],0)</f>
        <v>0</v>
      </c>
      <c r="BP98" s="6">
        <f ca="1">IF(Table1[[#This Row],[Area]]="NEWFOUNLAND",Table1[[#This Row],[Income]],0)</f>
        <v>0</v>
      </c>
      <c r="BQ98" s="6">
        <f ca="1">IF(Table1[[#This Row],[Area]]="NEW BRUNCWICK",Table1[[#This Row],[Income]],0)</f>
        <v>0</v>
      </c>
      <c r="BR98" s="6">
        <f ca="1">IF(Table1[[#This Row],[Area]]="NOVA SCOTIA",Table1[[#This Row],[Income]],0)</f>
        <v>0</v>
      </c>
      <c r="BS98" s="7">
        <f t="shared" ca="1" si="53"/>
        <v>0</v>
      </c>
      <c r="BT98" s="5">
        <f ca="1">IF(Table1[[#This Row],[field of work]]="HEALTH",Table1[[#This Row],[Income]],0)</f>
        <v>6356</v>
      </c>
      <c r="BU98" s="6">
        <f ca="1">IF(Table1[[#This Row],[field of work]]="CONSTRUCTION",Table1[[#This Row],[Income]],0)</f>
        <v>0</v>
      </c>
      <c r="BV98" s="6">
        <f t="shared" ca="1" si="54"/>
        <v>0</v>
      </c>
      <c r="BW98" s="6">
        <f ca="1">IF(Table1[[#This Row],[field of work]]="IT",Table1[[#This Row],[Income]],0)</f>
        <v>0</v>
      </c>
      <c r="BX98" s="6">
        <f ca="1">IF(Table1[[#This Row],[field of work]]="GENERAL WORK",Table1[[#This Row],[Income]],0)</f>
        <v>0</v>
      </c>
      <c r="BY98" s="7">
        <f ca="1">IF(Table1[[#This Row],[field of work]]="AGRICULTURE",Table1[[#This Row],[Income]],0)</f>
        <v>0</v>
      </c>
      <c r="BZ98" s="5">
        <f ca="1">IF(Table1[[#This Row],[Value of debts]]&gt;Table1[[#This Row],[Income]],1,0)</f>
        <v>1</v>
      </c>
      <c r="CA98" s="7"/>
      <c r="CB98" s="5">
        <f ca="1">IF(Table1[[#This Row],[Networth of person($)]]&gt;$CC$6,Table1[[#This Row],[age]],0)</f>
        <v>42</v>
      </c>
      <c r="CC98" s="7"/>
      <c r="CD98" s="6"/>
      <c r="CE98" s="6"/>
      <c r="CF98" s="6"/>
      <c r="CG98" s="6"/>
      <c r="CH98" s="6"/>
      <c r="CI98" s="6"/>
    </row>
    <row r="99" spans="2:87" x14ac:dyDescent="0.25">
      <c r="B99">
        <f t="shared" ca="1" si="35"/>
        <v>2</v>
      </c>
      <c r="C99" t="str">
        <f t="shared" ca="1" si="36"/>
        <v>women</v>
      </c>
      <c r="D99">
        <f t="shared" ca="1" si="37"/>
        <v>34</v>
      </c>
      <c r="E99">
        <f t="shared" ca="1" si="38"/>
        <v>1</v>
      </c>
      <c r="F99" t="str">
        <f t="shared" ca="1" si="39"/>
        <v>health</v>
      </c>
      <c r="G99">
        <f t="shared" ca="1" si="40"/>
        <v>5</v>
      </c>
      <c r="H99" t="str">
        <f t="shared" ca="1" si="41"/>
        <v>other</v>
      </c>
      <c r="I99">
        <f t="shared" ca="1" si="42"/>
        <v>3</v>
      </c>
      <c r="J99">
        <f t="shared" ca="1" si="43"/>
        <v>2</v>
      </c>
      <c r="K99">
        <f t="shared" ca="1" si="44"/>
        <v>6611</v>
      </c>
      <c r="L99">
        <f t="shared" ca="1" si="45"/>
        <v>2</v>
      </c>
      <c r="M99" t="str">
        <f t="shared" ca="1" si="46"/>
        <v>BC</v>
      </c>
      <c r="N99">
        <f t="shared" ca="1" si="55"/>
        <v>26444</v>
      </c>
      <c r="O99">
        <f t="shared" ca="1" si="47"/>
        <v>15699.273236293779</v>
      </c>
      <c r="P99">
        <f t="shared" ca="1" si="56"/>
        <v>5764.4350606693715</v>
      </c>
      <c r="Q99">
        <f t="shared" ca="1" si="48"/>
        <v>1249</v>
      </c>
      <c r="R99">
        <f t="shared" ca="1" si="57"/>
        <v>1364.9129177554496</v>
      </c>
      <c r="S99">
        <f t="shared" ca="1" si="58"/>
        <v>8400.8053721696451</v>
      </c>
      <c r="T99">
        <f t="shared" ca="1" si="59"/>
        <v>40609.240432839011</v>
      </c>
      <c r="U99">
        <f t="shared" ca="1" si="60"/>
        <v>18313.186154049228</v>
      </c>
      <c r="V99">
        <f t="shared" ca="1" si="61"/>
        <v>22296.054278789783</v>
      </c>
      <c r="AD99" s="5">
        <f ca="1">IF(Table1[[#This Row],[Gender]]="men",1,0)</f>
        <v>0</v>
      </c>
      <c r="AE99" s="6">
        <f ca="1">IF(Table1[[#This Row],[Gender]]="women",1,0)</f>
        <v>1</v>
      </c>
      <c r="AF99" s="6"/>
      <c r="AG99" s="7"/>
      <c r="AJ99" s="17">
        <f ca="1">IF(Table1[[#This Row],[field of work]]="TEACHING",1,0)</f>
        <v>0</v>
      </c>
      <c r="AK99" s="11">
        <f ca="1">IF(Table1[[#This Row],[field of work]]="CONSTRUCTION",1,0)</f>
        <v>0</v>
      </c>
      <c r="AL99" s="11">
        <f ca="1">IF(Table1[[#This Row],[field of work]]="AGRICULTURE",1,0)</f>
        <v>0</v>
      </c>
      <c r="AM99" s="11">
        <f ca="1">IF(Table1[[#This Row],[field of work]]="AGRICULTURE",1,0)</f>
        <v>0</v>
      </c>
      <c r="AN99" s="11">
        <f ca="1">IF(Table1[[#This Row],[field of work]]="HEALTH",1,0)</f>
        <v>1</v>
      </c>
      <c r="AO99" s="11">
        <f ca="1">IF(Table1[[#This Row],[field of work]]="IT",1,0)</f>
        <v>0</v>
      </c>
      <c r="AP99" s="11"/>
      <c r="AQ99" s="11"/>
      <c r="AR99" s="6"/>
      <c r="AS99" s="6"/>
      <c r="AT99" s="6"/>
      <c r="AU99" s="7"/>
      <c r="AW99" s="20">
        <f ca="1">QUOTIENT(Table1[[#This Row],[Car Value]],Table1[[#This Row],[Cars]])</f>
        <v>2882</v>
      </c>
      <c r="AX99" s="6"/>
      <c r="AY99" s="17">
        <f ca="1">IF(Table1[[#This Row],[Value of debts]]&gt;$AZ$6,1,0)</f>
        <v>1</v>
      </c>
      <c r="AZ99" s="6"/>
      <c r="BA99" s="6"/>
      <c r="BB99" s="7"/>
      <c r="BC99" s="27">
        <f ca="1">(Table1[[#This Row],[Mortage left]]/Table1[[#This Row],[Value of House]])</f>
        <v>0.59367997414512852</v>
      </c>
      <c r="BD99" s="11">
        <f t="shared" ca="1" si="49"/>
        <v>0</v>
      </c>
      <c r="BE99" s="11"/>
      <c r="BF99" s="11"/>
      <c r="BG99" s="17">
        <f ca="1">IF(Table1[[#This Row],[Area]]="YUKON",Table1[[#This Row],[Income]],0)</f>
        <v>0</v>
      </c>
      <c r="BH99" s="11">
        <f ca="1">IF(Table1[[#This Row],[Area]]="BC",Table1[[#This Row],[Income]],0)</f>
        <v>6611</v>
      </c>
      <c r="BI99" s="11">
        <f t="shared" ca="1" si="50"/>
        <v>0</v>
      </c>
      <c r="BJ99" s="11">
        <f t="shared" ca="1" si="51"/>
        <v>0</v>
      </c>
      <c r="BK99" s="11">
        <f ca="1">IF(Table1[[#This Row],[Area]]="NUNAVUT",Table1[[#This Row],[Income]],0)</f>
        <v>0</v>
      </c>
      <c r="BL99" s="11">
        <f t="shared" ca="1" si="52"/>
        <v>0</v>
      </c>
      <c r="BM99" s="6">
        <f ca="1">IF(Table1[[#This Row],[Area]]="MANITOBA",Table1[[#This Row],[Income]],0)</f>
        <v>0</v>
      </c>
      <c r="BN99" s="6">
        <f ca="1">IF(Table1[[#This Row],[Area]]="ONTARIO",Table1[[#This Row],[Income]],0)</f>
        <v>0</v>
      </c>
      <c r="BO99" s="6">
        <f ca="1">IF(Table1[[#This Row],[Area]]="QUEBEC",Table1[[#This Row],[Income]],0)</f>
        <v>0</v>
      </c>
      <c r="BP99" s="6">
        <f ca="1">IF(Table1[[#This Row],[Area]]="NEWFOUNLAND",Table1[[#This Row],[Income]],0)</f>
        <v>0</v>
      </c>
      <c r="BQ99" s="6">
        <f ca="1">IF(Table1[[#This Row],[Area]]="NEW BRUNCWICK",Table1[[#This Row],[Income]],0)</f>
        <v>0</v>
      </c>
      <c r="BR99" s="6">
        <f ca="1">IF(Table1[[#This Row],[Area]]="NOVA SCOTIA",Table1[[#This Row],[Income]],0)</f>
        <v>0</v>
      </c>
      <c r="BS99" s="7">
        <f t="shared" ca="1" si="53"/>
        <v>0</v>
      </c>
      <c r="BT99" s="5">
        <f ca="1">IF(Table1[[#This Row],[field of work]]="HEALTH",Table1[[#This Row],[Income]],0)</f>
        <v>6611</v>
      </c>
      <c r="BU99" s="6">
        <f ca="1">IF(Table1[[#This Row],[field of work]]="CONSTRUCTION",Table1[[#This Row],[Income]],0)</f>
        <v>0</v>
      </c>
      <c r="BV99" s="6">
        <f t="shared" ca="1" si="54"/>
        <v>0</v>
      </c>
      <c r="BW99" s="6">
        <f ca="1">IF(Table1[[#This Row],[field of work]]="IT",Table1[[#This Row],[Income]],0)</f>
        <v>0</v>
      </c>
      <c r="BX99" s="6">
        <f ca="1">IF(Table1[[#This Row],[field of work]]="GENERAL WORK",Table1[[#This Row],[Income]],0)</f>
        <v>0</v>
      </c>
      <c r="BY99" s="7">
        <f ca="1">IF(Table1[[#This Row],[field of work]]="AGRICULTURE",Table1[[#This Row],[Income]],0)</f>
        <v>0</v>
      </c>
      <c r="BZ99" s="5">
        <f ca="1">IF(Table1[[#This Row],[Value of debts]]&gt;Table1[[#This Row],[Income]],1,0)</f>
        <v>1</v>
      </c>
      <c r="CA99" s="7"/>
      <c r="CB99" s="5">
        <f ca="1">IF(Table1[[#This Row],[Networth of person($)]]&gt;$CC$6,Table1[[#This Row],[age]],0)</f>
        <v>34</v>
      </c>
      <c r="CC99" s="7"/>
      <c r="CD99" s="6"/>
      <c r="CE99" s="6"/>
      <c r="CF99" s="6"/>
      <c r="CG99" s="6"/>
      <c r="CH99" s="6"/>
      <c r="CI99" s="6"/>
    </row>
    <row r="100" spans="2:87" x14ac:dyDescent="0.25">
      <c r="B100">
        <f t="shared" ca="1" si="35"/>
        <v>2</v>
      </c>
      <c r="C100" t="str">
        <f t="shared" ca="1" si="36"/>
        <v>women</v>
      </c>
      <c r="D100">
        <f t="shared" ca="1" si="37"/>
        <v>29</v>
      </c>
      <c r="E100">
        <f t="shared" ca="1" si="38"/>
        <v>2</v>
      </c>
      <c r="F100" t="str">
        <f t="shared" ca="1" si="39"/>
        <v>constuction</v>
      </c>
      <c r="G100">
        <f t="shared" ca="1" si="40"/>
        <v>5</v>
      </c>
      <c r="H100" t="str">
        <f t="shared" ca="1" si="41"/>
        <v>other</v>
      </c>
      <c r="I100">
        <f t="shared" ca="1" si="42"/>
        <v>2</v>
      </c>
      <c r="J100">
        <f t="shared" ca="1" si="43"/>
        <v>2</v>
      </c>
      <c r="K100">
        <f t="shared" ca="1" si="44"/>
        <v>6116</v>
      </c>
      <c r="L100">
        <f t="shared" ca="1" si="45"/>
        <v>5</v>
      </c>
      <c r="M100" t="str">
        <f t="shared" ca="1" si="46"/>
        <v>Nunavut</v>
      </c>
      <c r="N100">
        <f t="shared" ca="1" si="55"/>
        <v>30580</v>
      </c>
      <c r="O100">
        <f t="shared" ca="1" si="47"/>
        <v>14196.165599238479</v>
      </c>
      <c r="P100">
        <f t="shared" ca="1" si="56"/>
        <v>5863.8528598623116</v>
      </c>
      <c r="Q100">
        <f t="shared" ca="1" si="48"/>
        <v>3332</v>
      </c>
      <c r="R100">
        <f t="shared" ca="1" si="57"/>
        <v>12194.593482221406</v>
      </c>
      <c r="S100">
        <f t="shared" ca="1" si="58"/>
        <v>5568.1210950006689</v>
      </c>
      <c r="T100">
        <f t="shared" ca="1" si="59"/>
        <v>42011.97395486298</v>
      </c>
      <c r="U100">
        <f t="shared" ca="1" si="60"/>
        <v>29722.759081459881</v>
      </c>
      <c r="V100">
        <f t="shared" ca="1" si="61"/>
        <v>12289.2148734031</v>
      </c>
      <c r="AD100" s="5">
        <f ca="1">IF(Table1[[#This Row],[Gender]]="men",1,0)</f>
        <v>0</v>
      </c>
      <c r="AE100" s="6">
        <f ca="1">IF(Table1[[#This Row],[Gender]]="women",1,0)</f>
        <v>1</v>
      </c>
      <c r="AF100" s="6"/>
      <c r="AG100" s="7"/>
      <c r="AJ100" s="17">
        <f ca="1">IF(Table1[[#This Row],[field of work]]="TEACHING",1,0)</f>
        <v>0</v>
      </c>
      <c r="AK100" s="11">
        <f ca="1">IF(Table1[[#This Row],[field of work]]="CONSTRUCTION",1,0)</f>
        <v>0</v>
      </c>
      <c r="AL100" s="11">
        <f ca="1">IF(Table1[[#This Row],[field of work]]="AGRICULTURE",1,0)</f>
        <v>0</v>
      </c>
      <c r="AM100" s="11">
        <f ca="1">IF(Table1[[#This Row],[field of work]]="AGRICULTURE",1,0)</f>
        <v>0</v>
      </c>
      <c r="AN100" s="11">
        <f ca="1">IF(Table1[[#This Row],[field of work]]="HEALTH",1,0)</f>
        <v>0</v>
      </c>
      <c r="AO100" s="11">
        <f ca="1">IF(Table1[[#This Row],[field of work]]="IT",1,0)</f>
        <v>0</v>
      </c>
      <c r="AP100" s="11"/>
      <c r="AQ100" s="11"/>
      <c r="AR100" s="6"/>
      <c r="AS100" s="6"/>
      <c r="AT100" s="6"/>
      <c r="AU100" s="7"/>
      <c r="AW100" s="20">
        <f ca="1">QUOTIENT(Table1[[#This Row],[Car Value]],Table1[[#This Row],[Cars]])</f>
        <v>2931</v>
      </c>
      <c r="AX100" s="6"/>
      <c r="AY100" s="17">
        <f ca="1">IF(Table1[[#This Row],[Value of debts]]&gt;$AZ$6,1,0)</f>
        <v>1</v>
      </c>
      <c r="AZ100" s="6"/>
      <c r="BA100" s="6"/>
      <c r="BB100" s="7"/>
      <c r="BC100" s="27">
        <f ca="1">(Table1[[#This Row],[Mortage left]]/Table1[[#This Row],[Value of House]])</f>
        <v>0.4642303989286618</v>
      </c>
      <c r="BD100" s="11">
        <f t="shared" ca="1" si="49"/>
        <v>0</v>
      </c>
      <c r="BE100" s="11"/>
      <c r="BF100" s="11"/>
      <c r="BG100" s="17">
        <f ca="1">IF(Table1[[#This Row],[Area]]="YUKON",Table1[[#This Row],[Income]],0)</f>
        <v>0</v>
      </c>
      <c r="BH100" s="11">
        <f ca="1">IF(Table1[[#This Row],[Area]]="BC",Table1[[#This Row],[Income]],0)</f>
        <v>0</v>
      </c>
      <c r="BI100" s="11">
        <f t="shared" ca="1" si="50"/>
        <v>0</v>
      </c>
      <c r="BJ100" s="11">
        <f t="shared" ca="1" si="51"/>
        <v>0</v>
      </c>
      <c r="BK100" s="11">
        <f ca="1">IF(Table1[[#This Row],[Area]]="NUNAVUT",Table1[[#This Row],[Income]],0)</f>
        <v>6116</v>
      </c>
      <c r="BL100" s="11">
        <f t="shared" ca="1" si="52"/>
        <v>0</v>
      </c>
      <c r="BM100" s="6">
        <f ca="1">IF(Table1[[#This Row],[Area]]="MANITOBA",Table1[[#This Row],[Income]],0)</f>
        <v>0</v>
      </c>
      <c r="BN100" s="6">
        <f ca="1">IF(Table1[[#This Row],[Area]]="ONTARIO",Table1[[#This Row],[Income]],0)</f>
        <v>0</v>
      </c>
      <c r="BO100" s="6">
        <f ca="1">IF(Table1[[#This Row],[Area]]="QUEBEC",Table1[[#This Row],[Income]],0)</f>
        <v>0</v>
      </c>
      <c r="BP100" s="6">
        <f ca="1">IF(Table1[[#This Row],[Area]]="NEWFOUNLAND",Table1[[#This Row],[Income]],0)</f>
        <v>0</v>
      </c>
      <c r="BQ100" s="6">
        <f ca="1">IF(Table1[[#This Row],[Area]]="NEW BRUNCWICK",Table1[[#This Row],[Income]],0)</f>
        <v>0</v>
      </c>
      <c r="BR100" s="6">
        <f ca="1">IF(Table1[[#This Row],[Area]]="NOVA SCOTIA",Table1[[#This Row],[Income]],0)</f>
        <v>0</v>
      </c>
      <c r="BS100" s="7">
        <f t="shared" ca="1" si="53"/>
        <v>0</v>
      </c>
      <c r="BT100" s="5">
        <f ca="1">IF(Table1[[#This Row],[field of work]]="HEALTH",Table1[[#This Row],[Income]],0)</f>
        <v>0</v>
      </c>
      <c r="BU100" s="6">
        <f ca="1">IF(Table1[[#This Row],[field of work]]="CONSTRUCTION",Table1[[#This Row],[Income]],0)</f>
        <v>0</v>
      </c>
      <c r="BV100" s="6">
        <f t="shared" ca="1" si="54"/>
        <v>0</v>
      </c>
      <c r="BW100" s="6">
        <f ca="1">IF(Table1[[#This Row],[field of work]]="IT",Table1[[#This Row],[Income]],0)</f>
        <v>0</v>
      </c>
      <c r="BX100" s="6">
        <f ca="1">IF(Table1[[#This Row],[field of work]]="GENERAL WORK",Table1[[#This Row],[Income]],0)</f>
        <v>0</v>
      </c>
      <c r="BY100" s="7">
        <f ca="1">IF(Table1[[#This Row],[field of work]]="AGRICULTURE",Table1[[#This Row],[Income]],0)</f>
        <v>0</v>
      </c>
      <c r="BZ100" s="5">
        <f ca="1">IF(Table1[[#This Row],[Value of debts]]&gt;Table1[[#This Row],[Income]],1,0)</f>
        <v>1</v>
      </c>
      <c r="CA100" s="7"/>
      <c r="CB100" s="5">
        <f ca="1">IF(Table1[[#This Row],[Networth of person($)]]&gt;$CC$6,Table1[[#This Row],[age]],0)</f>
        <v>29</v>
      </c>
      <c r="CC100" s="7"/>
      <c r="CD100" s="6"/>
      <c r="CE100" s="6"/>
      <c r="CF100" s="6"/>
      <c r="CG100" s="6"/>
      <c r="CH100" s="6"/>
      <c r="CI100" s="6"/>
    </row>
    <row r="101" spans="2:87" x14ac:dyDescent="0.25">
      <c r="B101">
        <f t="shared" ca="1" si="35"/>
        <v>1</v>
      </c>
      <c r="C101" t="str">
        <f t="shared" ca="1" si="36"/>
        <v>men</v>
      </c>
      <c r="D101">
        <f t="shared" ca="1" si="37"/>
        <v>41</v>
      </c>
      <c r="E101">
        <f t="shared" ca="1" si="38"/>
        <v>1</v>
      </c>
      <c r="F101" t="str">
        <f t="shared" ca="1" si="39"/>
        <v>health</v>
      </c>
      <c r="G101">
        <f t="shared" ca="1" si="40"/>
        <v>6</v>
      </c>
      <c r="H101" t="str">
        <f t="shared" ca="1" si="41"/>
        <v>other</v>
      </c>
      <c r="I101">
        <f t="shared" ca="1" si="42"/>
        <v>3</v>
      </c>
      <c r="J101">
        <f t="shared" ca="1" si="43"/>
        <v>1</v>
      </c>
      <c r="K101">
        <f t="shared" ca="1" si="44"/>
        <v>6231</v>
      </c>
      <c r="L101">
        <f t="shared" ca="1" si="45"/>
        <v>6</v>
      </c>
      <c r="M101" t="str">
        <f t="shared" ca="1" si="46"/>
        <v>Saskatchenwan</v>
      </c>
      <c r="N101">
        <f t="shared" ca="1" si="55"/>
        <v>31155</v>
      </c>
      <c r="O101">
        <f t="shared" ca="1" si="47"/>
        <v>21123.641126660197</v>
      </c>
      <c r="P101">
        <f t="shared" ca="1" si="56"/>
        <v>1017.3241237173569</v>
      </c>
      <c r="Q101">
        <f t="shared" ca="1" si="48"/>
        <v>136</v>
      </c>
      <c r="R101">
        <f t="shared" ca="1" si="57"/>
        <v>11611.044970121498</v>
      </c>
      <c r="S101">
        <f t="shared" ca="1" si="58"/>
        <v>8104.8963697485051</v>
      </c>
      <c r="T101">
        <f t="shared" ca="1" si="59"/>
        <v>40277.220493465866</v>
      </c>
      <c r="U101">
        <f t="shared" ca="1" si="60"/>
        <v>32870.686096781697</v>
      </c>
      <c r="V101">
        <f t="shared" ca="1" si="61"/>
        <v>7406.5343966841683</v>
      </c>
      <c r="AD101" s="5">
        <f ca="1">IF(Table1[[#This Row],[Gender]]="men",1,0)</f>
        <v>1</v>
      </c>
      <c r="AE101" s="6">
        <f ca="1">IF(Table1[[#This Row],[Gender]]="women",1,0)</f>
        <v>0</v>
      </c>
      <c r="AF101" s="6"/>
      <c r="AG101" s="7"/>
      <c r="AJ101" s="17">
        <f ca="1">IF(Table1[[#This Row],[field of work]]="TEACHING",1,0)</f>
        <v>0</v>
      </c>
      <c r="AK101" s="11">
        <f ca="1">IF(Table1[[#This Row],[field of work]]="CONSTRUCTION",1,0)</f>
        <v>0</v>
      </c>
      <c r="AL101" s="11">
        <f ca="1">IF(Table1[[#This Row],[field of work]]="AGRICULTURE",1,0)</f>
        <v>0</v>
      </c>
      <c r="AM101" s="11">
        <f ca="1">IF(Table1[[#This Row],[field of work]]="AGRICULTURE",1,0)</f>
        <v>0</v>
      </c>
      <c r="AN101" s="11">
        <f ca="1">IF(Table1[[#This Row],[field of work]]="HEALTH",1,0)</f>
        <v>1</v>
      </c>
      <c r="AO101" s="11">
        <f ca="1">IF(Table1[[#This Row],[field of work]]="IT",1,0)</f>
        <v>0</v>
      </c>
      <c r="AP101" s="11"/>
      <c r="AQ101" s="11"/>
      <c r="AR101" s="6"/>
      <c r="AS101" s="6"/>
      <c r="AT101" s="6"/>
      <c r="AU101" s="7"/>
      <c r="AW101" s="20">
        <f ca="1">QUOTIENT(Table1[[#This Row],[Car Value]],Table1[[#This Row],[Cars]])</f>
        <v>1017</v>
      </c>
      <c r="AX101" s="6"/>
      <c r="AY101" s="17">
        <f ca="1">IF(Table1[[#This Row],[Value of debts]]&gt;$AZ$6,1,0)</f>
        <v>1</v>
      </c>
      <c r="AZ101" s="6"/>
      <c r="BA101" s="6"/>
      <c r="BB101" s="7"/>
      <c r="BC101" s="27">
        <f ca="1">(Table1[[#This Row],[Mortage left]]/Table1[[#This Row],[Value of House]])</f>
        <v>0.67801768983021016</v>
      </c>
      <c r="BD101" s="11">
        <f t="shared" ca="1" si="49"/>
        <v>0</v>
      </c>
      <c r="BE101" s="11"/>
      <c r="BF101" s="11"/>
      <c r="BG101" s="17">
        <f ca="1">IF(Table1[[#This Row],[Area]]="YUKON",Table1[[#This Row],[Income]],0)</f>
        <v>0</v>
      </c>
      <c r="BH101" s="11">
        <f ca="1">IF(Table1[[#This Row],[Area]]="BC",Table1[[#This Row],[Income]],0)</f>
        <v>0</v>
      </c>
      <c r="BI101" s="11">
        <f t="shared" ca="1" si="50"/>
        <v>0</v>
      </c>
      <c r="BJ101" s="11">
        <f t="shared" ca="1" si="51"/>
        <v>0</v>
      </c>
      <c r="BK101" s="11">
        <f ca="1">IF(Table1[[#This Row],[Area]]="NUNAVUT",Table1[[#This Row],[Income]],0)</f>
        <v>0</v>
      </c>
      <c r="BL101" s="11">
        <f t="shared" ca="1" si="52"/>
        <v>0</v>
      </c>
      <c r="BM101" s="6">
        <f ca="1">IF(Table1[[#This Row],[Area]]="MANITOBA",Table1[[#This Row],[Income]],0)</f>
        <v>0</v>
      </c>
      <c r="BN101" s="6">
        <f ca="1">IF(Table1[[#This Row],[Area]]="ONTARIO",Table1[[#This Row],[Income]],0)</f>
        <v>0</v>
      </c>
      <c r="BO101" s="6">
        <f ca="1">IF(Table1[[#This Row],[Area]]="QUEBEC",Table1[[#This Row],[Income]],0)</f>
        <v>0</v>
      </c>
      <c r="BP101" s="6">
        <f ca="1">IF(Table1[[#This Row],[Area]]="NEWFOUNLAND",Table1[[#This Row],[Income]],0)</f>
        <v>0</v>
      </c>
      <c r="BQ101" s="6">
        <f ca="1">IF(Table1[[#This Row],[Area]]="NEW BRUNCWICK",Table1[[#This Row],[Income]],0)</f>
        <v>0</v>
      </c>
      <c r="BR101" s="6">
        <f ca="1">IF(Table1[[#This Row],[Area]]="NOVA SCOTIA",Table1[[#This Row],[Income]],0)</f>
        <v>0</v>
      </c>
      <c r="BS101" s="7">
        <f t="shared" ca="1" si="53"/>
        <v>0</v>
      </c>
      <c r="BT101" s="5">
        <f ca="1">IF(Table1[[#This Row],[field of work]]="HEALTH",Table1[[#This Row],[Income]],0)</f>
        <v>6231</v>
      </c>
      <c r="BU101" s="6">
        <f ca="1">IF(Table1[[#This Row],[field of work]]="CONSTRUCTION",Table1[[#This Row],[Income]],0)</f>
        <v>0</v>
      </c>
      <c r="BV101" s="6">
        <f t="shared" ca="1" si="54"/>
        <v>0</v>
      </c>
      <c r="BW101" s="6">
        <f ca="1">IF(Table1[[#This Row],[field of work]]="IT",Table1[[#This Row],[Income]],0)</f>
        <v>0</v>
      </c>
      <c r="BX101" s="6">
        <f ca="1">IF(Table1[[#This Row],[field of work]]="GENERAL WORK",Table1[[#This Row],[Income]],0)</f>
        <v>0</v>
      </c>
      <c r="BY101" s="7">
        <f ca="1">IF(Table1[[#This Row],[field of work]]="AGRICULTURE",Table1[[#This Row],[Income]],0)</f>
        <v>0</v>
      </c>
      <c r="BZ101" s="5">
        <f ca="1">IF(Table1[[#This Row],[Value of debts]]&gt;Table1[[#This Row],[Income]],1,0)</f>
        <v>1</v>
      </c>
      <c r="CA101" s="7"/>
      <c r="CB101" s="5">
        <f ca="1">IF(Table1[[#This Row],[Networth of person($)]]&gt;$CC$6,Table1[[#This Row],[age]],0)</f>
        <v>41</v>
      </c>
      <c r="CC101" s="7"/>
      <c r="CD101" s="6"/>
      <c r="CE101" s="6"/>
      <c r="CF101" s="6"/>
      <c r="CG101" s="6"/>
      <c r="CH101" s="6"/>
      <c r="CI101" s="6"/>
    </row>
    <row r="102" spans="2:87" x14ac:dyDescent="0.25">
      <c r="B102">
        <f t="shared" ca="1" si="35"/>
        <v>1</v>
      </c>
      <c r="C102" t="str">
        <f t="shared" ca="1" si="36"/>
        <v>men</v>
      </c>
      <c r="D102">
        <f t="shared" ca="1" si="37"/>
        <v>28</v>
      </c>
      <c r="E102">
        <f t="shared" ca="1" si="38"/>
        <v>6</v>
      </c>
      <c r="F102" t="str">
        <f t="shared" ca="1" si="39"/>
        <v>agriculture</v>
      </c>
      <c r="G102">
        <f t="shared" ca="1" si="40"/>
        <v>6</v>
      </c>
      <c r="H102" t="str">
        <f t="shared" ca="1" si="41"/>
        <v>other</v>
      </c>
      <c r="I102">
        <f t="shared" ca="1" si="42"/>
        <v>0</v>
      </c>
      <c r="J102">
        <f t="shared" ca="1" si="43"/>
        <v>1</v>
      </c>
      <c r="K102">
        <f t="shared" ca="1" si="44"/>
        <v>3713</v>
      </c>
      <c r="L102">
        <f t="shared" ca="1" si="45"/>
        <v>8</v>
      </c>
      <c r="M102" t="str">
        <f t="shared" ca="1" si="46"/>
        <v>Ontario</v>
      </c>
      <c r="N102">
        <f t="shared" ca="1" si="55"/>
        <v>22278</v>
      </c>
      <c r="O102">
        <f t="shared" ca="1" si="47"/>
        <v>3271.8663698760115</v>
      </c>
      <c r="P102">
        <f t="shared" ca="1" si="56"/>
        <v>1396.3363130647335</v>
      </c>
      <c r="Q102">
        <f t="shared" ca="1" si="48"/>
        <v>610</v>
      </c>
      <c r="R102">
        <f t="shared" ca="1" si="57"/>
        <v>1762.271354837412</v>
      </c>
      <c r="S102">
        <f t="shared" ca="1" si="58"/>
        <v>4029.9150629282076</v>
      </c>
      <c r="T102">
        <f t="shared" ca="1" si="59"/>
        <v>27704.251375992942</v>
      </c>
      <c r="U102">
        <f t="shared" ca="1" si="60"/>
        <v>5644.1377247134233</v>
      </c>
      <c r="V102">
        <f t="shared" ca="1" si="61"/>
        <v>22060.11365127952</v>
      </c>
      <c r="AD102" s="5">
        <f ca="1">IF(Table1[[#This Row],[Gender]]="men",1,0)</f>
        <v>1</v>
      </c>
      <c r="AE102" s="6">
        <f ca="1">IF(Table1[[#This Row],[Gender]]="women",1,0)</f>
        <v>0</v>
      </c>
      <c r="AF102" s="6"/>
      <c r="AG102" s="7"/>
      <c r="AJ102" s="17">
        <f ca="1">IF(Table1[[#This Row],[field of work]]="TEACHING",1,0)</f>
        <v>0</v>
      </c>
      <c r="AK102" s="11">
        <f ca="1">IF(Table1[[#This Row],[field of work]]="CONSTRUCTION",1,0)</f>
        <v>0</v>
      </c>
      <c r="AL102" s="11">
        <f ca="1">IF(Table1[[#This Row],[field of work]]="AGRICULTURE",1,0)</f>
        <v>1</v>
      </c>
      <c r="AM102" s="11">
        <f ca="1">IF(Table1[[#This Row],[field of work]]="AGRICULTURE",1,0)</f>
        <v>1</v>
      </c>
      <c r="AN102" s="11">
        <f ca="1">IF(Table1[[#This Row],[field of work]]="HEALTH",1,0)</f>
        <v>0</v>
      </c>
      <c r="AO102" s="11">
        <f ca="1">IF(Table1[[#This Row],[field of work]]="IT",1,0)</f>
        <v>0</v>
      </c>
      <c r="AP102" s="11"/>
      <c r="AQ102" s="11"/>
      <c r="AR102" s="6"/>
      <c r="AS102" s="6"/>
      <c r="AT102" s="6"/>
      <c r="AU102" s="7"/>
      <c r="AW102" s="20">
        <f ca="1">QUOTIENT(Table1[[#This Row],[Car Value]],Table1[[#This Row],[Cars]])</f>
        <v>1396</v>
      </c>
      <c r="AX102" s="6"/>
      <c r="AY102" s="17">
        <f ca="1">IF(Table1[[#This Row],[Value of debts]]&gt;$AZ$6,1,0)</f>
        <v>1</v>
      </c>
      <c r="AZ102" s="6"/>
      <c r="BA102" s="6"/>
      <c r="BB102" s="7"/>
      <c r="BC102" s="27">
        <f ca="1">(Table1[[#This Row],[Mortage left]]/Table1[[#This Row],[Value of House]])</f>
        <v>0.14686535460436356</v>
      </c>
      <c r="BD102" s="11">
        <f t="shared" ca="1" si="49"/>
        <v>1</v>
      </c>
      <c r="BE102" s="11"/>
      <c r="BF102" s="11"/>
      <c r="BG102" s="17">
        <f ca="1">IF(Table1[[#This Row],[Area]]="YUKON",Table1[[#This Row],[Income]],0)</f>
        <v>0</v>
      </c>
      <c r="BH102" s="11">
        <f ca="1">IF(Table1[[#This Row],[Area]]="BC",Table1[[#This Row],[Income]],0)</f>
        <v>0</v>
      </c>
      <c r="BI102" s="11">
        <f t="shared" ca="1" si="50"/>
        <v>0</v>
      </c>
      <c r="BJ102" s="11">
        <f t="shared" ca="1" si="51"/>
        <v>0</v>
      </c>
      <c r="BK102" s="11">
        <f ca="1">IF(Table1[[#This Row],[Area]]="NUNAVUT",Table1[[#This Row],[Income]],0)</f>
        <v>0</v>
      </c>
      <c r="BL102" s="11">
        <f t="shared" ca="1" si="52"/>
        <v>0</v>
      </c>
      <c r="BM102" s="6">
        <f ca="1">IF(Table1[[#This Row],[Area]]="MANITOBA",Table1[[#This Row],[Income]],0)</f>
        <v>0</v>
      </c>
      <c r="BN102" s="6">
        <f ca="1">IF(Table1[[#This Row],[Area]]="ONTARIO",Table1[[#This Row],[Income]],0)</f>
        <v>3713</v>
      </c>
      <c r="BO102" s="6">
        <f ca="1">IF(Table1[[#This Row],[Area]]="QUEBEC",Table1[[#This Row],[Income]],0)</f>
        <v>0</v>
      </c>
      <c r="BP102" s="6">
        <f ca="1">IF(Table1[[#This Row],[Area]]="NEWFOUNLAND",Table1[[#This Row],[Income]],0)</f>
        <v>0</v>
      </c>
      <c r="BQ102" s="6">
        <f ca="1">IF(Table1[[#This Row],[Area]]="NEW BRUNCWICK",Table1[[#This Row],[Income]],0)</f>
        <v>0</v>
      </c>
      <c r="BR102" s="6">
        <f ca="1">IF(Table1[[#This Row],[Area]]="NOVA SCOTIA",Table1[[#This Row],[Income]],0)</f>
        <v>0</v>
      </c>
      <c r="BS102" s="7">
        <f t="shared" ca="1" si="53"/>
        <v>0</v>
      </c>
      <c r="BT102" s="5">
        <f ca="1">IF(Table1[[#This Row],[field of work]]="HEALTH",Table1[[#This Row],[Income]],0)</f>
        <v>0</v>
      </c>
      <c r="BU102" s="6">
        <f ca="1">IF(Table1[[#This Row],[field of work]]="CONSTRUCTION",Table1[[#This Row],[Income]],0)</f>
        <v>0</v>
      </c>
      <c r="BV102" s="6">
        <f t="shared" ca="1" si="54"/>
        <v>0</v>
      </c>
      <c r="BW102" s="6">
        <f ca="1">IF(Table1[[#This Row],[field of work]]="IT",Table1[[#This Row],[Income]],0)</f>
        <v>0</v>
      </c>
      <c r="BX102" s="6">
        <f ca="1">IF(Table1[[#This Row],[field of work]]="GENERAL WORK",Table1[[#This Row],[Income]],0)</f>
        <v>0</v>
      </c>
      <c r="BY102" s="7">
        <f ca="1">IF(Table1[[#This Row],[field of work]]="AGRICULTURE",Table1[[#This Row],[Income]],0)</f>
        <v>3713</v>
      </c>
      <c r="BZ102" s="5">
        <f ca="1">IF(Table1[[#This Row],[Value of debts]]&gt;Table1[[#This Row],[Income]],1,0)</f>
        <v>1</v>
      </c>
      <c r="CA102" s="7"/>
      <c r="CB102" s="5">
        <f ca="1">IF(Table1[[#This Row],[Networth of person($)]]&gt;$CC$6,Table1[[#This Row],[age]],0)</f>
        <v>28</v>
      </c>
      <c r="CC102" s="7"/>
      <c r="CD102" s="6"/>
      <c r="CE102" s="6"/>
      <c r="CF102" s="6"/>
      <c r="CG102" s="6"/>
      <c r="CH102" s="6"/>
      <c r="CI102" s="6"/>
    </row>
    <row r="103" spans="2:87" x14ac:dyDescent="0.25">
      <c r="B103">
        <f t="shared" ca="1" si="35"/>
        <v>1</v>
      </c>
      <c r="C103" t="str">
        <f t="shared" ca="1" si="36"/>
        <v>men</v>
      </c>
      <c r="D103">
        <f t="shared" ca="1" si="37"/>
        <v>37</v>
      </c>
      <c r="E103">
        <f t="shared" ca="1" si="38"/>
        <v>1</v>
      </c>
      <c r="F103" t="str">
        <f t="shared" ca="1" si="39"/>
        <v>health</v>
      </c>
      <c r="G103">
        <f t="shared" ca="1" si="40"/>
        <v>1</v>
      </c>
      <c r="H103" t="str">
        <f t="shared" ca="1" si="41"/>
        <v>highschool</v>
      </c>
      <c r="I103">
        <f t="shared" ca="1" si="42"/>
        <v>3</v>
      </c>
      <c r="J103">
        <f t="shared" ca="1" si="43"/>
        <v>3</v>
      </c>
      <c r="K103">
        <f t="shared" ca="1" si="44"/>
        <v>2502</v>
      </c>
      <c r="L103">
        <f t="shared" ca="1" si="45"/>
        <v>7</v>
      </c>
      <c r="M103" t="str">
        <f t="shared" ca="1" si="46"/>
        <v>Manitoba</v>
      </c>
      <c r="N103">
        <f t="shared" ca="1" si="55"/>
        <v>12510</v>
      </c>
      <c r="O103">
        <f t="shared" ca="1" si="47"/>
        <v>11979.381780393389</v>
      </c>
      <c r="P103">
        <f t="shared" ca="1" si="56"/>
        <v>3782.7981555055203</v>
      </c>
      <c r="Q103">
        <f t="shared" ca="1" si="48"/>
        <v>22</v>
      </c>
      <c r="R103">
        <f t="shared" ca="1" si="57"/>
        <v>4581.073459156949</v>
      </c>
      <c r="S103">
        <f t="shared" ca="1" si="58"/>
        <v>640.4518461774644</v>
      </c>
      <c r="T103">
        <f t="shared" ca="1" si="59"/>
        <v>16933.250001682984</v>
      </c>
      <c r="U103">
        <f t="shared" ca="1" si="60"/>
        <v>16582.455239550338</v>
      </c>
      <c r="V103">
        <f t="shared" ca="1" si="61"/>
        <v>350.7947621326457</v>
      </c>
      <c r="AD103" s="5">
        <f ca="1">IF(Table1[[#This Row],[Gender]]="men",1,0)</f>
        <v>1</v>
      </c>
      <c r="AE103" s="6">
        <f ca="1">IF(Table1[[#This Row],[Gender]]="women",1,0)</f>
        <v>0</v>
      </c>
      <c r="AF103" s="6"/>
      <c r="AG103" s="7"/>
      <c r="AJ103" s="17">
        <f ca="1">IF(Table1[[#This Row],[field of work]]="TEACHING",1,0)</f>
        <v>0</v>
      </c>
      <c r="AK103" s="11">
        <f ca="1">IF(Table1[[#This Row],[field of work]]="CONSTRUCTION",1,0)</f>
        <v>0</v>
      </c>
      <c r="AL103" s="11">
        <f ca="1">IF(Table1[[#This Row],[field of work]]="AGRICULTURE",1,0)</f>
        <v>0</v>
      </c>
      <c r="AM103" s="11">
        <f ca="1">IF(Table1[[#This Row],[field of work]]="AGRICULTURE",1,0)</f>
        <v>0</v>
      </c>
      <c r="AN103" s="11">
        <f ca="1">IF(Table1[[#This Row],[field of work]]="HEALTH",1,0)</f>
        <v>1</v>
      </c>
      <c r="AO103" s="11">
        <f ca="1">IF(Table1[[#This Row],[field of work]]="IT",1,0)</f>
        <v>0</v>
      </c>
      <c r="AP103" s="11"/>
      <c r="AQ103" s="11"/>
      <c r="AR103" s="6"/>
      <c r="AS103" s="6"/>
      <c r="AT103" s="6"/>
      <c r="AU103" s="7"/>
      <c r="AW103" s="20">
        <f ca="1">QUOTIENT(Table1[[#This Row],[Car Value]],Table1[[#This Row],[Cars]])</f>
        <v>1260</v>
      </c>
      <c r="AX103" s="6"/>
      <c r="AY103" s="17">
        <f ca="1">IF(Table1[[#This Row],[Value of debts]]&gt;$AZ$6,1,0)</f>
        <v>1</v>
      </c>
      <c r="AZ103" s="6"/>
      <c r="BA103" s="6"/>
      <c r="BB103" s="7"/>
      <c r="BC103" s="27">
        <f ca="1">(Table1[[#This Row],[Mortage left]]/Table1[[#This Row],[Value of House]])</f>
        <v>0.95758447485158982</v>
      </c>
      <c r="BD103" s="11">
        <f t="shared" ca="1" si="49"/>
        <v>0</v>
      </c>
      <c r="BE103" s="11"/>
      <c r="BF103" s="11"/>
      <c r="BG103" s="17">
        <f ca="1">IF(Table1[[#This Row],[Area]]="YUKON",Table1[[#This Row],[Income]],0)</f>
        <v>0</v>
      </c>
      <c r="BH103" s="11">
        <f ca="1">IF(Table1[[#This Row],[Area]]="BC",Table1[[#This Row],[Income]],0)</f>
        <v>0</v>
      </c>
      <c r="BI103" s="11">
        <f t="shared" ca="1" si="50"/>
        <v>0</v>
      </c>
      <c r="BJ103" s="11">
        <f t="shared" ca="1" si="51"/>
        <v>0</v>
      </c>
      <c r="BK103" s="11">
        <f ca="1">IF(Table1[[#This Row],[Area]]="NUNAVUT",Table1[[#This Row],[Income]],0)</f>
        <v>0</v>
      </c>
      <c r="BL103" s="11">
        <f t="shared" ca="1" si="52"/>
        <v>0</v>
      </c>
      <c r="BM103" s="6">
        <f ca="1">IF(Table1[[#This Row],[Area]]="MANITOBA",Table1[[#This Row],[Income]],0)</f>
        <v>2502</v>
      </c>
      <c r="BN103" s="6">
        <f ca="1">IF(Table1[[#This Row],[Area]]="ONTARIO",Table1[[#This Row],[Income]],0)</f>
        <v>0</v>
      </c>
      <c r="BO103" s="6">
        <f ca="1">IF(Table1[[#This Row],[Area]]="QUEBEC",Table1[[#This Row],[Income]],0)</f>
        <v>0</v>
      </c>
      <c r="BP103" s="6">
        <f ca="1">IF(Table1[[#This Row],[Area]]="NEWFOUNLAND",Table1[[#This Row],[Income]],0)</f>
        <v>0</v>
      </c>
      <c r="BQ103" s="6">
        <f ca="1">IF(Table1[[#This Row],[Area]]="NEW BRUNCWICK",Table1[[#This Row],[Income]],0)</f>
        <v>0</v>
      </c>
      <c r="BR103" s="6">
        <f ca="1">IF(Table1[[#This Row],[Area]]="NOVA SCOTIA",Table1[[#This Row],[Income]],0)</f>
        <v>0</v>
      </c>
      <c r="BS103" s="7">
        <f t="shared" ca="1" si="53"/>
        <v>0</v>
      </c>
      <c r="BT103" s="5">
        <f ca="1">IF(Table1[[#This Row],[field of work]]="HEALTH",Table1[[#This Row],[Income]],0)</f>
        <v>2502</v>
      </c>
      <c r="BU103" s="6">
        <f ca="1">IF(Table1[[#This Row],[field of work]]="CONSTRUCTION",Table1[[#This Row],[Income]],0)</f>
        <v>0</v>
      </c>
      <c r="BV103" s="6">
        <f t="shared" ca="1" si="54"/>
        <v>0</v>
      </c>
      <c r="BW103" s="6">
        <f ca="1">IF(Table1[[#This Row],[field of work]]="IT",Table1[[#This Row],[Income]],0)</f>
        <v>0</v>
      </c>
      <c r="BX103" s="6">
        <f ca="1">IF(Table1[[#This Row],[field of work]]="GENERAL WORK",Table1[[#This Row],[Income]],0)</f>
        <v>0</v>
      </c>
      <c r="BY103" s="7">
        <f ca="1">IF(Table1[[#This Row],[field of work]]="AGRICULTURE",Table1[[#This Row],[Income]],0)</f>
        <v>0</v>
      </c>
      <c r="BZ103" s="5">
        <f ca="1">IF(Table1[[#This Row],[Value of debts]]&gt;Table1[[#This Row],[Income]],1,0)</f>
        <v>1</v>
      </c>
      <c r="CA103" s="7"/>
      <c r="CB103" s="5">
        <f ca="1">IF(Table1[[#This Row],[Networth of person($)]]&gt;$CC$6,Table1[[#This Row],[age]],0)</f>
        <v>0</v>
      </c>
      <c r="CC103" s="7"/>
      <c r="CD103" s="6"/>
      <c r="CE103" s="6"/>
      <c r="CF103" s="6"/>
      <c r="CG103" s="6"/>
      <c r="CH103" s="6"/>
      <c r="CI103" s="6"/>
    </row>
    <row r="104" spans="2:87" x14ac:dyDescent="0.25">
      <c r="B104">
        <f t="shared" ca="1" si="35"/>
        <v>1</v>
      </c>
      <c r="C104" t="str">
        <f t="shared" ca="1" si="36"/>
        <v>men</v>
      </c>
      <c r="D104">
        <f t="shared" ca="1" si="37"/>
        <v>34</v>
      </c>
      <c r="E104">
        <f t="shared" ca="1" si="38"/>
        <v>2</v>
      </c>
      <c r="F104" t="str">
        <f t="shared" ca="1" si="39"/>
        <v>constuction</v>
      </c>
      <c r="G104">
        <f t="shared" ca="1" si="40"/>
        <v>1</v>
      </c>
      <c r="H104" t="str">
        <f t="shared" ca="1" si="41"/>
        <v>highschool</v>
      </c>
      <c r="I104">
        <f t="shared" ca="1" si="42"/>
        <v>2</v>
      </c>
      <c r="J104">
        <f t="shared" ca="1" si="43"/>
        <v>3</v>
      </c>
      <c r="K104">
        <f t="shared" ca="1" si="44"/>
        <v>8477</v>
      </c>
      <c r="L104">
        <f t="shared" ca="1" si="45"/>
        <v>9</v>
      </c>
      <c r="M104" t="str">
        <f t="shared" ca="1" si="46"/>
        <v>Quebec</v>
      </c>
      <c r="N104">
        <f t="shared" ca="1" si="55"/>
        <v>42385</v>
      </c>
      <c r="O104">
        <f t="shared" ca="1" si="47"/>
        <v>24697.767237698805</v>
      </c>
      <c r="P104">
        <f t="shared" ca="1" si="56"/>
        <v>15873.216726306955</v>
      </c>
      <c r="Q104">
        <f t="shared" ca="1" si="48"/>
        <v>9736</v>
      </c>
      <c r="R104">
        <f t="shared" ca="1" si="57"/>
        <v>716.53182429279832</v>
      </c>
      <c r="S104">
        <f t="shared" ca="1" si="58"/>
        <v>5130.4801110989456</v>
      </c>
      <c r="T104">
        <f t="shared" ca="1" si="59"/>
        <v>63388.6968374059</v>
      </c>
      <c r="U104">
        <f t="shared" ca="1" si="60"/>
        <v>35150.299061991602</v>
      </c>
      <c r="V104">
        <f t="shared" ca="1" si="61"/>
        <v>28238.397775414298</v>
      </c>
      <c r="AD104" s="5">
        <f ca="1">IF(Table1[[#This Row],[Gender]]="men",1,0)</f>
        <v>1</v>
      </c>
      <c r="AE104" s="6">
        <f ca="1">IF(Table1[[#This Row],[Gender]]="women",1,0)</f>
        <v>0</v>
      </c>
      <c r="AF104" s="6"/>
      <c r="AG104" s="7"/>
      <c r="AJ104" s="17">
        <f ca="1">IF(Table1[[#This Row],[field of work]]="TEACHING",1,0)</f>
        <v>0</v>
      </c>
      <c r="AK104" s="11">
        <f ca="1">IF(Table1[[#This Row],[field of work]]="CONSTRUCTION",1,0)</f>
        <v>0</v>
      </c>
      <c r="AL104" s="11">
        <f ca="1">IF(Table1[[#This Row],[field of work]]="AGRICULTURE",1,0)</f>
        <v>0</v>
      </c>
      <c r="AM104" s="11">
        <f ca="1">IF(Table1[[#This Row],[field of work]]="AGRICULTURE",1,0)</f>
        <v>0</v>
      </c>
      <c r="AN104" s="11">
        <f ca="1">IF(Table1[[#This Row],[field of work]]="HEALTH",1,0)</f>
        <v>0</v>
      </c>
      <c r="AO104" s="11">
        <f ca="1">IF(Table1[[#This Row],[field of work]]="IT",1,0)</f>
        <v>0</v>
      </c>
      <c r="AP104" s="11"/>
      <c r="AQ104" s="11"/>
      <c r="AR104" s="6"/>
      <c r="AS104" s="6"/>
      <c r="AT104" s="6"/>
      <c r="AU104" s="7"/>
      <c r="AW104" s="20">
        <f ca="1">QUOTIENT(Table1[[#This Row],[Car Value]],Table1[[#This Row],[Cars]])</f>
        <v>5291</v>
      </c>
      <c r="AX104" s="6"/>
      <c r="AY104" s="17">
        <f ca="1">IF(Table1[[#This Row],[Value of debts]]&gt;$AZ$6,1,0)</f>
        <v>1</v>
      </c>
      <c r="AZ104" s="6"/>
      <c r="BA104" s="6"/>
      <c r="BB104" s="7"/>
      <c r="BC104" s="27">
        <f ca="1">(Table1[[#This Row],[Mortage left]]/Table1[[#This Row],[Value of House]])</f>
        <v>0.58270065442252694</v>
      </c>
      <c r="BD104" s="11">
        <f t="shared" ca="1" si="49"/>
        <v>0</v>
      </c>
      <c r="BE104" s="11"/>
      <c r="BF104" s="11"/>
      <c r="BG104" s="17">
        <f ca="1">IF(Table1[[#This Row],[Area]]="YUKON",Table1[[#This Row],[Income]],0)</f>
        <v>0</v>
      </c>
      <c r="BH104" s="11">
        <f ca="1">IF(Table1[[#This Row],[Area]]="BC",Table1[[#This Row],[Income]],0)</f>
        <v>0</v>
      </c>
      <c r="BI104" s="11">
        <f t="shared" ca="1" si="50"/>
        <v>0</v>
      </c>
      <c r="BJ104" s="11">
        <f t="shared" ca="1" si="51"/>
        <v>0</v>
      </c>
      <c r="BK104" s="11">
        <f ca="1">IF(Table1[[#This Row],[Area]]="NUNAVUT",Table1[[#This Row],[Income]],0)</f>
        <v>0</v>
      </c>
      <c r="BL104" s="11">
        <f t="shared" ca="1" si="52"/>
        <v>3283</v>
      </c>
      <c r="BM104" s="6">
        <f ca="1">IF(Table1[[#This Row],[Area]]="MANITOBA",Table1[[#This Row],[Income]],0)</f>
        <v>0</v>
      </c>
      <c r="BN104" s="6">
        <f ca="1">IF(Table1[[#This Row],[Area]]="ONTARIO",Table1[[#This Row],[Income]],0)</f>
        <v>0</v>
      </c>
      <c r="BO104" s="6">
        <f ca="1">IF(Table1[[#This Row],[Area]]="QUEBEC",Table1[[#This Row],[Income]],0)</f>
        <v>8477</v>
      </c>
      <c r="BP104" s="6">
        <f ca="1">IF(Table1[[#This Row],[Area]]="NEWFOUNLAND",Table1[[#This Row],[Income]],0)</f>
        <v>0</v>
      </c>
      <c r="BQ104" s="6">
        <f ca="1">IF(Table1[[#This Row],[Area]]="NEW BRUNCWICK",Table1[[#This Row],[Income]],0)</f>
        <v>0</v>
      </c>
      <c r="BR104" s="6">
        <f ca="1">IF(Table1[[#This Row],[Area]]="NOVA SCOTIA",Table1[[#This Row],[Income]],0)</f>
        <v>0</v>
      </c>
      <c r="BS104" s="7">
        <f t="shared" ca="1" si="53"/>
        <v>0</v>
      </c>
      <c r="BT104" s="5">
        <f ca="1">IF(Table1[[#This Row],[field of work]]="HEALTH",Table1[[#This Row],[Income]],0)</f>
        <v>0</v>
      </c>
      <c r="BU104" s="6">
        <f ca="1">IF(Table1[[#This Row],[field of work]]="CONSTRUCTION",Table1[[#This Row],[Income]],0)</f>
        <v>0</v>
      </c>
      <c r="BV104" s="6">
        <f t="shared" ca="1" si="54"/>
        <v>0</v>
      </c>
      <c r="BW104" s="6">
        <f ca="1">IF(Table1[[#This Row],[field of work]]="IT",Table1[[#This Row],[Income]],0)</f>
        <v>0</v>
      </c>
      <c r="BX104" s="6">
        <f ca="1">IF(Table1[[#This Row],[field of work]]="GENERAL WORK",Table1[[#This Row],[Income]],0)</f>
        <v>0</v>
      </c>
      <c r="BY104" s="7">
        <f ca="1">IF(Table1[[#This Row],[field of work]]="AGRICULTURE",Table1[[#This Row],[Income]],0)</f>
        <v>0</v>
      </c>
      <c r="BZ104" s="5">
        <f ca="1">IF(Table1[[#This Row],[Value of debts]]&gt;Table1[[#This Row],[Income]],1,0)</f>
        <v>1</v>
      </c>
      <c r="CA104" s="7"/>
      <c r="CB104" s="5">
        <f ca="1">IF(Table1[[#This Row],[Networth of person($)]]&gt;$CC$6,Table1[[#This Row],[age]],0)</f>
        <v>34</v>
      </c>
      <c r="CC104" s="7"/>
      <c r="CD104" s="6"/>
      <c r="CE104" s="6"/>
      <c r="CF104" s="6"/>
      <c r="CG104" s="6"/>
      <c r="CH104" s="6"/>
      <c r="CI104" s="6"/>
    </row>
    <row r="105" spans="2:87" x14ac:dyDescent="0.25">
      <c r="B105">
        <f t="shared" ca="1" si="35"/>
        <v>2</v>
      </c>
      <c r="C105" t="str">
        <f t="shared" ca="1" si="36"/>
        <v>women</v>
      </c>
      <c r="D105">
        <f t="shared" ca="1" si="37"/>
        <v>40</v>
      </c>
      <c r="E105">
        <f t="shared" ca="1" si="38"/>
        <v>5</v>
      </c>
      <c r="F105" t="str">
        <f t="shared" ca="1" si="39"/>
        <v>general work</v>
      </c>
      <c r="G105">
        <f t="shared" ca="1" si="40"/>
        <v>6</v>
      </c>
      <c r="H105" t="str">
        <f t="shared" ca="1" si="41"/>
        <v>other</v>
      </c>
      <c r="I105">
        <f t="shared" ca="1" si="42"/>
        <v>3</v>
      </c>
      <c r="J105">
        <f t="shared" ca="1" si="43"/>
        <v>1</v>
      </c>
      <c r="K105">
        <f t="shared" ca="1" si="44"/>
        <v>4343</v>
      </c>
      <c r="L105">
        <f t="shared" ca="1" si="45"/>
        <v>6</v>
      </c>
      <c r="M105" t="str">
        <f t="shared" ca="1" si="46"/>
        <v>Saskatchenwan</v>
      </c>
      <c r="N105">
        <f t="shared" ca="1" si="55"/>
        <v>21715</v>
      </c>
      <c r="O105">
        <f t="shared" ca="1" si="47"/>
        <v>7330.6296608671346</v>
      </c>
      <c r="P105">
        <f t="shared" ca="1" si="56"/>
        <v>3476.346991847432</v>
      </c>
      <c r="Q105">
        <f t="shared" ca="1" si="48"/>
        <v>2578</v>
      </c>
      <c r="R105">
        <f t="shared" ca="1" si="57"/>
        <v>7507.7116842612531</v>
      </c>
      <c r="S105">
        <f t="shared" ca="1" si="58"/>
        <v>3591.6657840113548</v>
      </c>
      <c r="T105">
        <f t="shared" ca="1" si="59"/>
        <v>28783.012775858788</v>
      </c>
      <c r="U105">
        <f t="shared" ca="1" si="60"/>
        <v>17416.341345128389</v>
      </c>
      <c r="V105">
        <f t="shared" ca="1" si="61"/>
        <v>11366.671430730399</v>
      </c>
      <c r="AD105" s="5">
        <f ca="1">IF(Table1[[#This Row],[Gender]]="men",1,0)</f>
        <v>0</v>
      </c>
      <c r="AE105" s="6">
        <f ca="1">IF(Table1[[#This Row],[Gender]]="women",1,0)</f>
        <v>1</v>
      </c>
      <c r="AF105" s="6"/>
      <c r="AG105" s="7"/>
      <c r="AJ105" s="17">
        <f ca="1">IF(Table1[[#This Row],[field of work]]="TEACHING",1,0)</f>
        <v>0</v>
      </c>
      <c r="AK105" s="11">
        <f ca="1">IF(Table1[[#This Row],[field of work]]="CONSTRUCTION",1,0)</f>
        <v>0</v>
      </c>
      <c r="AL105" s="11">
        <f ca="1">IF(Table1[[#This Row],[field of work]]="AGRICULTURE",1,0)</f>
        <v>0</v>
      </c>
      <c r="AM105" s="11">
        <f ca="1">IF(Table1[[#This Row],[field of work]]="AGRICULTURE",1,0)</f>
        <v>0</v>
      </c>
      <c r="AN105" s="11">
        <f ca="1">IF(Table1[[#This Row],[field of work]]="HEALTH",1,0)</f>
        <v>0</v>
      </c>
      <c r="AO105" s="11">
        <f ca="1">IF(Table1[[#This Row],[field of work]]="IT",1,0)</f>
        <v>0</v>
      </c>
      <c r="AP105" s="11"/>
      <c r="AQ105" s="11"/>
      <c r="AR105" s="6"/>
      <c r="AS105" s="6"/>
      <c r="AT105" s="6"/>
      <c r="AU105" s="7"/>
      <c r="AW105" s="20">
        <f ca="1">QUOTIENT(Table1[[#This Row],[Car Value]],Table1[[#This Row],[Cars]])</f>
        <v>3476</v>
      </c>
      <c r="AX105" s="6"/>
      <c r="AY105" s="17">
        <f ca="1">IF(Table1[[#This Row],[Value of debts]]&gt;$AZ$6,1,0)</f>
        <v>1</v>
      </c>
      <c r="AZ105" s="6"/>
      <c r="BA105" s="6"/>
      <c r="BB105" s="7"/>
      <c r="BC105" s="27">
        <f ca="1">(Table1[[#This Row],[Mortage left]]/Table1[[#This Row],[Value of House]])</f>
        <v>0.33758368228722702</v>
      </c>
      <c r="BD105" s="11">
        <f t="shared" ca="1" si="49"/>
        <v>0</v>
      </c>
      <c r="BE105" s="11"/>
      <c r="BF105" s="11"/>
      <c r="BG105" s="17">
        <f ca="1">IF(Table1[[#This Row],[Area]]="YUKON",Table1[[#This Row],[Income]],0)</f>
        <v>0</v>
      </c>
      <c r="BH105" s="11">
        <f ca="1">IF(Table1[[#This Row],[Area]]="BC",Table1[[#This Row],[Income]],0)</f>
        <v>0</v>
      </c>
      <c r="BI105" s="11">
        <f t="shared" ca="1" si="50"/>
        <v>0</v>
      </c>
      <c r="BJ105" s="11">
        <f t="shared" ca="1" si="51"/>
        <v>0</v>
      </c>
      <c r="BK105" s="11">
        <f ca="1">IF(Table1[[#This Row],[Area]]="NUNAVUT",Table1[[#This Row],[Income]],0)</f>
        <v>0</v>
      </c>
      <c r="BL105" s="11">
        <f t="shared" ca="1" si="52"/>
        <v>0</v>
      </c>
      <c r="BM105" s="6">
        <f ca="1">IF(Table1[[#This Row],[Area]]="MANITOBA",Table1[[#This Row],[Income]],0)</f>
        <v>0</v>
      </c>
      <c r="BN105" s="6">
        <f ca="1">IF(Table1[[#This Row],[Area]]="ONTARIO",Table1[[#This Row],[Income]],0)</f>
        <v>0</v>
      </c>
      <c r="BO105" s="6">
        <f ca="1">IF(Table1[[#This Row],[Area]]="QUEBEC",Table1[[#This Row],[Income]],0)</f>
        <v>0</v>
      </c>
      <c r="BP105" s="6">
        <f ca="1">IF(Table1[[#This Row],[Area]]="NEWFOUNLAND",Table1[[#This Row],[Income]],0)</f>
        <v>0</v>
      </c>
      <c r="BQ105" s="6">
        <f ca="1">IF(Table1[[#This Row],[Area]]="NEW BRUNCWICK",Table1[[#This Row],[Income]],0)</f>
        <v>0</v>
      </c>
      <c r="BR105" s="6">
        <f ca="1">IF(Table1[[#This Row],[Area]]="NOVA SCOTIA",Table1[[#This Row],[Income]],0)</f>
        <v>0</v>
      </c>
      <c r="BS105" s="7">
        <f t="shared" ca="1" si="53"/>
        <v>0</v>
      </c>
      <c r="BT105" s="5">
        <f ca="1">IF(Table1[[#This Row],[field of work]]="HEALTH",Table1[[#This Row],[Income]],0)</f>
        <v>0</v>
      </c>
      <c r="BU105" s="6">
        <f ca="1">IF(Table1[[#This Row],[field of work]]="CONSTRUCTION",Table1[[#This Row],[Income]],0)</f>
        <v>0</v>
      </c>
      <c r="BV105" s="6">
        <f t="shared" ca="1" si="54"/>
        <v>0</v>
      </c>
      <c r="BW105" s="6">
        <f ca="1">IF(Table1[[#This Row],[field of work]]="IT",Table1[[#This Row],[Income]],0)</f>
        <v>0</v>
      </c>
      <c r="BX105" s="6">
        <f ca="1">IF(Table1[[#This Row],[field of work]]="GENERAL WORK",Table1[[#This Row],[Income]],0)</f>
        <v>4343</v>
      </c>
      <c r="BY105" s="7">
        <f ca="1">IF(Table1[[#This Row],[field of work]]="AGRICULTURE",Table1[[#This Row],[Income]],0)</f>
        <v>0</v>
      </c>
      <c r="BZ105" s="5">
        <f ca="1">IF(Table1[[#This Row],[Value of debts]]&gt;Table1[[#This Row],[Income]],1,0)</f>
        <v>1</v>
      </c>
      <c r="CA105" s="7"/>
      <c r="CB105" s="5">
        <f ca="1">IF(Table1[[#This Row],[Networth of person($)]]&gt;$CC$6,Table1[[#This Row],[age]],0)</f>
        <v>40</v>
      </c>
      <c r="CC105" s="7"/>
      <c r="CD105" s="6"/>
      <c r="CE105" s="6"/>
      <c r="CF105" s="6"/>
      <c r="CG105" s="6"/>
      <c r="CH105" s="6"/>
      <c r="CI105" s="6"/>
    </row>
    <row r="106" spans="2:87" x14ac:dyDescent="0.25">
      <c r="B106">
        <f t="shared" ca="1" si="35"/>
        <v>2</v>
      </c>
      <c r="C106" t="str">
        <f t="shared" ca="1" si="36"/>
        <v>women</v>
      </c>
      <c r="D106">
        <f t="shared" ca="1" si="37"/>
        <v>37</v>
      </c>
      <c r="E106">
        <f t="shared" ca="1" si="38"/>
        <v>1</v>
      </c>
      <c r="F106" t="str">
        <f t="shared" ca="1" si="39"/>
        <v>health</v>
      </c>
      <c r="G106">
        <f t="shared" ca="1" si="40"/>
        <v>2</v>
      </c>
      <c r="H106" t="str">
        <f t="shared" ca="1" si="41"/>
        <v>college</v>
      </c>
      <c r="I106">
        <f t="shared" ca="1" si="42"/>
        <v>2</v>
      </c>
      <c r="J106">
        <f t="shared" ca="1" si="43"/>
        <v>1</v>
      </c>
      <c r="K106">
        <f t="shared" ca="1" si="44"/>
        <v>5965</v>
      </c>
      <c r="L106">
        <f t="shared" ca="1" si="45"/>
        <v>12</v>
      </c>
      <c r="M106" t="str">
        <f t="shared" ca="1" si="46"/>
        <v>Nova Scotia</v>
      </c>
      <c r="N106">
        <f t="shared" ca="1" si="55"/>
        <v>23860</v>
      </c>
      <c r="O106">
        <f t="shared" ca="1" si="47"/>
        <v>3344.9918933492004</v>
      </c>
      <c r="P106">
        <f t="shared" ca="1" si="56"/>
        <v>4463.3973439980027</v>
      </c>
      <c r="Q106">
        <f t="shared" ca="1" si="48"/>
        <v>390</v>
      </c>
      <c r="R106">
        <f t="shared" ca="1" si="57"/>
        <v>2290.9924819938669</v>
      </c>
      <c r="S106">
        <f t="shared" ca="1" si="58"/>
        <v>802.46780916257899</v>
      </c>
      <c r="T106">
        <f t="shared" ca="1" si="59"/>
        <v>29125.865153160583</v>
      </c>
      <c r="U106">
        <f t="shared" ca="1" si="60"/>
        <v>6025.9843753430669</v>
      </c>
      <c r="V106">
        <f t="shared" ca="1" si="61"/>
        <v>23099.880777817518</v>
      </c>
      <c r="AD106" s="5">
        <f ca="1">IF(Table1[[#This Row],[Gender]]="men",1,0)</f>
        <v>0</v>
      </c>
      <c r="AE106" s="6">
        <f ca="1">IF(Table1[[#This Row],[Gender]]="women",1,0)</f>
        <v>1</v>
      </c>
      <c r="AF106" s="6"/>
      <c r="AG106" s="7"/>
      <c r="AJ106" s="17">
        <f ca="1">IF(Table1[[#This Row],[field of work]]="TEACHING",1,0)</f>
        <v>0</v>
      </c>
      <c r="AK106" s="11">
        <f ca="1">IF(Table1[[#This Row],[field of work]]="CONSTRUCTION",1,0)</f>
        <v>0</v>
      </c>
      <c r="AL106" s="11">
        <f ca="1">IF(Table1[[#This Row],[field of work]]="AGRICULTURE",1,0)</f>
        <v>0</v>
      </c>
      <c r="AM106" s="11">
        <f ca="1">IF(Table1[[#This Row],[field of work]]="AGRICULTURE",1,0)</f>
        <v>0</v>
      </c>
      <c r="AN106" s="11">
        <f ca="1">IF(Table1[[#This Row],[field of work]]="HEALTH",1,0)</f>
        <v>1</v>
      </c>
      <c r="AO106" s="11">
        <f ca="1">IF(Table1[[#This Row],[field of work]]="IT",1,0)</f>
        <v>0</v>
      </c>
      <c r="AP106" s="11"/>
      <c r="AQ106" s="11"/>
      <c r="AR106" s="6"/>
      <c r="AS106" s="6"/>
      <c r="AT106" s="6"/>
      <c r="AU106" s="7"/>
      <c r="AW106" s="20">
        <f ca="1">QUOTIENT(Table1[[#This Row],[Car Value]],Table1[[#This Row],[Cars]])</f>
        <v>4463</v>
      </c>
      <c r="AX106" s="6"/>
      <c r="AY106" s="17">
        <f ca="1">IF(Table1[[#This Row],[Value of debts]]&gt;$AZ$6,1,0)</f>
        <v>1</v>
      </c>
      <c r="AZ106" s="6"/>
      <c r="BA106" s="6"/>
      <c r="BB106" s="7"/>
      <c r="BC106" s="27">
        <f ca="1">(Table1[[#This Row],[Mortage left]]/Table1[[#This Row],[Value of House]])</f>
        <v>0.14019245152343673</v>
      </c>
      <c r="BD106" s="11">
        <f t="shared" ca="1" si="49"/>
        <v>1</v>
      </c>
      <c r="BE106" s="11"/>
      <c r="BF106" s="11"/>
      <c r="BG106" s="17">
        <f ca="1">IF(Table1[[#This Row],[Area]]="YUKON",Table1[[#This Row],[Income]],0)</f>
        <v>0</v>
      </c>
      <c r="BH106" s="11">
        <f ca="1">IF(Table1[[#This Row],[Area]]="BC",Table1[[#This Row],[Income]],0)</f>
        <v>0</v>
      </c>
      <c r="BI106" s="11">
        <f t="shared" ca="1" si="50"/>
        <v>0</v>
      </c>
      <c r="BJ106" s="11">
        <f t="shared" ca="1" si="51"/>
        <v>0</v>
      </c>
      <c r="BK106" s="11">
        <f ca="1">IF(Table1[[#This Row],[Area]]="NUNAVUT",Table1[[#This Row],[Income]],0)</f>
        <v>0</v>
      </c>
      <c r="BL106" s="11">
        <f t="shared" ca="1" si="52"/>
        <v>0</v>
      </c>
      <c r="BM106" s="6">
        <f ca="1">IF(Table1[[#This Row],[Area]]="MANITOBA",Table1[[#This Row],[Income]],0)</f>
        <v>0</v>
      </c>
      <c r="BN106" s="6">
        <f ca="1">IF(Table1[[#This Row],[Area]]="ONTARIO",Table1[[#This Row],[Income]],0)</f>
        <v>0</v>
      </c>
      <c r="BO106" s="6">
        <f ca="1">IF(Table1[[#This Row],[Area]]="QUEBEC",Table1[[#This Row],[Income]],0)</f>
        <v>0</v>
      </c>
      <c r="BP106" s="6">
        <f ca="1">IF(Table1[[#This Row],[Area]]="NEWFOUNLAND",Table1[[#This Row],[Income]],0)</f>
        <v>0</v>
      </c>
      <c r="BQ106" s="6">
        <f ca="1">IF(Table1[[#This Row],[Area]]="NEW BRUNCWICK",Table1[[#This Row],[Income]],0)</f>
        <v>0</v>
      </c>
      <c r="BR106" s="6">
        <f ca="1">IF(Table1[[#This Row],[Area]]="NOVA SCOTIA",Table1[[#This Row],[Income]],0)</f>
        <v>5965</v>
      </c>
      <c r="BS106" s="7">
        <f t="shared" ca="1" si="53"/>
        <v>0</v>
      </c>
      <c r="BT106" s="5">
        <f ca="1">IF(Table1[[#This Row],[field of work]]="HEALTH",Table1[[#This Row],[Income]],0)</f>
        <v>5965</v>
      </c>
      <c r="BU106" s="6">
        <f ca="1">IF(Table1[[#This Row],[field of work]]="CONSTRUCTION",Table1[[#This Row],[Income]],0)</f>
        <v>0</v>
      </c>
      <c r="BV106" s="6">
        <f t="shared" ca="1" si="54"/>
        <v>0</v>
      </c>
      <c r="BW106" s="6">
        <f ca="1">IF(Table1[[#This Row],[field of work]]="IT",Table1[[#This Row],[Income]],0)</f>
        <v>0</v>
      </c>
      <c r="BX106" s="6">
        <f ca="1">IF(Table1[[#This Row],[field of work]]="GENERAL WORK",Table1[[#This Row],[Income]],0)</f>
        <v>0</v>
      </c>
      <c r="BY106" s="7">
        <f ca="1">IF(Table1[[#This Row],[field of work]]="AGRICULTURE",Table1[[#This Row],[Income]],0)</f>
        <v>0</v>
      </c>
      <c r="BZ106" s="5">
        <f ca="1">IF(Table1[[#This Row],[Value of debts]]&gt;Table1[[#This Row],[Income]],1,0)</f>
        <v>1</v>
      </c>
      <c r="CA106" s="7"/>
      <c r="CB106" s="5">
        <f ca="1">IF(Table1[[#This Row],[Networth of person($)]]&gt;$CC$6,Table1[[#This Row],[age]],0)</f>
        <v>37</v>
      </c>
      <c r="CC106" s="7"/>
      <c r="CD106" s="6"/>
      <c r="CE106" s="6"/>
      <c r="CF106" s="6"/>
      <c r="CG106" s="6"/>
      <c r="CH106" s="6"/>
      <c r="CI106" s="6"/>
    </row>
    <row r="107" spans="2:87" x14ac:dyDescent="0.25">
      <c r="B107">
        <f t="shared" ca="1" si="35"/>
        <v>2</v>
      </c>
      <c r="C107" t="str">
        <f t="shared" ca="1" si="36"/>
        <v>women</v>
      </c>
      <c r="D107">
        <f t="shared" ca="1" si="37"/>
        <v>26</v>
      </c>
      <c r="E107">
        <f t="shared" ca="1" si="38"/>
        <v>6</v>
      </c>
      <c r="F107" t="str">
        <f t="shared" ca="1" si="39"/>
        <v>agriculture</v>
      </c>
      <c r="G107">
        <f t="shared" ca="1" si="40"/>
        <v>6</v>
      </c>
      <c r="H107" t="str">
        <f t="shared" ca="1" si="41"/>
        <v>other</v>
      </c>
      <c r="I107">
        <f t="shared" ca="1" si="42"/>
        <v>4</v>
      </c>
      <c r="J107">
        <f t="shared" ca="1" si="43"/>
        <v>3</v>
      </c>
      <c r="K107">
        <f t="shared" ca="1" si="44"/>
        <v>6648</v>
      </c>
      <c r="L107">
        <f t="shared" ca="1" si="45"/>
        <v>4</v>
      </c>
      <c r="M107" t="str">
        <f t="shared" ca="1" si="46"/>
        <v>Alberta</v>
      </c>
      <c r="N107">
        <f t="shared" ca="1" si="55"/>
        <v>39888</v>
      </c>
      <c r="O107">
        <f t="shared" ca="1" si="47"/>
        <v>1957.704623980015</v>
      </c>
      <c r="P107">
        <f t="shared" ca="1" si="56"/>
        <v>4298.9132421044797</v>
      </c>
      <c r="Q107">
        <f t="shared" ca="1" si="48"/>
        <v>89</v>
      </c>
      <c r="R107">
        <f t="shared" ca="1" si="57"/>
        <v>7131.2748139244959</v>
      </c>
      <c r="S107">
        <f t="shared" ca="1" si="58"/>
        <v>2310.9161539233032</v>
      </c>
      <c r="T107">
        <f t="shared" ca="1" si="59"/>
        <v>46497.829396027781</v>
      </c>
      <c r="U107">
        <f t="shared" ca="1" si="60"/>
        <v>9177.9794379045106</v>
      </c>
      <c r="V107">
        <f t="shared" ca="1" si="61"/>
        <v>37319.849958123268</v>
      </c>
      <c r="AD107" s="5">
        <f ca="1">IF(Table1[[#This Row],[Gender]]="men",1,0)</f>
        <v>0</v>
      </c>
      <c r="AE107" s="6">
        <f ca="1">IF(Table1[[#This Row],[Gender]]="women",1,0)</f>
        <v>1</v>
      </c>
      <c r="AF107" s="6"/>
      <c r="AG107" s="7"/>
      <c r="AJ107" s="17">
        <f ca="1">IF(Table1[[#This Row],[field of work]]="TEACHING",1,0)</f>
        <v>0</v>
      </c>
      <c r="AK107" s="11">
        <f ca="1">IF(Table1[[#This Row],[field of work]]="CONSTRUCTION",1,0)</f>
        <v>0</v>
      </c>
      <c r="AL107" s="11">
        <f ca="1">IF(Table1[[#This Row],[field of work]]="AGRICULTURE",1,0)</f>
        <v>1</v>
      </c>
      <c r="AM107" s="11">
        <f ca="1">IF(Table1[[#This Row],[field of work]]="AGRICULTURE",1,0)</f>
        <v>1</v>
      </c>
      <c r="AN107" s="11">
        <f ca="1">IF(Table1[[#This Row],[field of work]]="HEALTH",1,0)</f>
        <v>0</v>
      </c>
      <c r="AO107" s="11">
        <f ca="1">IF(Table1[[#This Row],[field of work]]="IT",1,0)</f>
        <v>0</v>
      </c>
      <c r="AP107" s="11"/>
      <c r="AQ107" s="11"/>
      <c r="AR107" s="6"/>
      <c r="AS107" s="6"/>
      <c r="AT107" s="6"/>
      <c r="AU107" s="7"/>
      <c r="AW107" s="20">
        <f ca="1">QUOTIENT(Table1[[#This Row],[Car Value]],Table1[[#This Row],[Cars]])</f>
        <v>1432</v>
      </c>
      <c r="AX107" s="6"/>
      <c r="AY107" s="17">
        <f ca="1">IF(Table1[[#This Row],[Value of debts]]&gt;$AZ$6,1,0)</f>
        <v>1</v>
      </c>
      <c r="AZ107" s="6"/>
      <c r="BA107" s="6"/>
      <c r="BB107" s="7"/>
      <c r="BC107" s="27">
        <f ca="1">(Table1[[#This Row],[Mortage left]]/Table1[[#This Row],[Value of House]])</f>
        <v>4.9080039710690304E-2</v>
      </c>
      <c r="BD107" s="11">
        <f t="shared" ca="1" si="49"/>
        <v>1</v>
      </c>
      <c r="BE107" s="11"/>
      <c r="BF107" s="11"/>
      <c r="BG107" s="17">
        <f ca="1">IF(Table1[[#This Row],[Area]]="YUKON",Table1[[#This Row],[Income]],0)</f>
        <v>0</v>
      </c>
      <c r="BH107" s="11">
        <f ca="1">IF(Table1[[#This Row],[Area]]="BC",Table1[[#This Row],[Income]],0)</f>
        <v>0</v>
      </c>
      <c r="BI107" s="11">
        <f t="shared" ca="1" si="50"/>
        <v>0</v>
      </c>
      <c r="BJ107" s="11">
        <f t="shared" ca="1" si="51"/>
        <v>0</v>
      </c>
      <c r="BK107" s="11">
        <f ca="1">IF(Table1[[#This Row],[Area]]="NUNAVUT",Table1[[#This Row],[Income]],0)</f>
        <v>0</v>
      </c>
      <c r="BL107" s="11">
        <f t="shared" ca="1" si="52"/>
        <v>0</v>
      </c>
      <c r="BM107" s="6">
        <f ca="1">IF(Table1[[#This Row],[Area]]="MANITOBA",Table1[[#This Row],[Income]],0)</f>
        <v>0</v>
      </c>
      <c r="BN107" s="6">
        <f ca="1">IF(Table1[[#This Row],[Area]]="ONTARIO",Table1[[#This Row],[Income]],0)</f>
        <v>0</v>
      </c>
      <c r="BO107" s="6">
        <f ca="1">IF(Table1[[#This Row],[Area]]="QUEBEC",Table1[[#This Row],[Income]],0)</f>
        <v>0</v>
      </c>
      <c r="BP107" s="6">
        <f ca="1">IF(Table1[[#This Row],[Area]]="NEWFOUNLAND",Table1[[#This Row],[Income]],0)</f>
        <v>0</v>
      </c>
      <c r="BQ107" s="6">
        <f ca="1">IF(Table1[[#This Row],[Area]]="NEW BRUNCWICK",Table1[[#This Row],[Income]],0)</f>
        <v>0</v>
      </c>
      <c r="BR107" s="6">
        <f ca="1">IF(Table1[[#This Row],[Area]]="NOVA SCOTIA",Table1[[#This Row],[Income]],0)</f>
        <v>0</v>
      </c>
      <c r="BS107" s="7">
        <f t="shared" ca="1" si="53"/>
        <v>0</v>
      </c>
      <c r="BT107" s="5">
        <f ca="1">IF(Table1[[#This Row],[field of work]]="HEALTH",Table1[[#This Row],[Income]],0)</f>
        <v>0</v>
      </c>
      <c r="BU107" s="6">
        <f ca="1">IF(Table1[[#This Row],[field of work]]="CONSTRUCTION",Table1[[#This Row],[Income]],0)</f>
        <v>0</v>
      </c>
      <c r="BV107" s="6">
        <f t="shared" ca="1" si="54"/>
        <v>0</v>
      </c>
      <c r="BW107" s="6">
        <f ca="1">IF(Table1[[#This Row],[field of work]]="IT",Table1[[#This Row],[Income]],0)</f>
        <v>0</v>
      </c>
      <c r="BX107" s="6">
        <f ca="1">IF(Table1[[#This Row],[field of work]]="GENERAL WORK",Table1[[#This Row],[Income]],0)</f>
        <v>0</v>
      </c>
      <c r="BY107" s="7">
        <f ca="1">IF(Table1[[#This Row],[field of work]]="AGRICULTURE",Table1[[#This Row],[Income]],0)</f>
        <v>6648</v>
      </c>
      <c r="BZ107" s="5">
        <f ca="1">IF(Table1[[#This Row],[Value of debts]]&gt;Table1[[#This Row],[Income]],1,0)</f>
        <v>1</v>
      </c>
      <c r="CA107" s="7"/>
      <c r="CB107" s="5">
        <f ca="1">IF(Table1[[#This Row],[Networth of person($)]]&gt;$CC$6,Table1[[#This Row],[age]],0)</f>
        <v>26</v>
      </c>
      <c r="CC107" s="7"/>
      <c r="CD107" s="6"/>
      <c r="CE107" s="6"/>
      <c r="CF107" s="6"/>
      <c r="CG107" s="6"/>
      <c r="CH107" s="6"/>
      <c r="CI107" s="6"/>
    </row>
    <row r="108" spans="2:87" x14ac:dyDescent="0.25">
      <c r="B108">
        <f t="shared" ca="1" si="35"/>
        <v>1</v>
      </c>
      <c r="C108" t="str">
        <f t="shared" ca="1" si="36"/>
        <v>men</v>
      </c>
      <c r="D108">
        <f t="shared" ca="1" si="37"/>
        <v>37</v>
      </c>
      <c r="E108">
        <f t="shared" ca="1" si="38"/>
        <v>1</v>
      </c>
      <c r="F108" t="str">
        <f t="shared" ca="1" si="39"/>
        <v>health</v>
      </c>
      <c r="G108">
        <f t="shared" ca="1" si="40"/>
        <v>1</v>
      </c>
      <c r="H108" t="str">
        <f t="shared" ca="1" si="41"/>
        <v>highschool</v>
      </c>
      <c r="I108">
        <f t="shared" ca="1" si="42"/>
        <v>3</v>
      </c>
      <c r="J108">
        <f t="shared" ca="1" si="43"/>
        <v>1</v>
      </c>
      <c r="K108">
        <f t="shared" ca="1" si="44"/>
        <v>2827</v>
      </c>
      <c r="L108">
        <f t="shared" ca="1" si="45"/>
        <v>8</v>
      </c>
      <c r="M108" t="str">
        <f t="shared" ca="1" si="46"/>
        <v>Ontario</v>
      </c>
      <c r="N108">
        <f t="shared" ca="1" si="55"/>
        <v>14135</v>
      </c>
      <c r="O108">
        <f t="shared" ca="1" si="47"/>
        <v>9858.8365678488626</v>
      </c>
      <c r="P108">
        <f t="shared" ca="1" si="56"/>
        <v>77.424426671426332</v>
      </c>
      <c r="Q108">
        <f t="shared" ca="1" si="48"/>
        <v>48</v>
      </c>
      <c r="R108">
        <f t="shared" ca="1" si="57"/>
        <v>544.97025875685358</v>
      </c>
      <c r="S108">
        <f t="shared" ca="1" si="58"/>
        <v>1613.6451103723061</v>
      </c>
      <c r="T108">
        <f t="shared" ca="1" si="59"/>
        <v>15826.069537043733</v>
      </c>
      <c r="U108">
        <f t="shared" ca="1" si="60"/>
        <v>10451.806826605716</v>
      </c>
      <c r="V108">
        <f t="shared" ca="1" si="61"/>
        <v>5374.2627104380172</v>
      </c>
      <c r="AD108" s="5">
        <f ca="1">IF(Table1[[#This Row],[Gender]]="men",1,0)</f>
        <v>1</v>
      </c>
      <c r="AE108" s="6">
        <f ca="1">IF(Table1[[#This Row],[Gender]]="women",1,0)</f>
        <v>0</v>
      </c>
      <c r="AF108" s="6"/>
      <c r="AG108" s="7"/>
      <c r="AJ108" s="17">
        <f ca="1">IF(Table1[[#This Row],[field of work]]="TEACHING",1,0)</f>
        <v>0</v>
      </c>
      <c r="AK108" s="11">
        <f ca="1">IF(Table1[[#This Row],[field of work]]="CONSTRUCTION",1,0)</f>
        <v>0</v>
      </c>
      <c r="AL108" s="11">
        <f ca="1">IF(Table1[[#This Row],[field of work]]="AGRICULTURE",1,0)</f>
        <v>0</v>
      </c>
      <c r="AM108" s="11">
        <f ca="1">IF(Table1[[#This Row],[field of work]]="AGRICULTURE",1,0)</f>
        <v>0</v>
      </c>
      <c r="AN108" s="11">
        <f ca="1">IF(Table1[[#This Row],[field of work]]="HEALTH",1,0)</f>
        <v>1</v>
      </c>
      <c r="AO108" s="11">
        <f ca="1">IF(Table1[[#This Row],[field of work]]="IT",1,0)</f>
        <v>0</v>
      </c>
      <c r="AP108" s="11"/>
      <c r="AQ108" s="11"/>
      <c r="AR108" s="6"/>
      <c r="AS108" s="6"/>
      <c r="AT108" s="6"/>
      <c r="AU108" s="7"/>
      <c r="AW108" s="20">
        <f ca="1">QUOTIENT(Table1[[#This Row],[Car Value]],Table1[[#This Row],[Cars]])</f>
        <v>77</v>
      </c>
      <c r="AX108" s="6"/>
      <c r="AY108" s="17">
        <f ca="1">IF(Table1[[#This Row],[Value of debts]]&gt;$AZ$6,1,0)</f>
        <v>1</v>
      </c>
      <c r="AZ108" s="6"/>
      <c r="BA108" s="6"/>
      <c r="BB108" s="7"/>
      <c r="BC108" s="27">
        <f ca="1">(Table1[[#This Row],[Mortage left]]/Table1[[#This Row],[Value of House]])</f>
        <v>0.69747694148205608</v>
      </c>
      <c r="BD108" s="11">
        <f t="shared" ca="1" si="49"/>
        <v>0</v>
      </c>
      <c r="BE108" s="11"/>
      <c r="BF108" s="11"/>
      <c r="BG108" s="17">
        <f ca="1">IF(Table1[[#This Row],[Area]]="YUKON",Table1[[#This Row],[Income]],0)</f>
        <v>0</v>
      </c>
      <c r="BH108" s="11">
        <f ca="1">IF(Table1[[#This Row],[Area]]="BC",Table1[[#This Row],[Income]],0)</f>
        <v>0</v>
      </c>
      <c r="BI108" s="11">
        <f t="shared" ca="1" si="50"/>
        <v>0</v>
      </c>
      <c r="BJ108" s="11">
        <f t="shared" ca="1" si="51"/>
        <v>0</v>
      </c>
      <c r="BK108" s="11">
        <f ca="1">IF(Table1[[#This Row],[Area]]="NUNAVUT",Table1[[#This Row],[Income]],0)</f>
        <v>0</v>
      </c>
      <c r="BL108" s="11">
        <f t="shared" ca="1" si="52"/>
        <v>0</v>
      </c>
      <c r="BM108" s="6">
        <f ca="1">IF(Table1[[#This Row],[Area]]="MANITOBA",Table1[[#This Row],[Income]],0)</f>
        <v>0</v>
      </c>
      <c r="BN108" s="6">
        <f ca="1">IF(Table1[[#This Row],[Area]]="ONTARIO",Table1[[#This Row],[Income]],0)</f>
        <v>2827</v>
      </c>
      <c r="BO108" s="6">
        <f ca="1">IF(Table1[[#This Row],[Area]]="QUEBEC",Table1[[#This Row],[Income]],0)</f>
        <v>0</v>
      </c>
      <c r="BP108" s="6">
        <f ca="1">IF(Table1[[#This Row],[Area]]="NEWFOUNLAND",Table1[[#This Row],[Income]],0)</f>
        <v>0</v>
      </c>
      <c r="BQ108" s="6">
        <f ca="1">IF(Table1[[#This Row],[Area]]="NEW BRUNCWICK",Table1[[#This Row],[Income]],0)</f>
        <v>0</v>
      </c>
      <c r="BR108" s="6">
        <f ca="1">IF(Table1[[#This Row],[Area]]="NOVA SCOTIA",Table1[[#This Row],[Income]],0)</f>
        <v>0</v>
      </c>
      <c r="BS108" s="7">
        <f t="shared" ca="1" si="53"/>
        <v>6015</v>
      </c>
      <c r="BT108" s="5">
        <f ca="1">IF(Table1[[#This Row],[field of work]]="HEALTH",Table1[[#This Row],[Income]],0)</f>
        <v>2827</v>
      </c>
      <c r="BU108" s="6">
        <f ca="1">IF(Table1[[#This Row],[field of work]]="CONSTRUCTION",Table1[[#This Row],[Income]],0)</f>
        <v>0</v>
      </c>
      <c r="BV108" s="6">
        <f t="shared" ca="1" si="54"/>
        <v>0</v>
      </c>
      <c r="BW108" s="6">
        <f ca="1">IF(Table1[[#This Row],[field of work]]="IT",Table1[[#This Row],[Income]],0)</f>
        <v>0</v>
      </c>
      <c r="BX108" s="6">
        <f ca="1">IF(Table1[[#This Row],[field of work]]="GENERAL WORK",Table1[[#This Row],[Income]],0)</f>
        <v>0</v>
      </c>
      <c r="BY108" s="7">
        <f ca="1">IF(Table1[[#This Row],[field of work]]="AGRICULTURE",Table1[[#This Row],[Income]],0)</f>
        <v>0</v>
      </c>
      <c r="BZ108" s="5">
        <f ca="1">IF(Table1[[#This Row],[Value of debts]]&gt;Table1[[#This Row],[Income]],1,0)</f>
        <v>1</v>
      </c>
      <c r="CA108" s="7"/>
      <c r="CB108" s="5">
        <f ca="1">IF(Table1[[#This Row],[Networth of person($)]]&gt;$CC$6,Table1[[#This Row],[age]],0)</f>
        <v>37</v>
      </c>
      <c r="CC108" s="7"/>
      <c r="CD108" s="6"/>
      <c r="CE108" s="6"/>
      <c r="CF108" s="6"/>
      <c r="CG108" s="6"/>
      <c r="CH108" s="6"/>
      <c r="CI108" s="6"/>
    </row>
    <row r="109" spans="2:87" x14ac:dyDescent="0.25">
      <c r="B109">
        <f t="shared" ca="1" si="35"/>
        <v>1</v>
      </c>
      <c r="C109" t="str">
        <f t="shared" ca="1" si="36"/>
        <v>men</v>
      </c>
      <c r="D109">
        <f t="shared" ca="1" si="37"/>
        <v>35</v>
      </c>
      <c r="E109">
        <f t="shared" ca="1" si="38"/>
        <v>6</v>
      </c>
      <c r="F109" t="str">
        <f t="shared" ca="1" si="39"/>
        <v>agriculture</v>
      </c>
      <c r="G109">
        <f t="shared" ca="1" si="40"/>
        <v>3</v>
      </c>
      <c r="H109" t="str">
        <f t="shared" ca="1" si="41"/>
        <v>university</v>
      </c>
      <c r="I109">
        <f t="shared" ca="1" si="42"/>
        <v>4</v>
      </c>
      <c r="J109">
        <f t="shared" ca="1" si="43"/>
        <v>2</v>
      </c>
      <c r="K109">
        <f t="shared" ca="1" si="44"/>
        <v>5375</v>
      </c>
      <c r="L109">
        <f t="shared" ca="1" si="45"/>
        <v>1</v>
      </c>
      <c r="M109" t="str">
        <f t="shared" ca="1" si="46"/>
        <v>Yukon</v>
      </c>
      <c r="N109">
        <f t="shared" ca="1" si="55"/>
        <v>21500</v>
      </c>
      <c r="O109">
        <f t="shared" ca="1" si="47"/>
        <v>20911.111711632842</v>
      </c>
      <c r="P109">
        <f t="shared" ca="1" si="56"/>
        <v>8656.1146313060708</v>
      </c>
      <c r="Q109">
        <f t="shared" ca="1" si="48"/>
        <v>7906</v>
      </c>
      <c r="R109">
        <f t="shared" ca="1" si="57"/>
        <v>10322.474494273851</v>
      </c>
      <c r="S109">
        <f t="shared" ca="1" si="58"/>
        <v>3744.8111884902855</v>
      </c>
      <c r="T109">
        <f t="shared" ca="1" si="59"/>
        <v>33900.925819796357</v>
      </c>
      <c r="U109">
        <f t="shared" ca="1" si="60"/>
        <v>39139.586205906693</v>
      </c>
      <c r="V109">
        <f t="shared" ca="1" si="61"/>
        <v>-5238.6603861103358</v>
      </c>
      <c r="AD109" s="5">
        <f ca="1">IF(Table1[[#This Row],[Gender]]="men",1,0)</f>
        <v>1</v>
      </c>
      <c r="AE109" s="6">
        <f ca="1">IF(Table1[[#This Row],[Gender]]="women",1,0)</f>
        <v>0</v>
      </c>
      <c r="AF109" s="6"/>
      <c r="AG109" s="7"/>
      <c r="AJ109" s="17">
        <f ca="1">IF(Table1[[#This Row],[field of work]]="TEACHING",1,0)</f>
        <v>0</v>
      </c>
      <c r="AK109" s="11">
        <f ca="1">IF(Table1[[#This Row],[field of work]]="CONSTRUCTION",1,0)</f>
        <v>0</v>
      </c>
      <c r="AL109" s="11">
        <f ca="1">IF(Table1[[#This Row],[field of work]]="AGRICULTURE",1,0)</f>
        <v>1</v>
      </c>
      <c r="AM109" s="11">
        <f ca="1">IF(Table1[[#This Row],[field of work]]="AGRICULTURE",1,0)</f>
        <v>1</v>
      </c>
      <c r="AN109" s="11">
        <f ca="1">IF(Table1[[#This Row],[field of work]]="HEALTH",1,0)</f>
        <v>0</v>
      </c>
      <c r="AO109" s="11">
        <f ca="1">IF(Table1[[#This Row],[field of work]]="IT",1,0)</f>
        <v>0</v>
      </c>
      <c r="AP109" s="11"/>
      <c r="AQ109" s="11"/>
      <c r="AR109" s="6"/>
      <c r="AS109" s="6"/>
      <c r="AT109" s="6"/>
      <c r="AU109" s="7"/>
      <c r="AW109" s="20">
        <f ca="1">QUOTIENT(Table1[[#This Row],[Car Value]],Table1[[#This Row],[Cars]])</f>
        <v>4328</v>
      </c>
      <c r="AX109" s="6"/>
      <c r="AY109" s="17">
        <f ca="1">IF(Table1[[#This Row],[Value of debts]]&gt;$AZ$6,1,0)</f>
        <v>1</v>
      </c>
      <c r="AZ109" s="6"/>
      <c r="BA109" s="6"/>
      <c r="BB109" s="7"/>
      <c r="BC109" s="27">
        <f ca="1">(Table1[[#This Row],[Mortage left]]/Table1[[#This Row],[Value of House]])</f>
        <v>0.97260984705269038</v>
      </c>
      <c r="BD109" s="11">
        <f t="shared" ca="1" si="49"/>
        <v>0</v>
      </c>
      <c r="BE109" s="11"/>
      <c r="BF109" s="11"/>
      <c r="BG109" s="17">
        <f ca="1">IF(Table1[[#This Row],[Area]]="YUKON",Table1[[#This Row],[Income]],0)</f>
        <v>5375</v>
      </c>
      <c r="BH109" s="11">
        <f ca="1">IF(Table1[[#This Row],[Area]]="BC",Table1[[#This Row],[Income]],0)</f>
        <v>0</v>
      </c>
      <c r="BI109" s="11">
        <f t="shared" ca="1" si="50"/>
        <v>0</v>
      </c>
      <c r="BJ109" s="11">
        <f t="shared" ca="1" si="51"/>
        <v>0</v>
      </c>
      <c r="BK109" s="11">
        <f ca="1">IF(Table1[[#This Row],[Area]]="NUNAVUT",Table1[[#This Row],[Income]],0)</f>
        <v>0</v>
      </c>
      <c r="BL109" s="11">
        <f t="shared" ca="1" si="52"/>
        <v>0</v>
      </c>
      <c r="BM109" s="6">
        <f ca="1">IF(Table1[[#This Row],[Area]]="MANITOBA",Table1[[#This Row],[Income]],0)</f>
        <v>0</v>
      </c>
      <c r="BN109" s="6">
        <f ca="1">IF(Table1[[#This Row],[Area]]="ONTARIO",Table1[[#This Row],[Income]],0)</f>
        <v>0</v>
      </c>
      <c r="BO109" s="6">
        <f ca="1">IF(Table1[[#This Row],[Area]]="QUEBEC",Table1[[#This Row],[Income]],0)</f>
        <v>0</v>
      </c>
      <c r="BP109" s="6">
        <f ca="1">IF(Table1[[#This Row],[Area]]="NEWFOUNLAND",Table1[[#This Row],[Income]],0)</f>
        <v>0</v>
      </c>
      <c r="BQ109" s="6">
        <f ca="1">IF(Table1[[#This Row],[Area]]="NEW BRUNCWICK",Table1[[#This Row],[Income]],0)</f>
        <v>0</v>
      </c>
      <c r="BR109" s="6">
        <f ca="1">IF(Table1[[#This Row],[Area]]="NOVA SCOTIA",Table1[[#This Row],[Income]],0)</f>
        <v>0</v>
      </c>
      <c r="BS109" s="7">
        <f t="shared" ca="1" si="53"/>
        <v>0</v>
      </c>
      <c r="BT109" s="5">
        <f ca="1">IF(Table1[[#This Row],[field of work]]="HEALTH",Table1[[#This Row],[Income]],0)</f>
        <v>0</v>
      </c>
      <c r="BU109" s="6">
        <f ca="1">IF(Table1[[#This Row],[field of work]]="CONSTRUCTION",Table1[[#This Row],[Income]],0)</f>
        <v>0</v>
      </c>
      <c r="BV109" s="6">
        <f t="shared" ca="1" si="54"/>
        <v>0</v>
      </c>
      <c r="BW109" s="6">
        <f ca="1">IF(Table1[[#This Row],[field of work]]="IT",Table1[[#This Row],[Income]],0)</f>
        <v>0</v>
      </c>
      <c r="BX109" s="6">
        <f ca="1">IF(Table1[[#This Row],[field of work]]="GENERAL WORK",Table1[[#This Row],[Income]],0)</f>
        <v>0</v>
      </c>
      <c r="BY109" s="7">
        <f ca="1">IF(Table1[[#This Row],[field of work]]="AGRICULTURE",Table1[[#This Row],[Income]],0)</f>
        <v>5375</v>
      </c>
      <c r="BZ109" s="5">
        <f ca="1">IF(Table1[[#This Row],[Value of debts]]&gt;Table1[[#This Row],[Income]],1,0)</f>
        <v>1</v>
      </c>
      <c r="CA109" s="7"/>
      <c r="CB109" s="5">
        <f ca="1">IF(Table1[[#This Row],[Networth of person($)]]&gt;$CC$6,Table1[[#This Row],[age]],0)</f>
        <v>0</v>
      </c>
      <c r="CC109" s="7"/>
      <c r="CD109" s="6"/>
      <c r="CE109" s="6"/>
      <c r="CF109" s="6"/>
      <c r="CG109" s="6"/>
      <c r="CH109" s="6"/>
      <c r="CI109" s="6"/>
    </row>
    <row r="110" spans="2:87" x14ac:dyDescent="0.25">
      <c r="B110">
        <f t="shared" ca="1" si="35"/>
        <v>2</v>
      </c>
      <c r="C110" t="str">
        <f t="shared" ca="1" si="36"/>
        <v>women</v>
      </c>
      <c r="D110">
        <f t="shared" ca="1" si="37"/>
        <v>41</v>
      </c>
      <c r="E110">
        <f t="shared" ca="1" si="38"/>
        <v>2</v>
      </c>
      <c r="F110" t="str">
        <f t="shared" ca="1" si="39"/>
        <v>constuction</v>
      </c>
      <c r="G110">
        <f t="shared" ca="1" si="40"/>
        <v>4</v>
      </c>
      <c r="H110" t="str">
        <f t="shared" ca="1" si="41"/>
        <v>technical</v>
      </c>
      <c r="I110">
        <f t="shared" ca="1" si="42"/>
        <v>4</v>
      </c>
      <c r="J110">
        <f t="shared" ca="1" si="43"/>
        <v>2</v>
      </c>
      <c r="K110">
        <f t="shared" ca="1" si="44"/>
        <v>6015</v>
      </c>
      <c r="L110">
        <f t="shared" ca="1" si="45"/>
        <v>13</v>
      </c>
      <c r="M110" t="str">
        <f t="shared" ca="1" si="46"/>
        <v>Prince Edward Island</v>
      </c>
      <c r="N110">
        <f t="shared" ca="1" si="55"/>
        <v>36090</v>
      </c>
      <c r="O110">
        <f t="shared" ca="1" si="47"/>
        <v>30594.724903255646</v>
      </c>
      <c r="P110">
        <f t="shared" ca="1" si="56"/>
        <v>3771.6384252961448</v>
      </c>
      <c r="Q110">
        <f t="shared" ca="1" si="48"/>
        <v>1322</v>
      </c>
      <c r="R110">
        <f t="shared" ca="1" si="57"/>
        <v>8521.4307440765733</v>
      </c>
      <c r="S110">
        <f t="shared" ca="1" si="58"/>
        <v>4807.8766269863336</v>
      </c>
      <c r="T110">
        <f t="shared" ca="1" si="59"/>
        <v>44669.515052282477</v>
      </c>
      <c r="U110">
        <f t="shared" ca="1" si="60"/>
        <v>40438.15564733222</v>
      </c>
      <c r="V110">
        <f t="shared" ca="1" si="61"/>
        <v>4231.3594049502572</v>
      </c>
      <c r="AD110" s="5">
        <f ca="1">IF(Table1[[#This Row],[Gender]]="men",1,0)</f>
        <v>0</v>
      </c>
      <c r="AE110" s="6">
        <f ca="1">IF(Table1[[#This Row],[Gender]]="women",1,0)</f>
        <v>1</v>
      </c>
      <c r="AF110" s="6"/>
      <c r="AG110" s="7"/>
      <c r="AJ110" s="17">
        <f ca="1">IF(Table1[[#This Row],[field of work]]="TEACHING",1,0)</f>
        <v>0</v>
      </c>
      <c r="AK110" s="11">
        <f ca="1">IF(Table1[[#This Row],[field of work]]="CONSTRUCTION",1,0)</f>
        <v>0</v>
      </c>
      <c r="AL110" s="11">
        <f ca="1">IF(Table1[[#This Row],[field of work]]="AGRICULTURE",1,0)</f>
        <v>0</v>
      </c>
      <c r="AM110" s="11">
        <f ca="1">IF(Table1[[#This Row],[field of work]]="AGRICULTURE",1,0)</f>
        <v>0</v>
      </c>
      <c r="AN110" s="11">
        <f ca="1">IF(Table1[[#This Row],[field of work]]="HEALTH",1,0)</f>
        <v>0</v>
      </c>
      <c r="AO110" s="11">
        <f ca="1">IF(Table1[[#This Row],[field of work]]="IT",1,0)</f>
        <v>0</v>
      </c>
      <c r="AP110" s="11"/>
      <c r="AQ110" s="11"/>
      <c r="AR110" s="6"/>
      <c r="AS110" s="6"/>
      <c r="AT110" s="6"/>
      <c r="AU110" s="7"/>
      <c r="AW110" s="20">
        <f ca="1">QUOTIENT(Table1[[#This Row],[Car Value]],Table1[[#This Row],[Cars]])</f>
        <v>1885</v>
      </c>
      <c r="AX110" s="6"/>
      <c r="AY110" s="17">
        <f ca="1">IF(Table1[[#This Row],[Value of debts]]&gt;$AZ$6,1,0)</f>
        <v>1</v>
      </c>
      <c r="AZ110" s="6"/>
      <c r="BA110" s="6"/>
      <c r="BB110" s="7"/>
      <c r="BC110" s="27">
        <f ca="1">(Table1[[#This Row],[Mortage left]]/Table1[[#This Row],[Value of House]])</f>
        <v>0.8477341341993806</v>
      </c>
      <c r="BD110" s="11">
        <f t="shared" ca="1" si="49"/>
        <v>0</v>
      </c>
      <c r="BE110" s="11"/>
      <c r="BF110" s="11"/>
      <c r="BG110" s="17">
        <f ca="1">IF(Table1[[#This Row],[Area]]="YUKON",Table1[[#This Row],[Income]],0)</f>
        <v>0</v>
      </c>
      <c r="BH110" s="11">
        <f ca="1">IF(Table1[[#This Row],[Area]]="BC",Table1[[#This Row],[Income]],0)</f>
        <v>0</v>
      </c>
      <c r="BI110" s="11">
        <f t="shared" ca="1" si="50"/>
        <v>0</v>
      </c>
      <c r="BJ110" s="11">
        <f t="shared" ca="1" si="51"/>
        <v>0</v>
      </c>
      <c r="BK110" s="11">
        <f ca="1">IF(Table1[[#This Row],[Area]]="NUNAVUT",Table1[[#This Row],[Income]],0)</f>
        <v>0</v>
      </c>
      <c r="BL110" s="11">
        <f t="shared" ca="1" si="52"/>
        <v>6950</v>
      </c>
      <c r="BM110" s="6">
        <f ca="1">IF(Table1[[#This Row],[Area]]="MANITOBA",Table1[[#This Row],[Income]],0)</f>
        <v>0</v>
      </c>
      <c r="BN110" s="6">
        <f ca="1">IF(Table1[[#This Row],[Area]]="ONTARIO",Table1[[#This Row],[Income]],0)</f>
        <v>0</v>
      </c>
      <c r="BO110" s="6">
        <f ca="1">IF(Table1[[#This Row],[Area]]="QUEBEC",Table1[[#This Row],[Income]],0)</f>
        <v>0</v>
      </c>
      <c r="BP110" s="6">
        <f ca="1">IF(Table1[[#This Row],[Area]]="NEWFOUNLAND",Table1[[#This Row],[Income]],0)</f>
        <v>0</v>
      </c>
      <c r="BQ110" s="6">
        <f ca="1">IF(Table1[[#This Row],[Area]]="NEW BRUNCWICK",Table1[[#This Row],[Income]],0)</f>
        <v>0</v>
      </c>
      <c r="BR110" s="6">
        <f ca="1">IF(Table1[[#This Row],[Area]]="NOVA SCOTIA",Table1[[#This Row],[Income]],0)</f>
        <v>0</v>
      </c>
      <c r="BS110" s="7">
        <f t="shared" ca="1" si="53"/>
        <v>0</v>
      </c>
      <c r="BT110" s="5">
        <f ca="1">IF(Table1[[#This Row],[field of work]]="HEALTH",Table1[[#This Row],[Income]],0)</f>
        <v>0</v>
      </c>
      <c r="BU110" s="6">
        <f ca="1">IF(Table1[[#This Row],[field of work]]="CONSTRUCTION",Table1[[#This Row],[Income]],0)</f>
        <v>0</v>
      </c>
      <c r="BV110" s="6">
        <f t="shared" ca="1" si="54"/>
        <v>0</v>
      </c>
      <c r="BW110" s="6">
        <f ca="1">IF(Table1[[#This Row],[field of work]]="IT",Table1[[#This Row],[Income]],0)</f>
        <v>0</v>
      </c>
      <c r="BX110" s="6">
        <f ca="1">IF(Table1[[#This Row],[field of work]]="GENERAL WORK",Table1[[#This Row],[Income]],0)</f>
        <v>0</v>
      </c>
      <c r="BY110" s="7">
        <f ca="1">IF(Table1[[#This Row],[field of work]]="AGRICULTURE",Table1[[#This Row],[Income]],0)</f>
        <v>0</v>
      </c>
      <c r="BZ110" s="5">
        <f ca="1">IF(Table1[[#This Row],[Value of debts]]&gt;Table1[[#This Row],[Income]],1,0)</f>
        <v>1</v>
      </c>
      <c r="CA110" s="7"/>
      <c r="CB110" s="5">
        <f ca="1">IF(Table1[[#This Row],[Networth of person($)]]&gt;$CC$6,Table1[[#This Row],[age]],0)</f>
        <v>0</v>
      </c>
      <c r="CC110" s="7"/>
      <c r="CD110" s="6"/>
      <c r="CE110" s="6"/>
      <c r="CF110" s="6"/>
      <c r="CG110" s="6"/>
      <c r="CH110" s="6"/>
      <c r="CI110" s="6"/>
    </row>
    <row r="111" spans="2:87" x14ac:dyDescent="0.25">
      <c r="B111">
        <f t="shared" ca="1" si="35"/>
        <v>1</v>
      </c>
      <c r="C111" t="str">
        <f t="shared" ca="1" si="36"/>
        <v>men</v>
      </c>
      <c r="D111">
        <f t="shared" ca="1" si="37"/>
        <v>33</v>
      </c>
      <c r="E111">
        <f t="shared" ca="1" si="38"/>
        <v>1</v>
      </c>
      <c r="F111" t="str">
        <f t="shared" ca="1" si="39"/>
        <v>health</v>
      </c>
      <c r="G111">
        <f t="shared" ca="1" si="40"/>
        <v>6</v>
      </c>
      <c r="H111" t="str">
        <f t="shared" ca="1" si="41"/>
        <v>other</v>
      </c>
      <c r="I111">
        <f t="shared" ca="1" si="42"/>
        <v>3</v>
      </c>
      <c r="J111">
        <f t="shared" ca="1" si="43"/>
        <v>1</v>
      </c>
      <c r="K111">
        <f t="shared" ca="1" si="44"/>
        <v>8669</v>
      </c>
      <c r="L111">
        <f t="shared" ca="1" si="45"/>
        <v>7</v>
      </c>
      <c r="M111" t="str">
        <f t="shared" ca="1" si="46"/>
        <v>Manitoba</v>
      </c>
      <c r="N111">
        <f t="shared" ca="1" si="55"/>
        <v>52014</v>
      </c>
      <c r="O111">
        <f t="shared" ca="1" si="47"/>
        <v>5158.9454300806319</v>
      </c>
      <c r="P111">
        <f t="shared" ca="1" si="56"/>
        <v>8571.5373028821377</v>
      </c>
      <c r="Q111">
        <f t="shared" ca="1" si="48"/>
        <v>7735</v>
      </c>
      <c r="R111">
        <f t="shared" ca="1" si="57"/>
        <v>15732.430664949597</v>
      </c>
      <c r="S111">
        <f t="shared" ca="1" si="58"/>
        <v>12183.864291177373</v>
      </c>
      <c r="T111">
        <f t="shared" ca="1" si="59"/>
        <v>72769.401594059513</v>
      </c>
      <c r="U111">
        <f t="shared" ca="1" si="60"/>
        <v>28626.376095030231</v>
      </c>
      <c r="V111">
        <f t="shared" ca="1" si="61"/>
        <v>44143.025499029281</v>
      </c>
      <c r="AD111" s="5">
        <f ca="1">IF(Table1[[#This Row],[Gender]]="men",1,0)</f>
        <v>1</v>
      </c>
      <c r="AE111" s="6">
        <f ca="1">IF(Table1[[#This Row],[Gender]]="women",1,0)</f>
        <v>0</v>
      </c>
      <c r="AF111" s="6"/>
      <c r="AG111" s="7"/>
      <c r="AJ111" s="17">
        <f ca="1">IF(Table1[[#This Row],[field of work]]="TEACHING",1,0)</f>
        <v>0</v>
      </c>
      <c r="AK111" s="11">
        <f ca="1">IF(Table1[[#This Row],[field of work]]="CONSTRUCTION",1,0)</f>
        <v>0</v>
      </c>
      <c r="AL111" s="11">
        <f ca="1">IF(Table1[[#This Row],[field of work]]="AGRICULTURE",1,0)</f>
        <v>0</v>
      </c>
      <c r="AM111" s="11">
        <f ca="1">IF(Table1[[#This Row],[field of work]]="AGRICULTURE",1,0)</f>
        <v>0</v>
      </c>
      <c r="AN111" s="11">
        <f ca="1">IF(Table1[[#This Row],[field of work]]="HEALTH",1,0)</f>
        <v>1</v>
      </c>
      <c r="AO111" s="11">
        <f ca="1">IF(Table1[[#This Row],[field of work]]="IT",1,0)</f>
        <v>0</v>
      </c>
      <c r="AP111" s="11"/>
      <c r="AQ111" s="11"/>
      <c r="AR111" s="6"/>
      <c r="AS111" s="6"/>
      <c r="AT111" s="6"/>
      <c r="AU111" s="7"/>
      <c r="AW111" s="20">
        <f ca="1">QUOTIENT(Table1[[#This Row],[Car Value]],Table1[[#This Row],[Cars]])</f>
        <v>8571</v>
      </c>
      <c r="AX111" s="6"/>
      <c r="AY111" s="17">
        <f ca="1">IF(Table1[[#This Row],[Value of debts]]&gt;$AZ$6,1,0)</f>
        <v>1</v>
      </c>
      <c r="AZ111" s="6"/>
      <c r="BA111" s="6"/>
      <c r="BB111" s="7"/>
      <c r="BC111" s="27">
        <f ca="1">(Table1[[#This Row],[Mortage left]]/Table1[[#This Row],[Value of House]])</f>
        <v>9.9183785713089404E-2</v>
      </c>
      <c r="BD111" s="11">
        <f t="shared" ca="1" si="49"/>
        <v>1</v>
      </c>
      <c r="BE111" s="11"/>
      <c r="BF111" s="11"/>
      <c r="BG111" s="17">
        <f ca="1">IF(Table1[[#This Row],[Area]]="YUKON",Table1[[#This Row],[Income]],0)</f>
        <v>0</v>
      </c>
      <c r="BH111" s="11">
        <f ca="1">IF(Table1[[#This Row],[Area]]="BC",Table1[[#This Row],[Income]],0)</f>
        <v>0</v>
      </c>
      <c r="BI111" s="11">
        <f t="shared" ca="1" si="50"/>
        <v>0</v>
      </c>
      <c r="BJ111" s="11">
        <f t="shared" ca="1" si="51"/>
        <v>0</v>
      </c>
      <c r="BK111" s="11">
        <f ca="1">IF(Table1[[#This Row],[Area]]="NUNAVUT",Table1[[#This Row],[Income]],0)</f>
        <v>0</v>
      </c>
      <c r="BL111" s="11">
        <f t="shared" ca="1" si="52"/>
        <v>0</v>
      </c>
      <c r="BM111" s="6">
        <f ca="1">IF(Table1[[#This Row],[Area]]="MANITOBA",Table1[[#This Row],[Income]],0)</f>
        <v>8669</v>
      </c>
      <c r="BN111" s="6">
        <f ca="1">IF(Table1[[#This Row],[Area]]="ONTARIO",Table1[[#This Row],[Income]],0)</f>
        <v>0</v>
      </c>
      <c r="BO111" s="6">
        <f ca="1">IF(Table1[[#This Row],[Area]]="QUEBEC",Table1[[#This Row],[Income]],0)</f>
        <v>0</v>
      </c>
      <c r="BP111" s="6">
        <f ca="1">IF(Table1[[#This Row],[Area]]="NEWFOUNLAND",Table1[[#This Row],[Income]],0)</f>
        <v>0</v>
      </c>
      <c r="BQ111" s="6">
        <f ca="1">IF(Table1[[#This Row],[Area]]="NEW BRUNCWICK",Table1[[#This Row],[Income]],0)</f>
        <v>0</v>
      </c>
      <c r="BR111" s="6">
        <f ca="1">IF(Table1[[#This Row],[Area]]="NOVA SCOTIA",Table1[[#This Row],[Income]],0)</f>
        <v>0</v>
      </c>
      <c r="BS111" s="7">
        <f t="shared" ca="1" si="53"/>
        <v>0</v>
      </c>
      <c r="BT111" s="5">
        <f ca="1">IF(Table1[[#This Row],[field of work]]="HEALTH",Table1[[#This Row],[Income]],0)</f>
        <v>8669</v>
      </c>
      <c r="BU111" s="6">
        <f ca="1">IF(Table1[[#This Row],[field of work]]="CONSTRUCTION",Table1[[#This Row],[Income]],0)</f>
        <v>0</v>
      </c>
      <c r="BV111" s="6">
        <f t="shared" ca="1" si="54"/>
        <v>0</v>
      </c>
      <c r="BW111" s="6">
        <f ca="1">IF(Table1[[#This Row],[field of work]]="IT",Table1[[#This Row],[Income]],0)</f>
        <v>0</v>
      </c>
      <c r="BX111" s="6">
        <f ca="1">IF(Table1[[#This Row],[field of work]]="GENERAL WORK",Table1[[#This Row],[Income]],0)</f>
        <v>0</v>
      </c>
      <c r="BY111" s="7">
        <f ca="1">IF(Table1[[#This Row],[field of work]]="AGRICULTURE",Table1[[#This Row],[Income]],0)</f>
        <v>0</v>
      </c>
      <c r="BZ111" s="5">
        <f ca="1">IF(Table1[[#This Row],[Value of debts]]&gt;Table1[[#This Row],[Income]],1,0)</f>
        <v>1</v>
      </c>
      <c r="CA111" s="7"/>
      <c r="CB111" s="5">
        <f ca="1">IF(Table1[[#This Row],[Networth of person($)]]&gt;$CC$6,Table1[[#This Row],[age]],0)</f>
        <v>33</v>
      </c>
      <c r="CC111" s="7"/>
      <c r="CD111" s="6"/>
      <c r="CE111" s="6"/>
      <c r="CF111" s="6"/>
      <c r="CG111" s="6"/>
      <c r="CH111" s="6"/>
      <c r="CI111" s="6"/>
    </row>
    <row r="112" spans="2:87" x14ac:dyDescent="0.25">
      <c r="B112">
        <f t="shared" ca="1" si="35"/>
        <v>1</v>
      </c>
      <c r="C112" t="str">
        <f t="shared" ca="1" si="36"/>
        <v>men</v>
      </c>
      <c r="D112">
        <f t="shared" ca="1" si="37"/>
        <v>29</v>
      </c>
      <c r="E112">
        <f t="shared" ca="1" si="38"/>
        <v>5</v>
      </c>
      <c r="F112" t="str">
        <f t="shared" ca="1" si="39"/>
        <v>general work</v>
      </c>
      <c r="G112">
        <f t="shared" ca="1" si="40"/>
        <v>5</v>
      </c>
      <c r="H112" t="str">
        <f t="shared" ca="1" si="41"/>
        <v>other</v>
      </c>
      <c r="I112">
        <f t="shared" ca="1" si="42"/>
        <v>3</v>
      </c>
      <c r="J112">
        <f t="shared" ca="1" si="43"/>
        <v>2</v>
      </c>
      <c r="K112">
        <f t="shared" ca="1" si="44"/>
        <v>8695</v>
      </c>
      <c r="L112">
        <f t="shared" ca="1" si="45"/>
        <v>3</v>
      </c>
      <c r="M112" t="str">
        <f t="shared" ca="1" si="46"/>
        <v>Northwest Ter</v>
      </c>
      <c r="N112">
        <f t="shared" ca="1" si="55"/>
        <v>34780</v>
      </c>
      <c r="O112">
        <f t="shared" ca="1" si="47"/>
        <v>17527.313071175442</v>
      </c>
      <c r="P112">
        <f t="shared" ca="1" si="56"/>
        <v>15768.188919311471</v>
      </c>
      <c r="Q112">
        <f t="shared" ca="1" si="48"/>
        <v>968</v>
      </c>
      <c r="R112">
        <f t="shared" ca="1" si="57"/>
        <v>10299.103793819559</v>
      </c>
      <c r="S112">
        <f t="shared" ca="1" si="58"/>
        <v>3832.2618480496549</v>
      </c>
      <c r="T112">
        <f t="shared" ca="1" si="59"/>
        <v>54380.450767361122</v>
      </c>
      <c r="U112">
        <f t="shared" ca="1" si="60"/>
        <v>28794.416864995001</v>
      </c>
      <c r="V112">
        <f t="shared" ca="1" si="61"/>
        <v>25586.033902366122</v>
      </c>
      <c r="AD112" s="5">
        <f ca="1">IF(Table1[[#This Row],[Gender]]="men",1,0)</f>
        <v>1</v>
      </c>
      <c r="AE112" s="6">
        <f ca="1">IF(Table1[[#This Row],[Gender]]="women",1,0)</f>
        <v>0</v>
      </c>
      <c r="AF112" s="6"/>
      <c r="AG112" s="7"/>
      <c r="AJ112" s="17">
        <f ca="1">IF(Table1[[#This Row],[field of work]]="TEACHING",1,0)</f>
        <v>0</v>
      </c>
      <c r="AK112" s="11">
        <f ca="1">IF(Table1[[#This Row],[field of work]]="CONSTRUCTION",1,0)</f>
        <v>0</v>
      </c>
      <c r="AL112" s="11">
        <f ca="1">IF(Table1[[#This Row],[field of work]]="AGRICULTURE",1,0)</f>
        <v>0</v>
      </c>
      <c r="AM112" s="11">
        <f ca="1">IF(Table1[[#This Row],[field of work]]="AGRICULTURE",1,0)</f>
        <v>0</v>
      </c>
      <c r="AN112" s="11">
        <f ca="1">IF(Table1[[#This Row],[field of work]]="HEALTH",1,0)</f>
        <v>0</v>
      </c>
      <c r="AO112" s="11">
        <f ca="1">IF(Table1[[#This Row],[field of work]]="IT",1,0)</f>
        <v>0</v>
      </c>
      <c r="AP112" s="11"/>
      <c r="AQ112" s="11"/>
      <c r="AR112" s="6"/>
      <c r="AS112" s="6"/>
      <c r="AT112" s="6"/>
      <c r="AU112" s="7"/>
      <c r="AW112" s="20">
        <f ca="1">QUOTIENT(Table1[[#This Row],[Car Value]],Table1[[#This Row],[Cars]])</f>
        <v>7884</v>
      </c>
      <c r="AX112" s="6"/>
      <c r="AY112" s="17">
        <f ca="1">IF(Table1[[#This Row],[Value of debts]]&gt;$AZ$6,1,0)</f>
        <v>1</v>
      </c>
      <c r="AZ112" s="6"/>
      <c r="BA112" s="6"/>
      <c r="BB112" s="7"/>
      <c r="BC112" s="27">
        <f ca="1">(Table1[[#This Row],[Mortage left]]/Table1[[#This Row],[Value of House]])</f>
        <v>0.50394804689981143</v>
      </c>
      <c r="BD112" s="11">
        <f t="shared" ca="1" si="49"/>
        <v>0</v>
      </c>
      <c r="BE112" s="11"/>
      <c r="BF112" s="11"/>
      <c r="BG112" s="17">
        <f ca="1">IF(Table1[[#This Row],[Area]]="YUKON",Table1[[#This Row],[Income]],0)</f>
        <v>0</v>
      </c>
      <c r="BH112" s="11">
        <f ca="1">IF(Table1[[#This Row],[Area]]="BC",Table1[[#This Row],[Income]],0)</f>
        <v>0</v>
      </c>
      <c r="BI112" s="11">
        <f t="shared" ca="1" si="50"/>
        <v>0</v>
      </c>
      <c r="BJ112" s="11">
        <f t="shared" ca="1" si="51"/>
        <v>0</v>
      </c>
      <c r="BK112" s="11">
        <f ca="1">IF(Table1[[#This Row],[Area]]="NUNAVUT",Table1[[#This Row],[Income]],0)</f>
        <v>0</v>
      </c>
      <c r="BL112" s="11">
        <f t="shared" ca="1" si="52"/>
        <v>4631</v>
      </c>
      <c r="BM112" s="6">
        <f ca="1">IF(Table1[[#This Row],[Area]]="MANITOBA",Table1[[#This Row],[Income]],0)</f>
        <v>0</v>
      </c>
      <c r="BN112" s="6">
        <f ca="1">IF(Table1[[#This Row],[Area]]="ONTARIO",Table1[[#This Row],[Income]],0)</f>
        <v>0</v>
      </c>
      <c r="BO112" s="6">
        <f ca="1">IF(Table1[[#This Row],[Area]]="QUEBEC",Table1[[#This Row],[Income]],0)</f>
        <v>0</v>
      </c>
      <c r="BP112" s="6">
        <f ca="1">IF(Table1[[#This Row],[Area]]="NEWFOUNLAND",Table1[[#This Row],[Income]],0)</f>
        <v>0</v>
      </c>
      <c r="BQ112" s="6">
        <f ca="1">IF(Table1[[#This Row],[Area]]="NEW BRUNCWICK",Table1[[#This Row],[Income]],0)</f>
        <v>0</v>
      </c>
      <c r="BR112" s="6">
        <f ca="1">IF(Table1[[#This Row],[Area]]="NOVA SCOTIA",Table1[[#This Row],[Income]],0)</f>
        <v>0</v>
      </c>
      <c r="BS112" s="7">
        <f t="shared" ca="1" si="53"/>
        <v>0</v>
      </c>
      <c r="BT112" s="5">
        <f ca="1">IF(Table1[[#This Row],[field of work]]="HEALTH",Table1[[#This Row],[Income]],0)</f>
        <v>0</v>
      </c>
      <c r="BU112" s="6">
        <f ca="1">IF(Table1[[#This Row],[field of work]]="CONSTRUCTION",Table1[[#This Row],[Income]],0)</f>
        <v>0</v>
      </c>
      <c r="BV112" s="6">
        <f t="shared" ca="1" si="54"/>
        <v>0</v>
      </c>
      <c r="BW112" s="6">
        <f ca="1">IF(Table1[[#This Row],[field of work]]="IT",Table1[[#This Row],[Income]],0)</f>
        <v>0</v>
      </c>
      <c r="BX112" s="6">
        <f ca="1">IF(Table1[[#This Row],[field of work]]="GENERAL WORK",Table1[[#This Row],[Income]],0)</f>
        <v>8695</v>
      </c>
      <c r="BY112" s="7">
        <f ca="1">IF(Table1[[#This Row],[field of work]]="AGRICULTURE",Table1[[#This Row],[Income]],0)</f>
        <v>0</v>
      </c>
      <c r="BZ112" s="5">
        <f ca="1">IF(Table1[[#This Row],[Value of debts]]&gt;Table1[[#This Row],[Income]],1,0)</f>
        <v>1</v>
      </c>
      <c r="CA112" s="7"/>
      <c r="CB112" s="5">
        <f ca="1">IF(Table1[[#This Row],[Networth of person($)]]&gt;$CC$6,Table1[[#This Row],[age]],0)</f>
        <v>29</v>
      </c>
      <c r="CC112" s="7"/>
      <c r="CD112" s="6"/>
      <c r="CE112" s="6"/>
      <c r="CF112" s="6"/>
      <c r="CG112" s="6"/>
      <c r="CH112" s="6"/>
      <c r="CI112" s="6"/>
    </row>
    <row r="113" spans="2:87" x14ac:dyDescent="0.25">
      <c r="B113">
        <f t="shared" ca="1" si="35"/>
        <v>1</v>
      </c>
      <c r="C113" t="str">
        <f t="shared" ca="1" si="36"/>
        <v>men</v>
      </c>
      <c r="D113">
        <f t="shared" ca="1" si="37"/>
        <v>26</v>
      </c>
      <c r="E113">
        <f t="shared" ca="1" si="38"/>
        <v>4</v>
      </c>
      <c r="F113" t="str">
        <f t="shared" ca="1" si="39"/>
        <v>IT</v>
      </c>
      <c r="G113">
        <f t="shared" ca="1" si="40"/>
        <v>5</v>
      </c>
      <c r="H113" t="str">
        <f t="shared" ca="1" si="41"/>
        <v>other</v>
      </c>
      <c r="I113">
        <f t="shared" ca="1" si="42"/>
        <v>0</v>
      </c>
      <c r="J113">
        <f t="shared" ca="1" si="43"/>
        <v>1</v>
      </c>
      <c r="K113">
        <f t="shared" ca="1" si="44"/>
        <v>4678</v>
      </c>
      <c r="L113">
        <f t="shared" ca="1" si="45"/>
        <v>9</v>
      </c>
      <c r="M113" t="str">
        <f t="shared" ca="1" si="46"/>
        <v>Quebec</v>
      </c>
      <c r="N113">
        <f t="shared" ca="1" si="55"/>
        <v>28068</v>
      </c>
      <c r="O113">
        <f t="shared" ca="1" si="47"/>
        <v>8480.3505256477019</v>
      </c>
      <c r="P113">
        <f t="shared" ca="1" si="56"/>
        <v>2022.8091598226586</v>
      </c>
      <c r="Q113">
        <f t="shared" ca="1" si="48"/>
        <v>1557</v>
      </c>
      <c r="R113">
        <f t="shared" ca="1" si="57"/>
        <v>5314.4329161687238</v>
      </c>
      <c r="S113">
        <f t="shared" ca="1" si="58"/>
        <v>5691.1148768563871</v>
      </c>
      <c r="T113">
        <f t="shared" ca="1" si="59"/>
        <v>35781.924036679047</v>
      </c>
      <c r="U113">
        <f t="shared" ca="1" si="60"/>
        <v>15351.783441816426</v>
      </c>
      <c r="V113">
        <f t="shared" ca="1" si="61"/>
        <v>20430.14059486262</v>
      </c>
      <c r="AD113" s="5">
        <f ca="1">IF(Table1[[#This Row],[Gender]]="men",1,0)</f>
        <v>1</v>
      </c>
      <c r="AE113" s="6">
        <f ca="1">IF(Table1[[#This Row],[Gender]]="women",1,0)</f>
        <v>0</v>
      </c>
      <c r="AF113" s="6"/>
      <c r="AG113" s="7"/>
      <c r="AJ113" s="17">
        <f ca="1">IF(Table1[[#This Row],[field of work]]="TEACHING",1,0)</f>
        <v>0</v>
      </c>
      <c r="AK113" s="11">
        <f ca="1">IF(Table1[[#This Row],[field of work]]="CONSTRUCTION",1,0)</f>
        <v>0</v>
      </c>
      <c r="AL113" s="11">
        <f ca="1">IF(Table1[[#This Row],[field of work]]="AGRICULTURE",1,0)</f>
        <v>0</v>
      </c>
      <c r="AM113" s="11">
        <f ca="1">IF(Table1[[#This Row],[field of work]]="AGRICULTURE",1,0)</f>
        <v>0</v>
      </c>
      <c r="AN113" s="11">
        <f ca="1">IF(Table1[[#This Row],[field of work]]="HEALTH",1,0)</f>
        <v>0</v>
      </c>
      <c r="AO113" s="11">
        <f ca="1">IF(Table1[[#This Row],[field of work]]="IT",1,0)</f>
        <v>1</v>
      </c>
      <c r="AP113" s="11"/>
      <c r="AQ113" s="11"/>
      <c r="AR113" s="6"/>
      <c r="AS113" s="6"/>
      <c r="AT113" s="6"/>
      <c r="AU113" s="7"/>
      <c r="AW113" s="20">
        <f ca="1">QUOTIENT(Table1[[#This Row],[Car Value]],Table1[[#This Row],[Cars]])</f>
        <v>2022</v>
      </c>
      <c r="AX113" s="6"/>
      <c r="AY113" s="17">
        <f ca="1">IF(Table1[[#This Row],[Value of debts]]&gt;$AZ$6,1,0)</f>
        <v>1</v>
      </c>
      <c r="AZ113" s="6"/>
      <c r="BA113" s="6"/>
      <c r="BB113" s="7"/>
      <c r="BC113" s="27">
        <f ca="1">(Table1[[#This Row],[Mortage left]]/Table1[[#This Row],[Value of House]])</f>
        <v>0.30213590300868254</v>
      </c>
      <c r="BD113" s="11">
        <f t="shared" ca="1" si="49"/>
        <v>0</v>
      </c>
      <c r="BE113" s="11"/>
      <c r="BF113" s="11"/>
      <c r="BG113" s="17">
        <f ca="1">IF(Table1[[#This Row],[Area]]="YUKON",Table1[[#This Row],[Income]],0)</f>
        <v>0</v>
      </c>
      <c r="BH113" s="11">
        <f ca="1">IF(Table1[[#This Row],[Area]]="BC",Table1[[#This Row],[Income]],0)</f>
        <v>0</v>
      </c>
      <c r="BI113" s="11">
        <f t="shared" ca="1" si="50"/>
        <v>0</v>
      </c>
      <c r="BJ113" s="11">
        <f t="shared" ca="1" si="51"/>
        <v>0</v>
      </c>
      <c r="BK113" s="11">
        <f ca="1">IF(Table1[[#This Row],[Area]]="NUNAVUT",Table1[[#This Row],[Income]],0)</f>
        <v>0</v>
      </c>
      <c r="BL113" s="11">
        <f t="shared" ca="1" si="52"/>
        <v>0</v>
      </c>
      <c r="BM113" s="6">
        <f ca="1">IF(Table1[[#This Row],[Area]]="MANITOBA",Table1[[#This Row],[Income]],0)</f>
        <v>0</v>
      </c>
      <c r="BN113" s="6">
        <f ca="1">IF(Table1[[#This Row],[Area]]="ONTARIO",Table1[[#This Row],[Income]],0)</f>
        <v>0</v>
      </c>
      <c r="BO113" s="6">
        <f ca="1">IF(Table1[[#This Row],[Area]]="QUEBEC",Table1[[#This Row],[Income]],0)</f>
        <v>4678</v>
      </c>
      <c r="BP113" s="6">
        <f ca="1">IF(Table1[[#This Row],[Area]]="NEWFOUNLAND",Table1[[#This Row],[Income]],0)</f>
        <v>0</v>
      </c>
      <c r="BQ113" s="6">
        <f ca="1">IF(Table1[[#This Row],[Area]]="NEW BRUNCWICK",Table1[[#This Row],[Income]],0)</f>
        <v>0</v>
      </c>
      <c r="BR113" s="6">
        <f ca="1">IF(Table1[[#This Row],[Area]]="NOVA SCOTIA",Table1[[#This Row],[Income]],0)</f>
        <v>0</v>
      </c>
      <c r="BS113" s="7">
        <f t="shared" ca="1" si="53"/>
        <v>0</v>
      </c>
      <c r="BT113" s="5">
        <f ca="1">IF(Table1[[#This Row],[field of work]]="HEALTH",Table1[[#This Row],[Income]],0)</f>
        <v>0</v>
      </c>
      <c r="BU113" s="6">
        <f ca="1">IF(Table1[[#This Row],[field of work]]="CONSTRUCTION",Table1[[#This Row],[Income]],0)</f>
        <v>0</v>
      </c>
      <c r="BV113" s="6">
        <f t="shared" ca="1" si="54"/>
        <v>8208</v>
      </c>
      <c r="BW113" s="6">
        <f ca="1">IF(Table1[[#This Row],[field of work]]="IT",Table1[[#This Row],[Income]],0)</f>
        <v>4678</v>
      </c>
      <c r="BX113" s="6">
        <f ca="1">IF(Table1[[#This Row],[field of work]]="GENERAL WORK",Table1[[#This Row],[Income]],0)</f>
        <v>0</v>
      </c>
      <c r="BY113" s="7">
        <f ca="1">IF(Table1[[#This Row],[field of work]]="AGRICULTURE",Table1[[#This Row],[Income]],0)</f>
        <v>0</v>
      </c>
      <c r="BZ113" s="5">
        <f ca="1">IF(Table1[[#This Row],[Value of debts]]&gt;Table1[[#This Row],[Income]],1,0)</f>
        <v>1</v>
      </c>
      <c r="CA113" s="7"/>
      <c r="CB113" s="5">
        <f ca="1">IF(Table1[[#This Row],[Networth of person($)]]&gt;$CC$6,Table1[[#This Row],[age]],0)</f>
        <v>26</v>
      </c>
      <c r="CC113" s="7"/>
      <c r="CD113" s="6"/>
      <c r="CE113" s="6"/>
      <c r="CF113" s="6"/>
      <c r="CG113" s="6"/>
      <c r="CH113" s="6"/>
      <c r="CI113" s="6"/>
    </row>
    <row r="114" spans="2:87" x14ac:dyDescent="0.25">
      <c r="B114">
        <f t="shared" ca="1" si="35"/>
        <v>1</v>
      </c>
      <c r="C114" t="str">
        <f t="shared" ca="1" si="36"/>
        <v>men</v>
      </c>
      <c r="D114">
        <f t="shared" ca="1" si="37"/>
        <v>40</v>
      </c>
      <c r="E114">
        <f t="shared" ca="1" si="38"/>
        <v>3</v>
      </c>
      <c r="F114" t="str">
        <f t="shared" ca="1" si="39"/>
        <v>teaching</v>
      </c>
      <c r="G114">
        <f t="shared" ca="1" si="40"/>
        <v>2</v>
      </c>
      <c r="H114" t="str">
        <f t="shared" ca="1" si="41"/>
        <v>college</v>
      </c>
      <c r="I114">
        <f t="shared" ca="1" si="42"/>
        <v>4</v>
      </c>
      <c r="J114">
        <f t="shared" ca="1" si="43"/>
        <v>3</v>
      </c>
      <c r="K114">
        <f t="shared" ca="1" si="44"/>
        <v>8208</v>
      </c>
      <c r="L114">
        <f t="shared" ca="1" si="45"/>
        <v>1</v>
      </c>
      <c r="M114" t="str">
        <f t="shared" ca="1" si="46"/>
        <v>Yukon</v>
      </c>
      <c r="N114">
        <f t="shared" ca="1" si="55"/>
        <v>24624</v>
      </c>
      <c r="O114">
        <f t="shared" ca="1" si="47"/>
        <v>13703.142050820679</v>
      </c>
      <c r="P114">
        <f t="shared" ca="1" si="56"/>
        <v>7518.4518086001217</v>
      </c>
      <c r="Q114">
        <f t="shared" ca="1" si="48"/>
        <v>212</v>
      </c>
      <c r="R114">
        <f t="shared" ca="1" si="57"/>
        <v>4072.8032190532012</v>
      </c>
      <c r="S114">
        <f t="shared" ca="1" si="58"/>
        <v>8194.5824824146839</v>
      </c>
      <c r="T114">
        <f t="shared" ca="1" si="59"/>
        <v>40337.034291014803</v>
      </c>
      <c r="U114">
        <f t="shared" ca="1" si="60"/>
        <v>17987.945269873882</v>
      </c>
      <c r="V114">
        <f t="shared" ca="1" si="61"/>
        <v>22349.089021140921</v>
      </c>
      <c r="AD114" s="5">
        <f ca="1">IF(Table1[[#This Row],[Gender]]="men",1,0)</f>
        <v>1</v>
      </c>
      <c r="AE114" s="6">
        <f ca="1">IF(Table1[[#This Row],[Gender]]="women",1,0)</f>
        <v>0</v>
      </c>
      <c r="AF114" s="6"/>
      <c r="AG114" s="7"/>
      <c r="AJ114" s="17">
        <f ca="1">IF(Table1[[#This Row],[field of work]]="TEACHING",1,0)</f>
        <v>1</v>
      </c>
      <c r="AK114" s="11">
        <f ca="1">IF(Table1[[#This Row],[field of work]]="CONSTRUCTION",1,0)</f>
        <v>0</v>
      </c>
      <c r="AL114" s="11">
        <f ca="1">IF(Table1[[#This Row],[field of work]]="AGRICULTURE",1,0)</f>
        <v>0</v>
      </c>
      <c r="AM114" s="11">
        <f ca="1">IF(Table1[[#This Row],[field of work]]="AGRICULTURE",1,0)</f>
        <v>0</v>
      </c>
      <c r="AN114" s="11">
        <f ca="1">IF(Table1[[#This Row],[field of work]]="HEALTH",1,0)</f>
        <v>0</v>
      </c>
      <c r="AO114" s="11">
        <f ca="1">IF(Table1[[#This Row],[field of work]]="IT",1,0)</f>
        <v>0</v>
      </c>
      <c r="AP114" s="11"/>
      <c r="AQ114" s="11"/>
      <c r="AR114" s="6"/>
      <c r="AS114" s="6"/>
      <c r="AT114" s="6"/>
      <c r="AU114" s="7"/>
      <c r="AW114" s="20">
        <f ca="1">QUOTIENT(Table1[[#This Row],[Car Value]],Table1[[#This Row],[Cars]])</f>
        <v>2506</v>
      </c>
      <c r="AX114" s="6"/>
      <c r="AY114" s="17">
        <f ca="1">IF(Table1[[#This Row],[Value of debts]]&gt;$AZ$6,1,0)</f>
        <v>1</v>
      </c>
      <c r="AZ114" s="6"/>
      <c r="BA114" s="6"/>
      <c r="BB114" s="7"/>
      <c r="BC114" s="27">
        <f ca="1">(Table1[[#This Row],[Mortage left]]/Table1[[#This Row],[Value of House]])</f>
        <v>0.55649537243423808</v>
      </c>
      <c r="BD114" s="11">
        <f t="shared" ca="1" si="49"/>
        <v>0</v>
      </c>
      <c r="BE114" s="11"/>
      <c r="BF114" s="11"/>
      <c r="BG114" s="17">
        <f ca="1">IF(Table1[[#This Row],[Area]]="YUKON",Table1[[#This Row],[Income]],0)</f>
        <v>8208</v>
      </c>
      <c r="BH114" s="11">
        <f ca="1">IF(Table1[[#This Row],[Area]]="BC",Table1[[#This Row],[Income]],0)</f>
        <v>0</v>
      </c>
      <c r="BI114" s="11">
        <f t="shared" ca="1" si="50"/>
        <v>0</v>
      </c>
      <c r="BJ114" s="11">
        <f t="shared" ca="1" si="51"/>
        <v>0</v>
      </c>
      <c r="BK114" s="11">
        <f ca="1">IF(Table1[[#This Row],[Area]]="NUNAVUT",Table1[[#This Row],[Income]],0)</f>
        <v>0</v>
      </c>
      <c r="BL114" s="11">
        <f t="shared" ca="1" si="52"/>
        <v>0</v>
      </c>
      <c r="BM114" s="6">
        <f ca="1">IF(Table1[[#This Row],[Area]]="MANITOBA",Table1[[#This Row],[Income]],0)</f>
        <v>0</v>
      </c>
      <c r="BN114" s="6">
        <f ca="1">IF(Table1[[#This Row],[Area]]="ONTARIO",Table1[[#This Row],[Income]],0)</f>
        <v>0</v>
      </c>
      <c r="BO114" s="6">
        <f ca="1">IF(Table1[[#This Row],[Area]]="QUEBEC",Table1[[#This Row],[Income]],0)</f>
        <v>0</v>
      </c>
      <c r="BP114" s="6">
        <f ca="1">IF(Table1[[#This Row],[Area]]="NEWFOUNLAND",Table1[[#This Row],[Income]],0)</f>
        <v>0</v>
      </c>
      <c r="BQ114" s="6">
        <f ca="1">IF(Table1[[#This Row],[Area]]="NEW BRUNCWICK",Table1[[#This Row],[Income]],0)</f>
        <v>0</v>
      </c>
      <c r="BR114" s="6">
        <f ca="1">IF(Table1[[#This Row],[Area]]="NOVA SCOTIA",Table1[[#This Row],[Income]],0)</f>
        <v>0</v>
      </c>
      <c r="BS114" s="7">
        <f t="shared" ca="1" si="53"/>
        <v>0</v>
      </c>
      <c r="BT114" s="5">
        <f ca="1">IF(Table1[[#This Row],[field of work]]="HEALTH",Table1[[#This Row],[Income]],0)</f>
        <v>0</v>
      </c>
      <c r="BU114" s="6">
        <f ca="1">IF(Table1[[#This Row],[field of work]]="CONSTRUCTION",Table1[[#This Row],[Income]],0)</f>
        <v>0</v>
      </c>
      <c r="BV114" s="6">
        <f t="shared" ca="1" si="54"/>
        <v>0</v>
      </c>
      <c r="BW114" s="6">
        <f ca="1">IF(Table1[[#This Row],[field of work]]="IT",Table1[[#This Row],[Income]],0)</f>
        <v>0</v>
      </c>
      <c r="BX114" s="6">
        <f ca="1">IF(Table1[[#This Row],[field of work]]="GENERAL WORK",Table1[[#This Row],[Income]],0)</f>
        <v>0</v>
      </c>
      <c r="BY114" s="7">
        <f ca="1">IF(Table1[[#This Row],[field of work]]="AGRICULTURE",Table1[[#This Row],[Income]],0)</f>
        <v>0</v>
      </c>
      <c r="BZ114" s="5">
        <f ca="1">IF(Table1[[#This Row],[Value of debts]]&gt;Table1[[#This Row],[Income]],1,0)</f>
        <v>1</v>
      </c>
      <c r="CA114" s="7"/>
      <c r="CB114" s="5">
        <f ca="1">IF(Table1[[#This Row],[Networth of person($)]]&gt;$CC$6,Table1[[#This Row],[age]],0)</f>
        <v>40</v>
      </c>
      <c r="CC114" s="7"/>
      <c r="CD114" s="6"/>
      <c r="CE114" s="6"/>
      <c r="CF114" s="6"/>
      <c r="CG114" s="6"/>
      <c r="CH114" s="6"/>
      <c r="CI114" s="6"/>
    </row>
    <row r="115" spans="2:87" x14ac:dyDescent="0.25">
      <c r="B115">
        <f t="shared" ca="1" si="35"/>
        <v>2</v>
      </c>
      <c r="C115" t="str">
        <f t="shared" ca="1" si="36"/>
        <v>women</v>
      </c>
      <c r="D115">
        <f t="shared" ca="1" si="37"/>
        <v>43</v>
      </c>
      <c r="E115">
        <f t="shared" ca="1" si="38"/>
        <v>5</v>
      </c>
      <c r="F115" t="str">
        <f t="shared" ca="1" si="39"/>
        <v>general work</v>
      </c>
      <c r="G115">
        <f t="shared" ca="1" si="40"/>
        <v>6</v>
      </c>
      <c r="H115" t="str">
        <f t="shared" ca="1" si="41"/>
        <v>other</v>
      </c>
      <c r="I115">
        <f t="shared" ca="1" si="42"/>
        <v>2</v>
      </c>
      <c r="J115">
        <f t="shared" ca="1" si="43"/>
        <v>1</v>
      </c>
      <c r="K115">
        <f t="shared" ca="1" si="44"/>
        <v>8074</v>
      </c>
      <c r="L115">
        <f t="shared" ca="1" si="45"/>
        <v>11</v>
      </c>
      <c r="M115" t="str">
        <f t="shared" ca="1" si="46"/>
        <v>New bruncwick</v>
      </c>
      <c r="N115">
        <f t="shared" ca="1" si="55"/>
        <v>24222</v>
      </c>
      <c r="O115">
        <f t="shared" ca="1" si="47"/>
        <v>8830.5803378281544</v>
      </c>
      <c r="P115">
        <f t="shared" ca="1" si="56"/>
        <v>8043.0948286522917</v>
      </c>
      <c r="Q115">
        <f t="shared" ca="1" si="48"/>
        <v>2937</v>
      </c>
      <c r="R115">
        <f t="shared" ca="1" si="57"/>
        <v>6201.0795656409091</v>
      </c>
      <c r="S115">
        <f t="shared" ca="1" si="58"/>
        <v>10068.193583820044</v>
      </c>
      <c r="T115">
        <f t="shared" ca="1" si="59"/>
        <v>42333.288412472335</v>
      </c>
      <c r="U115">
        <f t="shared" ca="1" si="60"/>
        <v>17968.659903469063</v>
      </c>
      <c r="V115">
        <f t="shared" ca="1" si="61"/>
        <v>24364.628509003272</v>
      </c>
      <c r="AD115" s="5">
        <f ca="1">IF(Table1[[#This Row],[Gender]]="men",1,0)</f>
        <v>0</v>
      </c>
      <c r="AE115" s="6">
        <f ca="1">IF(Table1[[#This Row],[Gender]]="women",1,0)</f>
        <v>1</v>
      </c>
      <c r="AF115" s="6"/>
      <c r="AG115" s="7"/>
      <c r="AJ115" s="17">
        <f ca="1">IF(Table1[[#This Row],[field of work]]="TEACHING",1,0)</f>
        <v>0</v>
      </c>
      <c r="AK115" s="11">
        <f ca="1">IF(Table1[[#This Row],[field of work]]="CONSTRUCTION",1,0)</f>
        <v>0</v>
      </c>
      <c r="AL115" s="11">
        <f ca="1">IF(Table1[[#This Row],[field of work]]="AGRICULTURE",1,0)</f>
        <v>0</v>
      </c>
      <c r="AM115" s="11">
        <f ca="1">IF(Table1[[#This Row],[field of work]]="AGRICULTURE",1,0)</f>
        <v>0</v>
      </c>
      <c r="AN115" s="11">
        <f ca="1">IF(Table1[[#This Row],[field of work]]="HEALTH",1,0)</f>
        <v>0</v>
      </c>
      <c r="AO115" s="11">
        <f ca="1">IF(Table1[[#This Row],[field of work]]="IT",1,0)</f>
        <v>0</v>
      </c>
      <c r="AP115" s="11"/>
      <c r="AQ115" s="11"/>
      <c r="AR115" s="6"/>
      <c r="AS115" s="6"/>
      <c r="AT115" s="6"/>
      <c r="AU115" s="7"/>
      <c r="AW115" s="20">
        <f ca="1">QUOTIENT(Table1[[#This Row],[Car Value]],Table1[[#This Row],[Cars]])</f>
        <v>8043</v>
      </c>
      <c r="AX115" s="6"/>
      <c r="AY115" s="17">
        <f ca="1">IF(Table1[[#This Row],[Value of debts]]&gt;$AZ$6,1,0)</f>
        <v>1</v>
      </c>
      <c r="AZ115" s="6"/>
      <c r="BA115" s="6"/>
      <c r="BB115" s="7"/>
      <c r="BC115" s="27">
        <f ca="1">(Table1[[#This Row],[Mortage left]]/Table1[[#This Row],[Value of House]])</f>
        <v>0.36456858797077674</v>
      </c>
      <c r="BD115" s="11">
        <f t="shared" ca="1" si="49"/>
        <v>0</v>
      </c>
      <c r="BE115" s="11"/>
      <c r="BF115" s="11"/>
      <c r="BG115" s="17">
        <f ca="1">IF(Table1[[#This Row],[Area]]="YUKON",Table1[[#This Row],[Income]],0)</f>
        <v>0</v>
      </c>
      <c r="BH115" s="11">
        <f ca="1">IF(Table1[[#This Row],[Area]]="BC",Table1[[#This Row],[Income]],0)</f>
        <v>0</v>
      </c>
      <c r="BI115" s="11">
        <f t="shared" ca="1" si="50"/>
        <v>0</v>
      </c>
      <c r="BJ115" s="11">
        <f t="shared" ca="1" si="51"/>
        <v>0</v>
      </c>
      <c r="BK115" s="11">
        <f ca="1">IF(Table1[[#This Row],[Area]]="NUNAVUT",Table1[[#This Row],[Income]],0)</f>
        <v>0</v>
      </c>
      <c r="BL115" s="11">
        <f t="shared" ca="1" si="52"/>
        <v>0</v>
      </c>
      <c r="BM115" s="6">
        <f ca="1">IF(Table1[[#This Row],[Area]]="MANITOBA",Table1[[#This Row],[Income]],0)</f>
        <v>0</v>
      </c>
      <c r="BN115" s="6">
        <f ca="1">IF(Table1[[#This Row],[Area]]="ONTARIO",Table1[[#This Row],[Income]],0)</f>
        <v>0</v>
      </c>
      <c r="BO115" s="6">
        <f ca="1">IF(Table1[[#This Row],[Area]]="QUEBEC",Table1[[#This Row],[Income]],0)</f>
        <v>0</v>
      </c>
      <c r="BP115" s="6">
        <f ca="1">IF(Table1[[#This Row],[Area]]="NEWFOUNLAND",Table1[[#This Row],[Income]],0)</f>
        <v>0</v>
      </c>
      <c r="BQ115" s="6">
        <f ca="1">IF(Table1[[#This Row],[Area]]="NEW BRUNCWICK",Table1[[#This Row],[Income]],0)</f>
        <v>8074</v>
      </c>
      <c r="BR115" s="6">
        <f ca="1">IF(Table1[[#This Row],[Area]]="NOVA SCOTIA",Table1[[#This Row],[Income]],0)</f>
        <v>0</v>
      </c>
      <c r="BS115" s="7">
        <f t="shared" ca="1" si="53"/>
        <v>0</v>
      </c>
      <c r="BT115" s="5">
        <f ca="1">IF(Table1[[#This Row],[field of work]]="HEALTH",Table1[[#This Row],[Income]],0)</f>
        <v>0</v>
      </c>
      <c r="BU115" s="6">
        <f ca="1">IF(Table1[[#This Row],[field of work]]="CONSTRUCTION",Table1[[#This Row],[Income]],0)</f>
        <v>0</v>
      </c>
      <c r="BV115" s="6">
        <f t="shared" ca="1" si="54"/>
        <v>6778</v>
      </c>
      <c r="BW115" s="6">
        <f ca="1">IF(Table1[[#This Row],[field of work]]="IT",Table1[[#This Row],[Income]],0)</f>
        <v>0</v>
      </c>
      <c r="BX115" s="6">
        <f ca="1">IF(Table1[[#This Row],[field of work]]="GENERAL WORK",Table1[[#This Row],[Income]],0)</f>
        <v>8074</v>
      </c>
      <c r="BY115" s="7">
        <f ca="1">IF(Table1[[#This Row],[field of work]]="AGRICULTURE",Table1[[#This Row],[Income]],0)</f>
        <v>0</v>
      </c>
      <c r="BZ115" s="5">
        <f ca="1">IF(Table1[[#This Row],[Value of debts]]&gt;Table1[[#This Row],[Income]],1,0)</f>
        <v>1</v>
      </c>
      <c r="CA115" s="7"/>
      <c r="CB115" s="5">
        <f ca="1">IF(Table1[[#This Row],[Networth of person($)]]&gt;$CC$6,Table1[[#This Row],[age]],0)</f>
        <v>43</v>
      </c>
      <c r="CC115" s="7"/>
      <c r="CD115" s="6"/>
      <c r="CE115" s="6"/>
      <c r="CF115" s="6"/>
      <c r="CG115" s="6"/>
      <c r="CH115" s="6"/>
      <c r="CI115" s="6"/>
    </row>
    <row r="116" spans="2:87" x14ac:dyDescent="0.25">
      <c r="B116">
        <f t="shared" ca="1" si="35"/>
        <v>1</v>
      </c>
      <c r="C116" t="str">
        <f t="shared" ca="1" si="36"/>
        <v>men</v>
      </c>
      <c r="D116">
        <f t="shared" ca="1" si="37"/>
        <v>26</v>
      </c>
      <c r="E116">
        <f t="shared" ca="1" si="38"/>
        <v>3</v>
      </c>
      <c r="F116" t="str">
        <f t="shared" ca="1" si="39"/>
        <v>teaching</v>
      </c>
      <c r="G116">
        <f t="shared" ca="1" si="40"/>
        <v>2</v>
      </c>
      <c r="H116" t="str">
        <f t="shared" ca="1" si="41"/>
        <v>college</v>
      </c>
      <c r="I116">
        <f t="shared" ca="1" si="42"/>
        <v>0</v>
      </c>
      <c r="J116">
        <f t="shared" ca="1" si="43"/>
        <v>1</v>
      </c>
      <c r="K116">
        <f t="shared" ca="1" si="44"/>
        <v>6778</v>
      </c>
      <c r="L116">
        <f t="shared" ca="1" si="45"/>
        <v>11</v>
      </c>
      <c r="M116" t="str">
        <f t="shared" ca="1" si="46"/>
        <v>New bruncwick</v>
      </c>
      <c r="N116">
        <f t="shared" ca="1" si="55"/>
        <v>20334</v>
      </c>
      <c r="O116">
        <f t="shared" ca="1" si="47"/>
        <v>6380.4408168057143</v>
      </c>
      <c r="P116">
        <f t="shared" ca="1" si="56"/>
        <v>6176.0117391116719</v>
      </c>
      <c r="Q116">
        <f t="shared" ca="1" si="48"/>
        <v>1224</v>
      </c>
      <c r="R116">
        <f t="shared" ca="1" si="57"/>
        <v>3442.6143717579971</v>
      </c>
      <c r="S116">
        <f t="shared" ca="1" si="58"/>
        <v>3536.1638635741901</v>
      </c>
      <c r="T116">
        <f t="shared" ca="1" si="59"/>
        <v>30046.175602685864</v>
      </c>
      <c r="U116">
        <f t="shared" ca="1" si="60"/>
        <v>11047.055188563711</v>
      </c>
      <c r="V116">
        <f t="shared" ca="1" si="61"/>
        <v>18999.120414122153</v>
      </c>
      <c r="AD116" s="5">
        <f ca="1">IF(Table1[[#This Row],[Gender]]="men",1,0)</f>
        <v>1</v>
      </c>
      <c r="AE116" s="6">
        <f ca="1">IF(Table1[[#This Row],[Gender]]="women",1,0)</f>
        <v>0</v>
      </c>
      <c r="AF116" s="6"/>
      <c r="AG116" s="7"/>
      <c r="AJ116" s="17">
        <f ca="1">IF(Table1[[#This Row],[field of work]]="TEACHING",1,0)</f>
        <v>1</v>
      </c>
      <c r="AK116" s="11">
        <f ca="1">IF(Table1[[#This Row],[field of work]]="CONSTRUCTION",1,0)</f>
        <v>0</v>
      </c>
      <c r="AL116" s="11">
        <f ca="1">IF(Table1[[#This Row],[field of work]]="AGRICULTURE",1,0)</f>
        <v>0</v>
      </c>
      <c r="AM116" s="11">
        <f ca="1">IF(Table1[[#This Row],[field of work]]="AGRICULTURE",1,0)</f>
        <v>0</v>
      </c>
      <c r="AN116" s="11">
        <f ca="1">IF(Table1[[#This Row],[field of work]]="HEALTH",1,0)</f>
        <v>0</v>
      </c>
      <c r="AO116" s="11">
        <f ca="1">IF(Table1[[#This Row],[field of work]]="IT",1,0)</f>
        <v>0</v>
      </c>
      <c r="AP116" s="11"/>
      <c r="AQ116" s="11"/>
      <c r="AR116" s="6"/>
      <c r="AS116" s="6"/>
      <c r="AT116" s="6"/>
      <c r="AU116" s="7"/>
      <c r="AW116" s="20">
        <f ca="1">QUOTIENT(Table1[[#This Row],[Car Value]],Table1[[#This Row],[Cars]])</f>
        <v>6176</v>
      </c>
      <c r="AX116" s="6"/>
      <c r="AY116" s="17">
        <f ca="1">IF(Table1[[#This Row],[Value of debts]]&gt;$AZ$6,1,0)</f>
        <v>1</v>
      </c>
      <c r="AZ116" s="6"/>
      <c r="BA116" s="6"/>
      <c r="BB116" s="7"/>
      <c r="BC116" s="27">
        <f ca="1">(Table1[[#This Row],[Mortage left]]/Table1[[#This Row],[Value of House]])</f>
        <v>0.31378188338771096</v>
      </c>
      <c r="BD116" s="11">
        <f t="shared" ca="1" si="49"/>
        <v>0</v>
      </c>
      <c r="BE116" s="11"/>
      <c r="BF116" s="11"/>
      <c r="BG116" s="17">
        <f ca="1">IF(Table1[[#This Row],[Area]]="YUKON",Table1[[#This Row],[Income]],0)</f>
        <v>0</v>
      </c>
      <c r="BH116" s="11">
        <f ca="1">IF(Table1[[#This Row],[Area]]="BC",Table1[[#This Row],[Income]],0)</f>
        <v>0</v>
      </c>
      <c r="BI116" s="11">
        <f t="shared" ca="1" si="50"/>
        <v>0</v>
      </c>
      <c r="BJ116" s="11">
        <f t="shared" ca="1" si="51"/>
        <v>0</v>
      </c>
      <c r="BK116" s="11">
        <f ca="1">IF(Table1[[#This Row],[Area]]="NUNAVUT",Table1[[#This Row],[Income]],0)</f>
        <v>0</v>
      </c>
      <c r="BL116" s="11">
        <f t="shared" ca="1" si="52"/>
        <v>0</v>
      </c>
      <c r="BM116" s="6">
        <f ca="1">IF(Table1[[#This Row],[Area]]="MANITOBA",Table1[[#This Row],[Income]],0)</f>
        <v>0</v>
      </c>
      <c r="BN116" s="6">
        <f ca="1">IF(Table1[[#This Row],[Area]]="ONTARIO",Table1[[#This Row],[Income]],0)</f>
        <v>0</v>
      </c>
      <c r="BO116" s="6">
        <f ca="1">IF(Table1[[#This Row],[Area]]="QUEBEC",Table1[[#This Row],[Income]],0)</f>
        <v>0</v>
      </c>
      <c r="BP116" s="6">
        <f ca="1">IF(Table1[[#This Row],[Area]]="NEWFOUNLAND",Table1[[#This Row],[Income]],0)</f>
        <v>0</v>
      </c>
      <c r="BQ116" s="6">
        <f ca="1">IF(Table1[[#This Row],[Area]]="NEW BRUNCWICK",Table1[[#This Row],[Income]],0)</f>
        <v>6778</v>
      </c>
      <c r="BR116" s="6">
        <f ca="1">IF(Table1[[#This Row],[Area]]="NOVA SCOTIA",Table1[[#This Row],[Income]],0)</f>
        <v>0</v>
      </c>
      <c r="BS116" s="7">
        <f t="shared" ca="1" si="53"/>
        <v>0</v>
      </c>
      <c r="BT116" s="5">
        <f ca="1">IF(Table1[[#This Row],[field of work]]="HEALTH",Table1[[#This Row],[Income]],0)</f>
        <v>0</v>
      </c>
      <c r="BU116" s="6">
        <f ca="1">IF(Table1[[#This Row],[field of work]]="CONSTRUCTION",Table1[[#This Row],[Income]],0)</f>
        <v>0</v>
      </c>
      <c r="BV116" s="6">
        <f t="shared" ca="1" si="54"/>
        <v>0</v>
      </c>
      <c r="BW116" s="6">
        <f ca="1">IF(Table1[[#This Row],[field of work]]="IT",Table1[[#This Row],[Income]],0)</f>
        <v>0</v>
      </c>
      <c r="BX116" s="6">
        <f ca="1">IF(Table1[[#This Row],[field of work]]="GENERAL WORK",Table1[[#This Row],[Income]],0)</f>
        <v>0</v>
      </c>
      <c r="BY116" s="7">
        <f ca="1">IF(Table1[[#This Row],[field of work]]="AGRICULTURE",Table1[[#This Row],[Income]],0)</f>
        <v>0</v>
      </c>
      <c r="BZ116" s="5">
        <f ca="1">IF(Table1[[#This Row],[Value of debts]]&gt;Table1[[#This Row],[Income]],1,0)</f>
        <v>1</v>
      </c>
      <c r="CA116" s="7"/>
      <c r="CB116" s="5">
        <f ca="1">IF(Table1[[#This Row],[Networth of person($)]]&gt;$CC$6,Table1[[#This Row],[age]],0)</f>
        <v>26</v>
      </c>
      <c r="CC116" s="7"/>
      <c r="CD116" s="6"/>
      <c r="CE116" s="6"/>
      <c r="CF116" s="6"/>
      <c r="CG116" s="6"/>
      <c r="CH116" s="6"/>
      <c r="CI116" s="6"/>
    </row>
    <row r="117" spans="2:87" x14ac:dyDescent="0.25">
      <c r="B117">
        <f t="shared" ca="1" si="35"/>
        <v>2</v>
      </c>
      <c r="C117" t="str">
        <f t="shared" ca="1" si="36"/>
        <v>women</v>
      </c>
      <c r="D117">
        <f t="shared" ca="1" si="37"/>
        <v>45</v>
      </c>
      <c r="E117">
        <f t="shared" ca="1" si="38"/>
        <v>4</v>
      </c>
      <c r="F117" t="str">
        <f t="shared" ca="1" si="39"/>
        <v>IT</v>
      </c>
      <c r="G117">
        <f t="shared" ca="1" si="40"/>
        <v>6</v>
      </c>
      <c r="H117" t="str">
        <f t="shared" ca="1" si="41"/>
        <v>other</v>
      </c>
      <c r="I117">
        <f t="shared" ca="1" si="42"/>
        <v>2</v>
      </c>
      <c r="J117">
        <f t="shared" ca="1" si="43"/>
        <v>2</v>
      </c>
      <c r="K117">
        <f t="shared" ca="1" si="44"/>
        <v>3909</v>
      </c>
      <c r="L117">
        <f t="shared" ca="1" si="45"/>
        <v>10</v>
      </c>
      <c r="M117" t="str">
        <f t="shared" ca="1" si="46"/>
        <v>Newfounland</v>
      </c>
      <c r="N117">
        <f t="shared" ca="1" si="55"/>
        <v>23454</v>
      </c>
      <c r="O117">
        <f t="shared" ca="1" si="47"/>
        <v>17681.758023272734</v>
      </c>
      <c r="P117">
        <f t="shared" ca="1" si="56"/>
        <v>3819.5820247397955</v>
      </c>
      <c r="Q117">
        <f t="shared" ca="1" si="48"/>
        <v>3556</v>
      </c>
      <c r="R117">
        <f t="shared" ca="1" si="57"/>
        <v>7678.7324179468324</v>
      </c>
      <c r="S117">
        <f t="shared" ca="1" si="58"/>
        <v>1939.4996748041153</v>
      </c>
      <c r="T117">
        <f t="shared" ca="1" si="59"/>
        <v>29213.081699543913</v>
      </c>
      <c r="U117">
        <f t="shared" ca="1" si="60"/>
        <v>28916.490441219568</v>
      </c>
      <c r="V117">
        <f t="shared" ca="1" si="61"/>
        <v>296.59125832434438</v>
      </c>
      <c r="AD117" s="5">
        <f ca="1">IF(Table1[[#This Row],[Gender]]="men",1,0)</f>
        <v>0</v>
      </c>
      <c r="AE117" s="6">
        <f ca="1">IF(Table1[[#This Row],[Gender]]="women",1,0)</f>
        <v>1</v>
      </c>
      <c r="AF117" s="6"/>
      <c r="AG117" s="7"/>
      <c r="AJ117" s="17">
        <f ca="1">IF(Table1[[#This Row],[field of work]]="TEACHING",1,0)</f>
        <v>0</v>
      </c>
      <c r="AK117" s="11">
        <f ca="1">IF(Table1[[#This Row],[field of work]]="CONSTRUCTION",1,0)</f>
        <v>0</v>
      </c>
      <c r="AL117" s="11">
        <f ca="1">IF(Table1[[#This Row],[field of work]]="AGRICULTURE",1,0)</f>
        <v>0</v>
      </c>
      <c r="AM117" s="11">
        <f ca="1">IF(Table1[[#This Row],[field of work]]="AGRICULTURE",1,0)</f>
        <v>0</v>
      </c>
      <c r="AN117" s="11">
        <f ca="1">IF(Table1[[#This Row],[field of work]]="HEALTH",1,0)</f>
        <v>0</v>
      </c>
      <c r="AO117" s="11">
        <f ca="1">IF(Table1[[#This Row],[field of work]]="IT",1,0)</f>
        <v>1</v>
      </c>
      <c r="AP117" s="11"/>
      <c r="AQ117" s="11"/>
      <c r="AR117" s="6"/>
      <c r="AS117" s="6"/>
      <c r="AT117" s="6"/>
      <c r="AU117" s="7"/>
      <c r="AW117" s="20">
        <f ca="1">QUOTIENT(Table1[[#This Row],[Car Value]],Table1[[#This Row],[Cars]])</f>
        <v>1909</v>
      </c>
      <c r="AX117" s="6"/>
      <c r="AY117" s="17">
        <f ca="1">IF(Table1[[#This Row],[Value of debts]]&gt;$AZ$6,1,0)</f>
        <v>1</v>
      </c>
      <c r="AZ117" s="6"/>
      <c r="BA117" s="6"/>
      <c r="BB117" s="7"/>
      <c r="BC117" s="27">
        <f ca="1">(Table1[[#This Row],[Mortage left]]/Table1[[#This Row],[Value of House]])</f>
        <v>0.75389093644038263</v>
      </c>
      <c r="BD117" s="11">
        <f t="shared" ca="1" si="49"/>
        <v>0</v>
      </c>
      <c r="BE117" s="11"/>
      <c r="BF117" s="11"/>
      <c r="BG117" s="17">
        <f ca="1">IF(Table1[[#This Row],[Area]]="YUKON",Table1[[#This Row],[Income]],0)</f>
        <v>0</v>
      </c>
      <c r="BH117" s="11">
        <f ca="1">IF(Table1[[#This Row],[Area]]="BC",Table1[[#This Row],[Income]],0)</f>
        <v>0</v>
      </c>
      <c r="BI117" s="11">
        <f t="shared" ca="1" si="50"/>
        <v>0</v>
      </c>
      <c r="BJ117" s="11">
        <f t="shared" ca="1" si="51"/>
        <v>0</v>
      </c>
      <c r="BK117" s="11">
        <f ca="1">IF(Table1[[#This Row],[Area]]="NUNAVUT",Table1[[#This Row],[Income]],0)</f>
        <v>0</v>
      </c>
      <c r="BL117" s="11">
        <f t="shared" ca="1" si="52"/>
        <v>0</v>
      </c>
      <c r="BM117" s="6">
        <f ca="1">IF(Table1[[#This Row],[Area]]="MANITOBA",Table1[[#This Row],[Income]],0)</f>
        <v>0</v>
      </c>
      <c r="BN117" s="6">
        <f ca="1">IF(Table1[[#This Row],[Area]]="ONTARIO",Table1[[#This Row],[Income]],0)</f>
        <v>0</v>
      </c>
      <c r="BO117" s="6">
        <f ca="1">IF(Table1[[#This Row],[Area]]="QUEBEC",Table1[[#This Row],[Income]],0)</f>
        <v>0</v>
      </c>
      <c r="BP117" s="6">
        <f ca="1">IF(Table1[[#This Row],[Area]]="NEWFOUNLAND",Table1[[#This Row],[Income]],0)</f>
        <v>3909</v>
      </c>
      <c r="BQ117" s="6">
        <f ca="1">IF(Table1[[#This Row],[Area]]="NEW BRUNCWICK",Table1[[#This Row],[Income]],0)</f>
        <v>0</v>
      </c>
      <c r="BR117" s="6">
        <f ca="1">IF(Table1[[#This Row],[Area]]="NOVA SCOTIA",Table1[[#This Row],[Income]],0)</f>
        <v>0</v>
      </c>
      <c r="BS117" s="7">
        <f t="shared" ca="1" si="53"/>
        <v>0</v>
      </c>
      <c r="BT117" s="5">
        <f ca="1">IF(Table1[[#This Row],[field of work]]="HEALTH",Table1[[#This Row],[Income]],0)</f>
        <v>0</v>
      </c>
      <c r="BU117" s="6">
        <f ca="1">IF(Table1[[#This Row],[field of work]]="CONSTRUCTION",Table1[[#This Row],[Income]],0)</f>
        <v>0</v>
      </c>
      <c r="BV117" s="6">
        <f t="shared" ca="1" si="54"/>
        <v>6132</v>
      </c>
      <c r="BW117" s="6">
        <f ca="1">IF(Table1[[#This Row],[field of work]]="IT",Table1[[#This Row],[Income]],0)</f>
        <v>3909</v>
      </c>
      <c r="BX117" s="6">
        <f ca="1">IF(Table1[[#This Row],[field of work]]="GENERAL WORK",Table1[[#This Row],[Income]],0)</f>
        <v>0</v>
      </c>
      <c r="BY117" s="7">
        <f ca="1">IF(Table1[[#This Row],[field of work]]="AGRICULTURE",Table1[[#This Row],[Income]],0)</f>
        <v>0</v>
      </c>
      <c r="BZ117" s="5">
        <f ca="1">IF(Table1[[#This Row],[Value of debts]]&gt;Table1[[#This Row],[Income]],1,0)</f>
        <v>1</v>
      </c>
      <c r="CA117" s="7"/>
      <c r="CB117" s="5">
        <f ca="1">IF(Table1[[#This Row],[Networth of person($)]]&gt;$CC$6,Table1[[#This Row],[age]],0)</f>
        <v>0</v>
      </c>
      <c r="CC117" s="7"/>
      <c r="CD117" s="6"/>
      <c r="CE117" s="6"/>
      <c r="CF117" s="6"/>
      <c r="CG117" s="6"/>
      <c r="CH117" s="6"/>
      <c r="CI117" s="6"/>
    </row>
    <row r="118" spans="2:87" x14ac:dyDescent="0.25">
      <c r="B118">
        <f t="shared" ca="1" si="35"/>
        <v>2</v>
      </c>
      <c r="C118" t="str">
        <f t="shared" ca="1" si="36"/>
        <v>women</v>
      </c>
      <c r="D118">
        <f t="shared" ca="1" si="37"/>
        <v>37</v>
      </c>
      <c r="E118">
        <f t="shared" ca="1" si="38"/>
        <v>3</v>
      </c>
      <c r="F118" t="str">
        <f t="shared" ca="1" si="39"/>
        <v>teaching</v>
      </c>
      <c r="G118">
        <f t="shared" ca="1" si="40"/>
        <v>2</v>
      </c>
      <c r="H118" t="str">
        <f t="shared" ca="1" si="41"/>
        <v>college</v>
      </c>
      <c r="I118">
        <f t="shared" ca="1" si="42"/>
        <v>3</v>
      </c>
      <c r="J118">
        <f t="shared" ca="1" si="43"/>
        <v>2</v>
      </c>
      <c r="K118">
        <f t="shared" ca="1" si="44"/>
        <v>6132</v>
      </c>
      <c r="L118">
        <f t="shared" ca="1" si="45"/>
        <v>7</v>
      </c>
      <c r="M118" t="str">
        <f t="shared" ca="1" si="46"/>
        <v>Manitoba</v>
      </c>
      <c r="N118">
        <f t="shared" ca="1" si="55"/>
        <v>24528</v>
      </c>
      <c r="O118">
        <f t="shared" ca="1" si="47"/>
        <v>6552.1308749837326</v>
      </c>
      <c r="P118">
        <f t="shared" ca="1" si="56"/>
        <v>4883.1112892090377</v>
      </c>
      <c r="Q118">
        <f t="shared" ca="1" si="48"/>
        <v>1568</v>
      </c>
      <c r="R118">
        <f t="shared" ca="1" si="57"/>
        <v>5668.0223962879272</v>
      </c>
      <c r="S118">
        <f t="shared" ca="1" si="58"/>
        <v>5280.1018714200109</v>
      </c>
      <c r="T118">
        <f t="shared" ca="1" si="59"/>
        <v>34691.21316062905</v>
      </c>
      <c r="U118">
        <f t="shared" ca="1" si="60"/>
        <v>13788.15327127166</v>
      </c>
      <c r="V118">
        <f t="shared" ca="1" si="61"/>
        <v>20903.059889357392</v>
      </c>
      <c r="AD118" s="5">
        <f ca="1">IF(Table1[[#This Row],[Gender]]="men",1,0)</f>
        <v>0</v>
      </c>
      <c r="AE118" s="6">
        <f ca="1">IF(Table1[[#This Row],[Gender]]="women",1,0)</f>
        <v>1</v>
      </c>
      <c r="AF118" s="6"/>
      <c r="AG118" s="7"/>
      <c r="AJ118" s="17">
        <f ca="1">IF(Table1[[#This Row],[field of work]]="TEACHING",1,0)</f>
        <v>1</v>
      </c>
      <c r="AK118" s="11">
        <f ca="1">IF(Table1[[#This Row],[field of work]]="CONSTRUCTION",1,0)</f>
        <v>0</v>
      </c>
      <c r="AL118" s="11">
        <f ca="1">IF(Table1[[#This Row],[field of work]]="AGRICULTURE",1,0)</f>
        <v>0</v>
      </c>
      <c r="AM118" s="11">
        <f ca="1">IF(Table1[[#This Row],[field of work]]="AGRICULTURE",1,0)</f>
        <v>0</v>
      </c>
      <c r="AN118" s="11">
        <f ca="1">IF(Table1[[#This Row],[field of work]]="HEALTH",1,0)</f>
        <v>0</v>
      </c>
      <c r="AO118" s="11">
        <f ca="1">IF(Table1[[#This Row],[field of work]]="IT",1,0)</f>
        <v>0</v>
      </c>
      <c r="AP118" s="11"/>
      <c r="AQ118" s="11"/>
      <c r="AR118" s="6"/>
      <c r="AS118" s="6"/>
      <c r="AT118" s="6"/>
      <c r="AU118" s="7"/>
      <c r="AW118" s="20">
        <f ca="1">QUOTIENT(Table1[[#This Row],[Car Value]],Table1[[#This Row],[Cars]])</f>
        <v>2441</v>
      </c>
      <c r="AX118" s="6"/>
      <c r="AY118" s="17">
        <f ca="1">IF(Table1[[#This Row],[Value of debts]]&gt;$AZ$6,1,0)</f>
        <v>1</v>
      </c>
      <c r="AZ118" s="6"/>
      <c r="BA118" s="6"/>
      <c r="BB118" s="7"/>
      <c r="BC118" s="27">
        <f ca="1">(Table1[[#This Row],[Mortage left]]/Table1[[#This Row],[Value of House]])</f>
        <v>0.2671286234093172</v>
      </c>
      <c r="BD118" s="11">
        <f t="shared" ca="1" si="49"/>
        <v>0</v>
      </c>
      <c r="BE118" s="11"/>
      <c r="BF118" s="11"/>
      <c r="BG118" s="17">
        <f ca="1">IF(Table1[[#This Row],[Area]]="YUKON",Table1[[#This Row],[Income]],0)</f>
        <v>0</v>
      </c>
      <c r="BH118" s="11">
        <f ca="1">IF(Table1[[#This Row],[Area]]="BC",Table1[[#This Row],[Income]],0)</f>
        <v>0</v>
      </c>
      <c r="BI118" s="11">
        <f t="shared" ca="1" si="50"/>
        <v>0</v>
      </c>
      <c r="BJ118" s="11">
        <f t="shared" ca="1" si="51"/>
        <v>0</v>
      </c>
      <c r="BK118" s="11">
        <f ca="1">IF(Table1[[#This Row],[Area]]="NUNAVUT",Table1[[#This Row],[Income]],0)</f>
        <v>0</v>
      </c>
      <c r="BL118" s="11">
        <f t="shared" ca="1" si="52"/>
        <v>0</v>
      </c>
      <c r="BM118" s="6">
        <f ca="1">IF(Table1[[#This Row],[Area]]="MANITOBA",Table1[[#This Row],[Income]],0)</f>
        <v>6132</v>
      </c>
      <c r="BN118" s="6">
        <f ca="1">IF(Table1[[#This Row],[Area]]="ONTARIO",Table1[[#This Row],[Income]],0)</f>
        <v>0</v>
      </c>
      <c r="BO118" s="6">
        <f ca="1">IF(Table1[[#This Row],[Area]]="QUEBEC",Table1[[#This Row],[Income]],0)</f>
        <v>0</v>
      </c>
      <c r="BP118" s="6">
        <f ca="1">IF(Table1[[#This Row],[Area]]="NEWFOUNLAND",Table1[[#This Row],[Income]],0)</f>
        <v>0</v>
      </c>
      <c r="BQ118" s="6">
        <f ca="1">IF(Table1[[#This Row],[Area]]="NEW BRUNCWICK",Table1[[#This Row],[Income]],0)</f>
        <v>0</v>
      </c>
      <c r="BR118" s="6">
        <f ca="1">IF(Table1[[#This Row],[Area]]="NOVA SCOTIA",Table1[[#This Row],[Income]],0)</f>
        <v>0</v>
      </c>
      <c r="BS118" s="7">
        <f t="shared" ca="1" si="53"/>
        <v>0</v>
      </c>
      <c r="BT118" s="5">
        <f ca="1">IF(Table1[[#This Row],[field of work]]="HEALTH",Table1[[#This Row],[Income]],0)</f>
        <v>0</v>
      </c>
      <c r="BU118" s="6">
        <f ca="1">IF(Table1[[#This Row],[field of work]]="CONSTRUCTION",Table1[[#This Row],[Income]],0)</f>
        <v>0</v>
      </c>
      <c r="BV118" s="6">
        <f t="shared" ca="1" si="54"/>
        <v>0</v>
      </c>
      <c r="BW118" s="6">
        <f ca="1">IF(Table1[[#This Row],[field of work]]="IT",Table1[[#This Row],[Income]],0)</f>
        <v>0</v>
      </c>
      <c r="BX118" s="6">
        <f ca="1">IF(Table1[[#This Row],[field of work]]="GENERAL WORK",Table1[[#This Row],[Income]],0)</f>
        <v>0</v>
      </c>
      <c r="BY118" s="7">
        <f ca="1">IF(Table1[[#This Row],[field of work]]="AGRICULTURE",Table1[[#This Row],[Income]],0)</f>
        <v>0</v>
      </c>
      <c r="BZ118" s="5">
        <f ca="1">IF(Table1[[#This Row],[Value of debts]]&gt;Table1[[#This Row],[Income]],1,0)</f>
        <v>1</v>
      </c>
      <c r="CA118" s="7"/>
      <c r="CB118" s="5">
        <f ca="1">IF(Table1[[#This Row],[Networth of person($)]]&gt;$CC$6,Table1[[#This Row],[age]],0)</f>
        <v>37</v>
      </c>
      <c r="CC118" s="7"/>
      <c r="CD118" s="6"/>
      <c r="CE118" s="6"/>
      <c r="CF118" s="6"/>
      <c r="CG118" s="6"/>
      <c r="CH118" s="6"/>
      <c r="CI118" s="6"/>
    </row>
    <row r="119" spans="2:87" x14ac:dyDescent="0.25">
      <c r="B119">
        <f t="shared" ca="1" si="35"/>
        <v>2</v>
      </c>
      <c r="C119" t="str">
        <f t="shared" ca="1" si="36"/>
        <v>women</v>
      </c>
      <c r="D119">
        <f t="shared" ca="1" si="37"/>
        <v>35</v>
      </c>
      <c r="E119">
        <f t="shared" ca="1" si="38"/>
        <v>2</v>
      </c>
      <c r="F119" t="str">
        <f t="shared" ca="1" si="39"/>
        <v>constuction</v>
      </c>
      <c r="G119">
        <f t="shared" ca="1" si="40"/>
        <v>2</v>
      </c>
      <c r="H119" t="str">
        <f t="shared" ca="1" si="41"/>
        <v>college</v>
      </c>
      <c r="I119">
        <f t="shared" ca="1" si="42"/>
        <v>1</v>
      </c>
      <c r="J119">
        <f t="shared" ca="1" si="43"/>
        <v>2</v>
      </c>
      <c r="K119">
        <f t="shared" ca="1" si="44"/>
        <v>5068</v>
      </c>
      <c r="L119">
        <f t="shared" ca="1" si="45"/>
        <v>10</v>
      </c>
      <c r="M119" t="str">
        <f t="shared" ca="1" si="46"/>
        <v>Newfounland</v>
      </c>
      <c r="N119">
        <f t="shared" ca="1" si="55"/>
        <v>20272</v>
      </c>
      <c r="O119">
        <f t="shared" ca="1" si="47"/>
        <v>12918.205280042015</v>
      </c>
      <c r="P119">
        <f t="shared" ca="1" si="56"/>
        <v>1595.6393290958667</v>
      </c>
      <c r="Q119">
        <f t="shared" ca="1" si="48"/>
        <v>778</v>
      </c>
      <c r="R119">
        <f t="shared" ca="1" si="57"/>
        <v>9162.8966313455549</v>
      </c>
      <c r="S119">
        <f t="shared" ca="1" si="58"/>
        <v>7293.019914475728</v>
      </c>
      <c r="T119">
        <f t="shared" ca="1" si="59"/>
        <v>29160.659243571594</v>
      </c>
      <c r="U119">
        <f t="shared" ca="1" si="60"/>
        <v>22859.10191138757</v>
      </c>
      <c r="V119">
        <f t="shared" ca="1" si="61"/>
        <v>6301.5573321840238</v>
      </c>
      <c r="AD119" s="5">
        <f ca="1">IF(Table1[[#This Row],[Gender]]="men",1,0)</f>
        <v>0</v>
      </c>
      <c r="AE119" s="6">
        <f ca="1">IF(Table1[[#This Row],[Gender]]="women",1,0)</f>
        <v>1</v>
      </c>
      <c r="AF119" s="6"/>
      <c r="AG119" s="7"/>
      <c r="AJ119" s="17">
        <f ca="1">IF(Table1[[#This Row],[field of work]]="TEACHING",1,0)</f>
        <v>0</v>
      </c>
      <c r="AK119" s="11">
        <f ca="1">IF(Table1[[#This Row],[field of work]]="CONSTRUCTION",1,0)</f>
        <v>0</v>
      </c>
      <c r="AL119" s="11">
        <f ca="1">IF(Table1[[#This Row],[field of work]]="AGRICULTURE",1,0)</f>
        <v>0</v>
      </c>
      <c r="AM119" s="11">
        <f ca="1">IF(Table1[[#This Row],[field of work]]="AGRICULTURE",1,0)</f>
        <v>0</v>
      </c>
      <c r="AN119" s="11">
        <f ca="1">IF(Table1[[#This Row],[field of work]]="HEALTH",1,0)</f>
        <v>0</v>
      </c>
      <c r="AO119" s="11">
        <f ca="1">IF(Table1[[#This Row],[field of work]]="IT",1,0)</f>
        <v>0</v>
      </c>
      <c r="AP119" s="11"/>
      <c r="AQ119" s="11"/>
      <c r="AR119" s="6"/>
      <c r="AS119" s="6"/>
      <c r="AT119" s="6"/>
      <c r="AU119" s="7"/>
      <c r="AW119" s="20">
        <f ca="1">QUOTIENT(Table1[[#This Row],[Car Value]],Table1[[#This Row],[Cars]])</f>
        <v>797</v>
      </c>
      <c r="AX119" s="6"/>
      <c r="AY119" s="17">
        <f ca="1">IF(Table1[[#This Row],[Value of debts]]&gt;$AZ$6,1,0)</f>
        <v>1</v>
      </c>
      <c r="AZ119" s="6"/>
      <c r="BA119" s="6"/>
      <c r="BB119" s="7"/>
      <c r="BC119" s="27">
        <f ca="1">(Table1[[#This Row],[Mortage left]]/Table1[[#This Row],[Value of House]])</f>
        <v>0.63724374901549008</v>
      </c>
      <c r="BD119" s="11">
        <f t="shared" ca="1" si="49"/>
        <v>0</v>
      </c>
      <c r="BE119" s="11"/>
      <c r="BF119" s="11"/>
      <c r="BG119" s="17">
        <f ca="1">IF(Table1[[#This Row],[Area]]="YUKON",Table1[[#This Row],[Income]],0)</f>
        <v>0</v>
      </c>
      <c r="BH119" s="11">
        <f ca="1">IF(Table1[[#This Row],[Area]]="BC",Table1[[#This Row],[Income]],0)</f>
        <v>0</v>
      </c>
      <c r="BI119" s="11">
        <f t="shared" ca="1" si="50"/>
        <v>0</v>
      </c>
      <c r="BJ119" s="11">
        <f t="shared" ca="1" si="51"/>
        <v>0</v>
      </c>
      <c r="BK119" s="11">
        <f ca="1">IF(Table1[[#This Row],[Area]]="NUNAVUT",Table1[[#This Row],[Income]],0)</f>
        <v>0</v>
      </c>
      <c r="BL119" s="11">
        <f t="shared" ca="1" si="52"/>
        <v>0</v>
      </c>
      <c r="BM119" s="6">
        <f ca="1">IF(Table1[[#This Row],[Area]]="MANITOBA",Table1[[#This Row],[Income]],0)</f>
        <v>0</v>
      </c>
      <c r="BN119" s="6">
        <f ca="1">IF(Table1[[#This Row],[Area]]="ONTARIO",Table1[[#This Row],[Income]],0)</f>
        <v>0</v>
      </c>
      <c r="BO119" s="6">
        <f ca="1">IF(Table1[[#This Row],[Area]]="QUEBEC",Table1[[#This Row],[Income]],0)</f>
        <v>0</v>
      </c>
      <c r="BP119" s="6">
        <f ca="1">IF(Table1[[#This Row],[Area]]="NEWFOUNLAND",Table1[[#This Row],[Income]],0)</f>
        <v>5068</v>
      </c>
      <c r="BQ119" s="6">
        <f ca="1">IF(Table1[[#This Row],[Area]]="NEW BRUNCWICK",Table1[[#This Row],[Income]],0)</f>
        <v>0</v>
      </c>
      <c r="BR119" s="6">
        <f ca="1">IF(Table1[[#This Row],[Area]]="NOVA SCOTIA",Table1[[#This Row],[Income]],0)</f>
        <v>0</v>
      </c>
      <c r="BS119" s="7">
        <f t="shared" ca="1" si="53"/>
        <v>0</v>
      </c>
      <c r="BT119" s="5">
        <f ca="1">IF(Table1[[#This Row],[field of work]]="HEALTH",Table1[[#This Row],[Income]],0)</f>
        <v>0</v>
      </c>
      <c r="BU119" s="6">
        <f ca="1">IF(Table1[[#This Row],[field of work]]="CONSTRUCTION",Table1[[#This Row],[Income]],0)</f>
        <v>0</v>
      </c>
      <c r="BV119" s="6">
        <f t="shared" ca="1" si="54"/>
        <v>0</v>
      </c>
      <c r="BW119" s="6">
        <f ca="1">IF(Table1[[#This Row],[field of work]]="IT",Table1[[#This Row],[Income]],0)</f>
        <v>0</v>
      </c>
      <c r="BX119" s="6">
        <f ca="1">IF(Table1[[#This Row],[field of work]]="GENERAL WORK",Table1[[#This Row],[Income]],0)</f>
        <v>0</v>
      </c>
      <c r="BY119" s="7">
        <f ca="1">IF(Table1[[#This Row],[field of work]]="AGRICULTURE",Table1[[#This Row],[Income]],0)</f>
        <v>0</v>
      </c>
      <c r="BZ119" s="5">
        <f ca="1">IF(Table1[[#This Row],[Value of debts]]&gt;Table1[[#This Row],[Income]],1,0)</f>
        <v>1</v>
      </c>
      <c r="CA119" s="7"/>
      <c r="CB119" s="5">
        <f ca="1">IF(Table1[[#This Row],[Networth of person($)]]&gt;$CC$6,Table1[[#This Row],[age]],0)</f>
        <v>35</v>
      </c>
      <c r="CC119" s="7"/>
      <c r="CD119" s="6"/>
      <c r="CE119" s="6"/>
      <c r="CF119" s="6"/>
      <c r="CG119" s="6"/>
      <c r="CH119" s="6"/>
      <c r="CI119" s="6"/>
    </row>
    <row r="120" spans="2:87" x14ac:dyDescent="0.25">
      <c r="B120">
        <f t="shared" ca="1" si="35"/>
        <v>2</v>
      </c>
      <c r="C120" t="str">
        <f t="shared" ca="1" si="36"/>
        <v>women</v>
      </c>
      <c r="D120">
        <f t="shared" ca="1" si="37"/>
        <v>45</v>
      </c>
      <c r="E120">
        <f t="shared" ca="1" si="38"/>
        <v>5</v>
      </c>
      <c r="F120" t="str">
        <f t="shared" ca="1" si="39"/>
        <v>general work</v>
      </c>
      <c r="G120">
        <f t="shared" ca="1" si="40"/>
        <v>2</v>
      </c>
      <c r="H120" t="str">
        <f t="shared" ca="1" si="41"/>
        <v>college</v>
      </c>
      <c r="I120">
        <f t="shared" ca="1" si="42"/>
        <v>4</v>
      </c>
      <c r="J120">
        <f t="shared" ca="1" si="43"/>
        <v>1</v>
      </c>
      <c r="K120">
        <f t="shared" ca="1" si="44"/>
        <v>3668</v>
      </c>
      <c r="L120">
        <f t="shared" ca="1" si="45"/>
        <v>7</v>
      </c>
      <c r="M120" t="str">
        <f t="shared" ca="1" si="46"/>
        <v>Manitoba</v>
      </c>
      <c r="N120">
        <f t="shared" ca="1" si="55"/>
        <v>11004</v>
      </c>
      <c r="O120">
        <f t="shared" ca="1" si="47"/>
        <v>8561.1835236127336</v>
      </c>
      <c r="P120">
        <f t="shared" ca="1" si="56"/>
        <v>1290.4743845347757</v>
      </c>
      <c r="Q120">
        <f t="shared" ca="1" si="48"/>
        <v>424</v>
      </c>
      <c r="R120">
        <f t="shared" ca="1" si="57"/>
        <v>1508.4304516541854</v>
      </c>
      <c r="S120">
        <f t="shared" ca="1" si="58"/>
        <v>5414.1031014850969</v>
      </c>
      <c r="T120">
        <f t="shared" ca="1" si="59"/>
        <v>17708.577486019873</v>
      </c>
      <c r="U120">
        <f t="shared" ca="1" si="60"/>
        <v>10493.613975266919</v>
      </c>
      <c r="V120">
        <f t="shared" ca="1" si="61"/>
        <v>7214.9635107529539</v>
      </c>
      <c r="AD120" s="5">
        <f ca="1">IF(Table1[[#This Row],[Gender]]="men",1,0)</f>
        <v>0</v>
      </c>
      <c r="AE120" s="6">
        <f ca="1">IF(Table1[[#This Row],[Gender]]="women",1,0)</f>
        <v>1</v>
      </c>
      <c r="AF120" s="6"/>
      <c r="AG120" s="7"/>
      <c r="AJ120" s="17">
        <f ca="1">IF(Table1[[#This Row],[field of work]]="TEACHING",1,0)</f>
        <v>0</v>
      </c>
      <c r="AK120" s="11">
        <f ca="1">IF(Table1[[#This Row],[field of work]]="CONSTRUCTION",1,0)</f>
        <v>0</v>
      </c>
      <c r="AL120" s="11">
        <f ca="1">IF(Table1[[#This Row],[field of work]]="AGRICULTURE",1,0)</f>
        <v>0</v>
      </c>
      <c r="AM120" s="11">
        <f ca="1">IF(Table1[[#This Row],[field of work]]="AGRICULTURE",1,0)</f>
        <v>0</v>
      </c>
      <c r="AN120" s="11">
        <f ca="1">IF(Table1[[#This Row],[field of work]]="HEALTH",1,0)</f>
        <v>0</v>
      </c>
      <c r="AO120" s="11">
        <f ca="1">IF(Table1[[#This Row],[field of work]]="IT",1,0)</f>
        <v>0</v>
      </c>
      <c r="AP120" s="11"/>
      <c r="AQ120" s="11"/>
      <c r="AR120" s="6"/>
      <c r="AS120" s="6"/>
      <c r="AT120" s="6"/>
      <c r="AU120" s="7"/>
      <c r="AW120" s="20">
        <f ca="1">QUOTIENT(Table1[[#This Row],[Car Value]],Table1[[#This Row],[Cars]])</f>
        <v>1290</v>
      </c>
      <c r="AX120" s="6"/>
      <c r="AY120" s="17">
        <f ca="1">IF(Table1[[#This Row],[Value of debts]]&gt;$AZ$6,1,0)</f>
        <v>1</v>
      </c>
      <c r="AZ120" s="6"/>
      <c r="BA120" s="6"/>
      <c r="BB120" s="7"/>
      <c r="BC120" s="27">
        <f ca="1">(Table1[[#This Row],[Mortage left]]/Table1[[#This Row],[Value of House]])</f>
        <v>0.77800649978305469</v>
      </c>
      <c r="BD120" s="11">
        <f t="shared" ca="1" si="49"/>
        <v>0</v>
      </c>
      <c r="BE120" s="11"/>
      <c r="BF120" s="11"/>
      <c r="BG120" s="17">
        <f ca="1">IF(Table1[[#This Row],[Area]]="YUKON",Table1[[#This Row],[Income]],0)</f>
        <v>0</v>
      </c>
      <c r="BH120" s="11">
        <f ca="1">IF(Table1[[#This Row],[Area]]="BC",Table1[[#This Row],[Income]],0)</f>
        <v>0</v>
      </c>
      <c r="BI120" s="11">
        <f t="shared" ca="1" si="50"/>
        <v>0</v>
      </c>
      <c r="BJ120" s="11">
        <f t="shared" ca="1" si="51"/>
        <v>0</v>
      </c>
      <c r="BK120" s="11">
        <f ca="1">IF(Table1[[#This Row],[Area]]="NUNAVUT",Table1[[#This Row],[Income]],0)</f>
        <v>0</v>
      </c>
      <c r="BL120" s="11">
        <f t="shared" ca="1" si="52"/>
        <v>0</v>
      </c>
      <c r="BM120" s="6">
        <f ca="1">IF(Table1[[#This Row],[Area]]="MANITOBA",Table1[[#This Row],[Income]],0)</f>
        <v>3668</v>
      </c>
      <c r="BN120" s="6">
        <f ca="1">IF(Table1[[#This Row],[Area]]="ONTARIO",Table1[[#This Row],[Income]],0)</f>
        <v>0</v>
      </c>
      <c r="BO120" s="6">
        <f ca="1">IF(Table1[[#This Row],[Area]]="QUEBEC",Table1[[#This Row],[Income]],0)</f>
        <v>0</v>
      </c>
      <c r="BP120" s="6">
        <f ca="1">IF(Table1[[#This Row],[Area]]="NEWFOUNLAND",Table1[[#This Row],[Income]],0)</f>
        <v>0</v>
      </c>
      <c r="BQ120" s="6">
        <f ca="1">IF(Table1[[#This Row],[Area]]="NEW BRUNCWICK",Table1[[#This Row],[Income]],0)</f>
        <v>0</v>
      </c>
      <c r="BR120" s="6">
        <f ca="1">IF(Table1[[#This Row],[Area]]="NOVA SCOTIA",Table1[[#This Row],[Income]],0)</f>
        <v>0</v>
      </c>
      <c r="BS120" s="7">
        <f t="shared" ca="1" si="53"/>
        <v>0</v>
      </c>
      <c r="BT120" s="5">
        <f ca="1">IF(Table1[[#This Row],[field of work]]="HEALTH",Table1[[#This Row],[Income]],0)</f>
        <v>0</v>
      </c>
      <c r="BU120" s="6">
        <f ca="1">IF(Table1[[#This Row],[field of work]]="CONSTRUCTION",Table1[[#This Row],[Income]],0)</f>
        <v>0</v>
      </c>
      <c r="BV120" s="6">
        <f t="shared" ca="1" si="54"/>
        <v>0</v>
      </c>
      <c r="BW120" s="6">
        <f ca="1">IF(Table1[[#This Row],[field of work]]="IT",Table1[[#This Row],[Income]],0)</f>
        <v>0</v>
      </c>
      <c r="BX120" s="6">
        <f ca="1">IF(Table1[[#This Row],[field of work]]="GENERAL WORK",Table1[[#This Row],[Income]],0)</f>
        <v>3668</v>
      </c>
      <c r="BY120" s="7">
        <f ca="1">IF(Table1[[#This Row],[field of work]]="AGRICULTURE",Table1[[#This Row],[Income]],0)</f>
        <v>0</v>
      </c>
      <c r="BZ120" s="5">
        <f ca="1">IF(Table1[[#This Row],[Value of debts]]&gt;Table1[[#This Row],[Income]],1,0)</f>
        <v>1</v>
      </c>
      <c r="CA120" s="7"/>
      <c r="CB120" s="5">
        <f ca="1">IF(Table1[[#This Row],[Networth of person($)]]&gt;$CC$6,Table1[[#This Row],[age]],0)</f>
        <v>45</v>
      </c>
      <c r="CC120" s="7"/>
      <c r="CD120" s="6"/>
      <c r="CE120" s="6"/>
      <c r="CF120" s="6"/>
      <c r="CG120" s="6"/>
      <c r="CH120" s="6"/>
      <c r="CI120" s="6"/>
    </row>
    <row r="121" spans="2:87" x14ac:dyDescent="0.25">
      <c r="B121">
        <f t="shared" ca="1" si="35"/>
        <v>2</v>
      </c>
      <c r="C121" t="str">
        <f t="shared" ca="1" si="36"/>
        <v>women</v>
      </c>
      <c r="D121">
        <f t="shared" ca="1" si="37"/>
        <v>37</v>
      </c>
      <c r="E121">
        <f t="shared" ca="1" si="38"/>
        <v>2</v>
      </c>
      <c r="F121" t="str">
        <f t="shared" ca="1" si="39"/>
        <v>constuction</v>
      </c>
      <c r="G121">
        <f t="shared" ca="1" si="40"/>
        <v>6</v>
      </c>
      <c r="H121" t="str">
        <f t="shared" ca="1" si="41"/>
        <v>other</v>
      </c>
      <c r="I121">
        <f t="shared" ca="1" si="42"/>
        <v>3</v>
      </c>
      <c r="J121">
        <f t="shared" ca="1" si="43"/>
        <v>3</v>
      </c>
      <c r="K121">
        <f t="shared" ca="1" si="44"/>
        <v>4968</v>
      </c>
      <c r="L121">
        <f t="shared" ca="1" si="45"/>
        <v>6</v>
      </c>
      <c r="M121" t="str">
        <f t="shared" ca="1" si="46"/>
        <v>Saskatchenwan</v>
      </c>
      <c r="N121">
        <f t="shared" ca="1" si="55"/>
        <v>24840</v>
      </c>
      <c r="O121">
        <f t="shared" ca="1" si="47"/>
        <v>11081.455820965819</v>
      </c>
      <c r="P121">
        <f t="shared" ca="1" si="56"/>
        <v>7451.561882917521</v>
      </c>
      <c r="Q121">
        <f t="shared" ca="1" si="48"/>
        <v>1325</v>
      </c>
      <c r="R121">
        <f t="shared" ca="1" si="57"/>
        <v>6601.8289449458671</v>
      </c>
      <c r="S121">
        <f t="shared" ca="1" si="58"/>
        <v>5877.0845465712391</v>
      </c>
      <c r="T121">
        <f t="shared" ca="1" si="59"/>
        <v>38168.646429488763</v>
      </c>
      <c r="U121">
        <f t="shared" ca="1" si="60"/>
        <v>19008.284765911685</v>
      </c>
      <c r="V121">
        <f t="shared" ca="1" si="61"/>
        <v>19160.361663577078</v>
      </c>
      <c r="AD121" s="5">
        <f ca="1">IF(Table1[[#This Row],[Gender]]="men",1,0)</f>
        <v>0</v>
      </c>
      <c r="AE121" s="6">
        <f ca="1">IF(Table1[[#This Row],[Gender]]="women",1,0)</f>
        <v>1</v>
      </c>
      <c r="AF121" s="6"/>
      <c r="AG121" s="7"/>
      <c r="AJ121" s="17">
        <f ca="1">IF(Table1[[#This Row],[field of work]]="TEACHING",1,0)</f>
        <v>0</v>
      </c>
      <c r="AK121" s="11">
        <f ca="1">IF(Table1[[#This Row],[field of work]]="CONSTRUCTION",1,0)</f>
        <v>0</v>
      </c>
      <c r="AL121" s="11">
        <f ca="1">IF(Table1[[#This Row],[field of work]]="AGRICULTURE",1,0)</f>
        <v>0</v>
      </c>
      <c r="AM121" s="11">
        <f ca="1">IF(Table1[[#This Row],[field of work]]="AGRICULTURE",1,0)</f>
        <v>0</v>
      </c>
      <c r="AN121" s="11">
        <f ca="1">IF(Table1[[#This Row],[field of work]]="HEALTH",1,0)</f>
        <v>0</v>
      </c>
      <c r="AO121" s="11">
        <f ca="1">IF(Table1[[#This Row],[field of work]]="IT",1,0)</f>
        <v>0</v>
      </c>
      <c r="AP121" s="11"/>
      <c r="AQ121" s="11"/>
      <c r="AR121" s="6"/>
      <c r="AS121" s="6"/>
      <c r="AT121" s="6"/>
      <c r="AU121" s="7"/>
      <c r="AW121" s="20">
        <f ca="1">QUOTIENT(Table1[[#This Row],[Car Value]],Table1[[#This Row],[Cars]])</f>
        <v>2483</v>
      </c>
      <c r="AX121" s="6"/>
      <c r="AY121" s="17">
        <f ca="1">IF(Table1[[#This Row],[Value of debts]]&gt;$AZ$6,1,0)</f>
        <v>1</v>
      </c>
      <c r="AZ121" s="6"/>
      <c r="BA121" s="6"/>
      <c r="BB121" s="7"/>
      <c r="BC121" s="27">
        <f ca="1">(Table1[[#This Row],[Mortage left]]/Table1[[#This Row],[Value of House]])</f>
        <v>0.44611335833195731</v>
      </c>
      <c r="BD121" s="11">
        <f t="shared" ca="1" si="49"/>
        <v>0</v>
      </c>
      <c r="BE121" s="11"/>
      <c r="BF121" s="11"/>
      <c r="BG121" s="17">
        <f ca="1">IF(Table1[[#This Row],[Area]]="YUKON",Table1[[#This Row],[Income]],0)</f>
        <v>0</v>
      </c>
      <c r="BH121" s="11">
        <f ca="1">IF(Table1[[#This Row],[Area]]="BC",Table1[[#This Row],[Income]],0)</f>
        <v>0</v>
      </c>
      <c r="BI121" s="11">
        <f t="shared" ca="1" si="50"/>
        <v>0</v>
      </c>
      <c r="BJ121" s="11">
        <f t="shared" ca="1" si="51"/>
        <v>0</v>
      </c>
      <c r="BK121" s="11">
        <f ca="1">IF(Table1[[#This Row],[Area]]="NUNAVUT",Table1[[#This Row],[Income]],0)</f>
        <v>0</v>
      </c>
      <c r="BL121" s="11">
        <f t="shared" ca="1" si="52"/>
        <v>0</v>
      </c>
      <c r="BM121" s="6">
        <f ca="1">IF(Table1[[#This Row],[Area]]="MANITOBA",Table1[[#This Row],[Income]],0)</f>
        <v>0</v>
      </c>
      <c r="BN121" s="6">
        <f ca="1">IF(Table1[[#This Row],[Area]]="ONTARIO",Table1[[#This Row],[Income]],0)</f>
        <v>0</v>
      </c>
      <c r="BO121" s="6">
        <f ca="1">IF(Table1[[#This Row],[Area]]="QUEBEC",Table1[[#This Row],[Income]],0)</f>
        <v>0</v>
      </c>
      <c r="BP121" s="6">
        <f ca="1">IF(Table1[[#This Row],[Area]]="NEWFOUNLAND",Table1[[#This Row],[Income]],0)</f>
        <v>0</v>
      </c>
      <c r="BQ121" s="6">
        <f ca="1">IF(Table1[[#This Row],[Area]]="NEW BRUNCWICK",Table1[[#This Row],[Income]],0)</f>
        <v>0</v>
      </c>
      <c r="BR121" s="6">
        <f ca="1">IF(Table1[[#This Row],[Area]]="NOVA SCOTIA",Table1[[#This Row],[Income]],0)</f>
        <v>0</v>
      </c>
      <c r="BS121" s="7">
        <f t="shared" ca="1" si="53"/>
        <v>0</v>
      </c>
      <c r="BT121" s="5">
        <f ca="1">IF(Table1[[#This Row],[field of work]]="HEALTH",Table1[[#This Row],[Income]],0)</f>
        <v>0</v>
      </c>
      <c r="BU121" s="6">
        <f ca="1">IF(Table1[[#This Row],[field of work]]="CONSTRUCTION",Table1[[#This Row],[Income]],0)</f>
        <v>0</v>
      </c>
      <c r="BV121" s="6">
        <f t="shared" ca="1" si="54"/>
        <v>0</v>
      </c>
      <c r="BW121" s="6">
        <f ca="1">IF(Table1[[#This Row],[field of work]]="IT",Table1[[#This Row],[Income]],0)</f>
        <v>0</v>
      </c>
      <c r="BX121" s="6">
        <f ca="1">IF(Table1[[#This Row],[field of work]]="GENERAL WORK",Table1[[#This Row],[Income]],0)</f>
        <v>0</v>
      </c>
      <c r="BY121" s="7">
        <f ca="1">IF(Table1[[#This Row],[field of work]]="AGRICULTURE",Table1[[#This Row],[Income]],0)</f>
        <v>0</v>
      </c>
      <c r="BZ121" s="5">
        <f ca="1">IF(Table1[[#This Row],[Value of debts]]&gt;Table1[[#This Row],[Income]],1,0)</f>
        <v>1</v>
      </c>
      <c r="CA121" s="7"/>
      <c r="CB121" s="5">
        <f ca="1">IF(Table1[[#This Row],[Networth of person($)]]&gt;$CC$6,Table1[[#This Row],[age]],0)</f>
        <v>37</v>
      </c>
      <c r="CC121" s="7"/>
      <c r="CD121" s="6"/>
      <c r="CE121" s="6"/>
      <c r="CF121" s="6"/>
      <c r="CG121" s="6"/>
      <c r="CH121" s="6"/>
      <c r="CI121" s="6"/>
    </row>
    <row r="122" spans="2:87" x14ac:dyDescent="0.25">
      <c r="B122">
        <f t="shared" ca="1" si="35"/>
        <v>2</v>
      </c>
      <c r="C122" t="str">
        <f t="shared" ca="1" si="36"/>
        <v>women</v>
      </c>
      <c r="D122">
        <f t="shared" ca="1" si="37"/>
        <v>45</v>
      </c>
      <c r="E122">
        <f t="shared" ca="1" si="38"/>
        <v>2</v>
      </c>
      <c r="F122" t="str">
        <f t="shared" ca="1" si="39"/>
        <v>constuction</v>
      </c>
      <c r="G122">
        <f t="shared" ca="1" si="40"/>
        <v>5</v>
      </c>
      <c r="H122" t="str">
        <f t="shared" ca="1" si="41"/>
        <v>other</v>
      </c>
      <c r="I122">
        <f t="shared" ca="1" si="42"/>
        <v>1</v>
      </c>
      <c r="J122">
        <f t="shared" ca="1" si="43"/>
        <v>1</v>
      </c>
      <c r="K122">
        <f t="shared" ca="1" si="44"/>
        <v>6424</v>
      </c>
      <c r="L122">
        <f t="shared" ca="1" si="45"/>
        <v>10</v>
      </c>
      <c r="M122" t="str">
        <f t="shared" ca="1" si="46"/>
        <v>Newfounland</v>
      </c>
      <c r="N122">
        <f t="shared" ca="1" si="55"/>
        <v>38544</v>
      </c>
      <c r="O122">
        <f t="shared" ca="1" si="47"/>
        <v>24443.932478370858</v>
      </c>
      <c r="P122">
        <f t="shared" ca="1" si="56"/>
        <v>112.93707629849929</v>
      </c>
      <c r="Q122">
        <f t="shared" ca="1" si="48"/>
        <v>22</v>
      </c>
      <c r="R122">
        <f t="shared" ca="1" si="57"/>
        <v>7387.1769928813128</v>
      </c>
      <c r="S122">
        <f t="shared" ca="1" si="58"/>
        <v>2949.4301724594989</v>
      </c>
      <c r="T122">
        <f t="shared" ca="1" si="59"/>
        <v>41606.367248757997</v>
      </c>
      <c r="U122">
        <f t="shared" ca="1" si="60"/>
        <v>31853.10947125217</v>
      </c>
      <c r="V122">
        <f t="shared" ca="1" si="61"/>
        <v>9753.2577775058271</v>
      </c>
      <c r="AD122" s="5">
        <f ca="1">IF(Table1[[#This Row],[Gender]]="men",1,0)</f>
        <v>0</v>
      </c>
      <c r="AE122" s="6">
        <f ca="1">IF(Table1[[#This Row],[Gender]]="women",1,0)</f>
        <v>1</v>
      </c>
      <c r="AF122" s="6"/>
      <c r="AG122" s="7"/>
      <c r="AJ122" s="17">
        <f ca="1">IF(Table1[[#This Row],[field of work]]="TEACHING",1,0)</f>
        <v>0</v>
      </c>
      <c r="AK122" s="11">
        <f ca="1">IF(Table1[[#This Row],[field of work]]="CONSTRUCTION",1,0)</f>
        <v>0</v>
      </c>
      <c r="AL122" s="11">
        <f ca="1">IF(Table1[[#This Row],[field of work]]="AGRICULTURE",1,0)</f>
        <v>0</v>
      </c>
      <c r="AM122" s="11">
        <f ca="1">IF(Table1[[#This Row],[field of work]]="AGRICULTURE",1,0)</f>
        <v>0</v>
      </c>
      <c r="AN122" s="11">
        <f ca="1">IF(Table1[[#This Row],[field of work]]="HEALTH",1,0)</f>
        <v>0</v>
      </c>
      <c r="AO122" s="11">
        <f ca="1">IF(Table1[[#This Row],[field of work]]="IT",1,0)</f>
        <v>0</v>
      </c>
      <c r="AP122" s="11"/>
      <c r="AQ122" s="11"/>
      <c r="AR122" s="6"/>
      <c r="AS122" s="6"/>
      <c r="AT122" s="6"/>
      <c r="AU122" s="7"/>
      <c r="AW122" s="20">
        <f ca="1">QUOTIENT(Table1[[#This Row],[Car Value]],Table1[[#This Row],[Cars]])</f>
        <v>112</v>
      </c>
      <c r="AX122" s="6"/>
      <c r="AY122" s="17">
        <f ca="1">IF(Table1[[#This Row],[Value of debts]]&gt;$AZ$6,1,0)</f>
        <v>1</v>
      </c>
      <c r="AZ122" s="6"/>
      <c r="BA122" s="6"/>
      <c r="BB122" s="7"/>
      <c r="BC122" s="27">
        <f ca="1">(Table1[[#This Row],[Mortage left]]/Table1[[#This Row],[Value of House]])</f>
        <v>0.63418255703535853</v>
      </c>
      <c r="BD122" s="11">
        <f t="shared" ca="1" si="49"/>
        <v>0</v>
      </c>
      <c r="BE122" s="11"/>
      <c r="BF122" s="11"/>
      <c r="BG122" s="17">
        <f ca="1">IF(Table1[[#This Row],[Area]]="YUKON",Table1[[#This Row],[Income]],0)</f>
        <v>0</v>
      </c>
      <c r="BH122" s="11">
        <f ca="1">IF(Table1[[#This Row],[Area]]="BC",Table1[[#This Row],[Income]],0)</f>
        <v>0</v>
      </c>
      <c r="BI122" s="11">
        <f t="shared" ca="1" si="50"/>
        <v>0</v>
      </c>
      <c r="BJ122" s="11">
        <f t="shared" ca="1" si="51"/>
        <v>0</v>
      </c>
      <c r="BK122" s="11">
        <f ca="1">IF(Table1[[#This Row],[Area]]="NUNAVUT",Table1[[#This Row],[Income]],0)</f>
        <v>0</v>
      </c>
      <c r="BL122" s="11">
        <f t="shared" ca="1" si="52"/>
        <v>5458</v>
      </c>
      <c r="BM122" s="6">
        <f ca="1">IF(Table1[[#This Row],[Area]]="MANITOBA",Table1[[#This Row],[Income]],0)</f>
        <v>0</v>
      </c>
      <c r="BN122" s="6">
        <f ca="1">IF(Table1[[#This Row],[Area]]="ONTARIO",Table1[[#This Row],[Income]],0)</f>
        <v>0</v>
      </c>
      <c r="BO122" s="6">
        <f ca="1">IF(Table1[[#This Row],[Area]]="QUEBEC",Table1[[#This Row],[Income]],0)</f>
        <v>0</v>
      </c>
      <c r="BP122" s="6">
        <f ca="1">IF(Table1[[#This Row],[Area]]="NEWFOUNLAND",Table1[[#This Row],[Income]],0)</f>
        <v>6424</v>
      </c>
      <c r="BQ122" s="6">
        <f ca="1">IF(Table1[[#This Row],[Area]]="NEW BRUNCWICK",Table1[[#This Row],[Income]],0)</f>
        <v>0</v>
      </c>
      <c r="BR122" s="6">
        <f ca="1">IF(Table1[[#This Row],[Area]]="NOVA SCOTIA",Table1[[#This Row],[Income]],0)</f>
        <v>0</v>
      </c>
      <c r="BS122" s="7">
        <f t="shared" ca="1" si="53"/>
        <v>0</v>
      </c>
      <c r="BT122" s="5">
        <f ca="1">IF(Table1[[#This Row],[field of work]]="HEALTH",Table1[[#This Row],[Income]],0)</f>
        <v>0</v>
      </c>
      <c r="BU122" s="6">
        <f ca="1">IF(Table1[[#This Row],[field of work]]="CONSTRUCTION",Table1[[#This Row],[Income]],0)</f>
        <v>0</v>
      </c>
      <c r="BV122" s="6">
        <f t="shared" ca="1" si="54"/>
        <v>0</v>
      </c>
      <c r="BW122" s="6">
        <f ca="1">IF(Table1[[#This Row],[field of work]]="IT",Table1[[#This Row],[Income]],0)</f>
        <v>0</v>
      </c>
      <c r="BX122" s="6">
        <f ca="1">IF(Table1[[#This Row],[field of work]]="GENERAL WORK",Table1[[#This Row],[Income]],0)</f>
        <v>0</v>
      </c>
      <c r="BY122" s="7">
        <f ca="1">IF(Table1[[#This Row],[field of work]]="AGRICULTURE",Table1[[#This Row],[Income]],0)</f>
        <v>0</v>
      </c>
      <c r="BZ122" s="5">
        <f ca="1">IF(Table1[[#This Row],[Value of debts]]&gt;Table1[[#This Row],[Income]],1,0)</f>
        <v>1</v>
      </c>
      <c r="CA122" s="7"/>
      <c r="CB122" s="5">
        <f ca="1">IF(Table1[[#This Row],[Networth of person($)]]&gt;$CC$6,Table1[[#This Row],[age]],0)</f>
        <v>45</v>
      </c>
      <c r="CC122" s="7"/>
      <c r="CD122" s="6"/>
      <c r="CE122" s="6"/>
      <c r="CF122" s="6"/>
      <c r="CG122" s="6"/>
      <c r="CH122" s="6"/>
      <c r="CI122" s="6"/>
    </row>
    <row r="123" spans="2:87" x14ac:dyDescent="0.25">
      <c r="B123">
        <f t="shared" ca="1" si="35"/>
        <v>2</v>
      </c>
      <c r="C123" t="str">
        <f t="shared" ca="1" si="36"/>
        <v>women</v>
      </c>
      <c r="D123">
        <f t="shared" ca="1" si="37"/>
        <v>32</v>
      </c>
      <c r="E123">
        <f t="shared" ca="1" si="38"/>
        <v>4</v>
      </c>
      <c r="F123" t="str">
        <f t="shared" ca="1" si="39"/>
        <v>IT</v>
      </c>
      <c r="G123">
        <f t="shared" ca="1" si="40"/>
        <v>6</v>
      </c>
      <c r="H123" t="str">
        <f t="shared" ca="1" si="41"/>
        <v>other</v>
      </c>
      <c r="I123">
        <f t="shared" ca="1" si="42"/>
        <v>3</v>
      </c>
      <c r="J123">
        <f t="shared" ca="1" si="43"/>
        <v>1</v>
      </c>
      <c r="K123">
        <f t="shared" ca="1" si="44"/>
        <v>4135</v>
      </c>
      <c r="L123">
        <f t="shared" ca="1" si="45"/>
        <v>1</v>
      </c>
      <c r="M123" t="str">
        <f t="shared" ca="1" si="46"/>
        <v>Yukon</v>
      </c>
      <c r="N123">
        <f t="shared" ca="1" si="55"/>
        <v>12405</v>
      </c>
      <c r="O123">
        <f t="shared" ca="1" si="47"/>
        <v>8673.7631260310282</v>
      </c>
      <c r="P123">
        <f t="shared" ca="1" si="56"/>
        <v>2834.697996209356</v>
      </c>
      <c r="Q123">
        <f t="shared" ca="1" si="48"/>
        <v>570</v>
      </c>
      <c r="R123">
        <f t="shared" ca="1" si="57"/>
        <v>5930.3676016894378</v>
      </c>
      <c r="S123">
        <f t="shared" ca="1" si="58"/>
        <v>3406.5107466138511</v>
      </c>
      <c r="T123">
        <f t="shared" ca="1" si="59"/>
        <v>18646.208742823208</v>
      </c>
      <c r="U123">
        <f t="shared" ca="1" si="60"/>
        <v>15174.130727720465</v>
      </c>
      <c r="V123">
        <f t="shared" ca="1" si="61"/>
        <v>3472.0780151027429</v>
      </c>
      <c r="AD123" s="5">
        <f ca="1">IF(Table1[[#This Row],[Gender]]="men",1,0)</f>
        <v>0</v>
      </c>
      <c r="AE123" s="6">
        <f ca="1">IF(Table1[[#This Row],[Gender]]="women",1,0)</f>
        <v>1</v>
      </c>
      <c r="AF123" s="6"/>
      <c r="AG123" s="7"/>
      <c r="AJ123" s="17">
        <f ca="1">IF(Table1[[#This Row],[field of work]]="TEACHING",1,0)</f>
        <v>0</v>
      </c>
      <c r="AK123" s="11">
        <f ca="1">IF(Table1[[#This Row],[field of work]]="CONSTRUCTION",1,0)</f>
        <v>0</v>
      </c>
      <c r="AL123" s="11">
        <f ca="1">IF(Table1[[#This Row],[field of work]]="AGRICULTURE",1,0)</f>
        <v>0</v>
      </c>
      <c r="AM123" s="11">
        <f ca="1">IF(Table1[[#This Row],[field of work]]="AGRICULTURE",1,0)</f>
        <v>0</v>
      </c>
      <c r="AN123" s="11">
        <f ca="1">IF(Table1[[#This Row],[field of work]]="HEALTH",1,0)</f>
        <v>0</v>
      </c>
      <c r="AO123" s="11">
        <f ca="1">IF(Table1[[#This Row],[field of work]]="IT",1,0)</f>
        <v>1</v>
      </c>
      <c r="AP123" s="11"/>
      <c r="AQ123" s="11"/>
      <c r="AR123" s="6"/>
      <c r="AS123" s="6"/>
      <c r="AT123" s="6"/>
      <c r="AU123" s="7"/>
      <c r="AW123" s="20">
        <f ca="1">QUOTIENT(Table1[[#This Row],[Car Value]],Table1[[#This Row],[Cars]])</f>
        <v>2834</v>
      </c>
      <c r="AX123" s="6"/>
      <c r="AY123" s="17">
        <f ca="1">IF(Table1[[#This Row],[Value of debts]]&gt;$AZ$6,1,0)</f>
        <v>1</v>
      </c>
      <c r="AZ123" s="6"/>
      <c r="BA123" s="6"/>
      <c r="BB123" s="7"/>
      <c r="BC123" s="27">
        <f ca="1">(Table1[[#This Row],[Mortage left]]/Table1[[#This Row],[Value of House]])</f>
        <v>0.69921508472640292</v>
      </c>
      <c r="BD123" s="11">
        <f t="shared" ca="1" si="49"/>
        <v>0</v>
      </c>
      <c r="BE123" s="11"/>
      <c r="BF123" s="11"/>
      <c r="BG123" s="17">
        <f ca="1">IF(Table1[[#This Row],[Area]]="YUKON",Table1[[#This Row],[Income]],0)</f>
        <v>4135</v>
      </c>
      <c r="BH123" s="11">
        <f ca="1">IF(Table1[[#This Row],[Area]]="BC",Table1[[#This Row],[Income]],0)</f>
        <v>0</v>
      </c>
      <c r="BI123" s="11">
        <f t="shared" ca="1" si="50"/>
        <v>0</v>
      </c>
      <c r="BJ123" s="11">
        <f t="shared" ca="1" si="51"/>
        <v>0</v>
      </c>
      <c r="BK123" s="11">
        <f ca="1">IF(Table1[[#This Row],[Area]]="NUNAVUT",Table1[[#This Row],[Income]],0)</f>
        <v>0</v>
      </c>
      <c r="BL123" s="11">
        <f t="shared" ca="1" si="52"/>
        <v>0</v>
      </c>
      <c r="BM123" s="6">
        <f ca="1">IF(Table1[[#This Row],[Area]]="MANITOBA",Table1[[#This Row],[Income]],0)</f>
        <v>0</v>
      </c>
      <c r="BN123" s="6">
        <f ca="1">IF(Table1[[#This Row],[Area]]="ONTARIO",Table1[[#This Row],[Income]],0)</f>
        <v>0</v>
      </c>
      <c r="BO123" s="6">
        <f ca="1">IF(Table1[[#This Row],[Area]]="QUEBEC",Table1[[#This Row],[Income]],0)</f>
        <v>0</v>
      </c>
      <c r="BP123" s="6">
        <f ca="1">IF(Table1[[#This Row],[Area]]="NEWFOUNLAND",Table1[[#This Row],[Income]],0)</f>
        <v>0</v>
      </c>
      <c r="BQ123" s="6">
        <f ca="1">IF(Table1[[#This Row],[Area]]="NEW BRUNCWICK",Table1[[#This Row],[Income]],0)</f>
        <v>0</v>
      </c>
      <c r="BR123" s="6">
        <f ca="1">IF(Table1[[#This Row],[Area]]="NOVA SCOTIA",Table1[[#This Row],[Income]],0)</f>
        <v>0</v>
      </c>
      <c r="BS123" s="7">
        <f t="shared" ca="1" si="53"/>
        <v>0</v>
      </c>
      <c r="BT123" s="5">
        <f ca="1">IF(Table1[[#This Row],[field of work]]="HEALTH",Table1[[#This Row],[Income]],0)</f>
        <v>0</v>
      </c>
      <c r="BU123" s="6">
        <f ca="1">IF(Table1[[#This Row],[field of work]]="CONSTRUCTION",Table1[[#This Row],[Income]],0)</f>
        <v>0</v>
      </c>
      <c r="BV123" s="6">
        <f t="shared" ca="1" si="54"/>
        <v>4203</v>
      </c>
      <c r="BW123" s="6">
        <f ca="1">IF(Table1[[#This Row],[field of work]]="IT",Table1[[#This Row],[Income]],0)</f>
        <v>4135</v>
      </c>
      <c r="BX123" s="6">
        <f ca="1">IF(Table1[[#This Row],[field of work]]="GENERAL WORK",Table1[[#This Row],[Income]],0)</f>
        <v>0</v>
      </c>
      <c r="BY123" s="7">
        <f ca="1">IF(Table1[[#This Row],[field of work]]="AGRICULTURE",Table1[[#This Row],[Income]],0)</f>
        <v>0</v>
      </c>
      <c r="BZ123" s="5">
        <f ca="1">IF(Table1[[#This Row],[Value of debts]]&gt;Table1[[#This Row],[Income]],1,0)</f>
        <v>1</v>
      </c>
      <c r="CA123" s="7"/>
      <c r="CB123" s="5">
        <f ca="1">IF(Table1[[#This Row],[Networth of person($)]]&gt;$CC$6,Table1[[#This Row],[age]],0)</f>
        <v>0</v>
      </c>
      <c r="CC123" s="7"/>
      <c r="CD123" s="6"/>
      <c r="CE123" s="6"/>
      <c r="CF123" s="6"/>
      <c r="CG123" s="6"/>
      <c r="CH123" s="6"/>
      <c r="CI123" s="6"/>
    </row>
    <row r="124" spans="2:87" x14ac:dyDescent="0.25">
      <c r="B124">
        <f t="shared" ca="1" si="35"/>
        <v>1</v>
      </c>
      <c r="C124" t="str">
        <f t="shared" ca="1" si="36"/>
        <v>men</v>
      </c>
      <c r="D124">
        <f t="shared" ca="1" si="37"/>
        <v>28</v>
      </c>
      <c r="E124">
        <f t="shared" ca="1" si="38"/>
        <v>3</v>
      </c>
      <c r="F124" t="str">
        <f t="shared" ca="1" si="39"/>
        <v>teaching</v>
      </c>
      <c r="G124">
        <f t="shared" ca="1" si="40"/>
        <v>4</v>
      </c>
      <c r="H124" t="str">
        <f t="shared" ca="1" si="41"/>
        <v>technical</v>
      </c>
      <c r="I124">
        <f t="shared" ca="1" si="42"/>
        <v>2</v>
      </c>
      <c r="J124">
        <f t="shared" ca="1" si="43"/>
        <v>2</v>
      </c>
      <c r="K124">
        <f t="shared" ca="1" si="44"/>
        <v>4203</v>
      </c>
      <c r="L124">
        <f t="shared" ca="1" si="45"/>
        <v>9</v>
      </c>
      <c r="M124" t="str">
        <f t="shared" ca="1" si="46"/>
        <v>Quebec</v>
      </c>
      <c r="N124">
        <f t="shared" ca="1" si="55"/>
        <v>16812</v>
      </c>
      <c r="O124">
        <f t="shared" ca="1" si="47"/>
        <v>2472.9663049199398</v>
      </c>
      <c r="P124">
        <f t="shared" ca="1" si="56"/>
        <v>6038.8016707397264</v>
      </c>
      <c r="Q124">
        <f t="shared" ca="1" si="48"/>
        <v>1824</v>
      </c>
      <c r="R124">
        <f t="shared" ca="1" si="57"/>
        <v>4022.0321981304869</v>
      </c>
      <c r="S124">
        <f t="shared" ca="1" si="58"/>
        <v>4611.294917672225</v>
      </c>
      <c r="T124">
        <f t="shared" ca="1" si="59"/>
        <v>27462.096588411951</v>
      </c>
      <c r="U124">
        <f t="shared" ca="1" si="60"/>
        <v>8318.9985030504267</v>
      </c>
      <c r="V124">
        <f t="shared" ca="1" si="61"/>
        <v>19143.098085361526</v>
      </c>
      <c r="AD124" s="5">
        <f ca="1">IF(Table1[[#This Row],[Gender]]="men",1,0)</f>
        <v>1</v>
      </c>
      <c r="AE124" s="6">
        <f ca="1">IF(Table1[[#This Row],[Gender]]="women",1,0)</f>
        <v>0</v>
      </c>
      <c r="AF124" s="6"/>
      <c r="AG124" s="7"/>
      <c r="AJ124" s="17">
        <f ca="1">IF(Table1[[#This Row],[field of work]]="TEACHING",1,0)</f>
        <v>1</v>
      </c>
      <c r="AK124" s="11">
        <f ca="1">IF(Table1[[#This Row],[field of work]]="CONSTRUCTION",1,0)</f>
        <v>0</v>
      </c>
      <c r="AL124" s="11">
        <f ca="1">IF(Table1[[#This Row],[field of work]]="AGRICULTURE",1,0)</f>
        <v>0</v>
      </c>
      <c r="AM124" s="11">
        <f ca="1">IF(Table1[[#This Row],[field of work]]="AGRICULTURE",1,0)</f>
        <v>0</v>
      </c>
      <c r="AN124" s="11">
        <f ca="1">IF(Table1[[#This Row],[field of work]]="HEALTH",1,0)</f>
        <v>0</v>
      </c>
      <c r="AO124" s="11">
        <f ca="1">IF(Table1[[#This Row],[field of work]]="IT",1,0)</f>
        <v>0</v>
      </c>
      <c r="AP124" s="11"/>
      <c r="AQ124" s="11"/>
      <c r="AR124" s="6"/>
      <c r="AS124" s="6"/>
      <c r="AT124" s="6"/>
      <c r="AU124" s="7"/>
      <c r="AW124" s="20">
        <f ca="1">QUOTIENT(Table1[[#This Row],[Car Value]],Table1[[#This Row],[Cars]])</f>
        <v>3019</v>
      </c>
      <c r="AX124" s="6"/>
      <c r="AY124" s="17">
        <f ca="1">IF(Table1[[#This Row],[Value of debts]]&gt;$AZ$6,1,0)</f>
        <v>1</v>
      </c>
      <c r="AZ124" s="6"/>
      <c r="BA124" s="6"/>
      <c r="BB124" s="7"/>
      <c r="BC124" s="27">
        <f ca="1">(Table1[[#This Row],[Mortage left]]/Table1[[#This Row],[Value of House]])</f>
        <v>0.14709530721627051</v>
      </c>
      <c r="BD124" s="11">
        <f t="shared" ca="1" si="49"/>
        <v>1</v>
      </c>
      <c r="BE124" s="11"/>
      <c r="BF124" s="11"/>
      <c r="BG124" s="17">
        <f ca="1">IF(Table1[[#This Row],[Area]]="YUKON",Table1[[#This Row],[Income]],0)</f>
        <v>0</v>
      </c>
      <c r="BH124" s="11">
        <f ca="1">IF(Table1[[#This Row],[Area]]="BC",Table1[[#This Row],[Income]],0)</f>
        <v>0</v>
      </c>
      <c r="BI124" s="11">
        <f t="shared" ca="1" si="50"/>
        <v>0</v>
      </c>
      <c r="BJ124" s="11">
        <f t="shared" ca="1" si="51"/>
        <v>0</v>
      </c>
      <c r="BK124" s="11">
        <f ca="1">IF(Table1[[#This Row],[Area]]="NUNAVUT",Table1[[#This Row],[Income]],0)</f>
        <v>0</v>
      </c>
      <c r="BL124" s="11">
        <f t="shared" ca="1" si="52"/>
        <v>0</v>
      </c>
      <c r="BM124" s="6">
        <f ca="1">IF(Table1[[#This Row],[Area]]="MANITOBA",Table1[[#This Row],[Income]],0)</f>
        <v>0</v>
      </c>
      <c r="BN124" s="6">
        <f ca="1">IF(Table1[[#This Row],[Area]]="ONTARIO",Table1[[#This Row],[Income]],0)</f>
        <v>0</v>
      </c>
      <c r="BO124" s="6">
        <f ca="1">IF(Table1[[#This Row],[Area]]="QUEBEC",Table1[[#This Row],[Income]],0)</f>
        <v>4203</v>
      </c>
      <c r="BP124" s="6">
        <f ca="1">IF(Table1[[#This Row],[Area]]="NEWFOUNLAND",Table1[[#This Row],[Income]],0)</f>
        <v>0</v>
      </c>
      <c r="BQ124" s="6">
        <f ca="1">IF(Table1[[#This Row],[Area]]="NEW BRUNCWICK",Table1[[#This Row],[Income]],0)</f>
        <v>0</v>
      </c>
      <c r="BR124" s="6">
        <f ca="1">IF(Table1[[#This Row],[Area]]="NOVA SCOTIA",Table1[[#This Row],[Income]],0)</f>
        <v>0</v>
      </c>
      <c r="BS124" s="7">
        <f t="shared" ca="1" si="53"/>
        <v>0</v>
      </c>
      <c r="BT124" s="5">
        <f ca="1">IF(Table1[[#This Row],[field of work]]="HEALTH",Table1[[#This Row],[Income]],0)</f>
        <v>0</v>
      </c>
      <c r="BU124" s="6">
        <f ca="1">IF(Table1[[#This Row],[field of work]]="CONSTRUCTION",Table1[[#This Row],[Income]],0)</f>
        <v>0</v>
      </c>
      <c r="BV124" s="6">
        <f t="shared" ca="1" si="54"/>
        <v>0</v>
      </c>
      <c r="BW124" s="6">
        <f ca="1">IF(Table1[[#This Row],[field of work]]="IT",Table1[[#This Row],[Income]],0)</f>
        <v>0</v>
      </c>
      <c r="BX124" s="6">
        <f ca="1">IF(Table1[[#This Row],[field of work]]="GENERAL WORK",Table1[[#This Row],[Income]],0)</f>
        <v>0</v>
      </c>
      <c r="BY124" s="7">
        <f ca="1">IF(Table1[[#This Row],[field of work]]="AGRICULTURE",Table1[[#This Row],[Income]],0)</f>
        <v>0</v>
      </c>
      <c r="BZ124" s="5">
        <f ca="1">IF(Table1[[#This Row],[Value of debts]]&gt;Table1[[#This Row],[Income]],1,0)</f>
        <v>1</v>
      </c>
      <c r="CA124" s="7"/>
      <c r="CB124" s="5">
        <f ca="1">IF(Table1[[#This Row],[Networth of person($)]]&gt;$CC$6,Table1[[#This Row],[age]],0)</f>
        <v>28</v>
      </c>
      <c r="CC124" s="7"/>
      <c r="CD124" s="6"/>
      <c r="CE124" s="6"/>
      <c r="CF124" s="6"/>
      <c r="CG124" s="6"/>
      <c r="CH124" s="6"/>
      <c r="CI124" s="6"/>
    </row>
    <row r="125" spans="2:87" x14ac:dyDescent="0.25">
      <c r="B125">
        <f t="shared" ca="1" si="35"/>
        <v>2</v>
      </c>
      <c r="C125" t="str">
        <f t="shared" ca="1" si="36"/>
        <v>women</v>
      </c>
      <c r="D125">
        <f t="shared" ca="1" si="37"/>
        <v>38</v>
      </c>
      <c r="E125">
        <f t="shared" ca="1" si="38"/>
        <v>5</v>
      </c>
      <c r="F125" t="str">
        <f t="shared" ca="1" si="39"/>
        <v>general work</v>
      </c>
      <c r="G125">
        <f t="shared" ca="1" si="40"/>
        <v>1</v>
      </c>
      <c r="H125" t="str">
        <f t="shared" ca="1" si="41"/>
        <v>highschool</v>
      </c>
      <c r="I125">
        <f t="shared" ca="1" si="42"/>
        <v>4</v>
      </c>
      <c r="J125">
        <f t="shared" ca="1" si="43"/>
        <v>2</v>
      </c>
      <c r="K125">
        <f t="shared" ca="1" si="44"/>
        <v>3760</v>
      </c>
      <c r="L125">
        <f t="shared" ca="1" si="45"/>
        <v>12</v>
      </c>
      <c r="M125" t="str">
        <f t="shared" ca="1" si="46"/>
        <v>Nova Scotia</v>
      </c>
      <c r="N125">
        <f t="shared" ca="1" si="55"/>
        <v>22560</v>
      </c>
      <c r="O125">
        <f t="shared" ca="1" si="47"/>
        <v>2826.2906317021443</v>
      </c>
      <c r="P125">
        <f t="shared" ca="1" si="56"/>
        <v>5373.2577889485783</v>
      </c>
      <c r="Q125">
        <f t="shared" ca="1" si="48"/>
        <v>2963</v>
      </c>
      <c r="R125">
        <f t="shared" ca="1" si="57"/>
        <v>5797.5837561547778</v>
      </c>
      <c r="S125">
        <f t="shared" ca="1" si="58"/>
        <v>3694.3760375074498</v>
      </c>
      <c r="T125">
        <f t="shared" ca="1" si="59"/>
        <v>31627.633826456025</v>
      </c>
      <c r="U125">
        <f t="shared" ca="1" si="60"/>
        <v>11586.874387856922</v>
      </c>
      <c r="V125">
        <f t="shared" ca="1" si="61"/>
        <v>20040.759438599103</v>
      </c>
      <c r="AD125" s="5">
        <f ca="1">IF(Table1[[#This Row],[Gender]]="men",1,0)</f>
        <v>0</v>
      </c>
      <c r="AE125" s="6">
        <f ca="1">IF(Table1[[#This Row],[Gender]]="women",1,0)</f>
        <v>1</v>
      </c>
      <c r="AF125" s="6"/>
      <c r="AG125" s="7"/>
      <c r="AJ125" s="17">
        <f ca="1">IF(Table1[[#This Row],[field of work]]="TEACHING",1,0)</f>
        <v>0</v>
      </c>
      <c r="AK125" s="11">
        <f ca="1">IF(Table1[[#This Row],[field of work]]="CONSTRUCTION",1,0)</f>
        <v>0</v>
      </c>
      <c r="AL125" s="11">
        <f ca="1">IF(Table1[[#This Row],[field of work]]="AGRICULTURE",1,0)</f>
        <v>0</v>
      </c>
      <c r="AM125" s="11">
        <f ca="1">IF(Table1[[#This Row],[field of work]]="AGRICULTURE",1,0)</f>
        <v>0</v>
      </c>
      <c r="AN125" s="11">
        <f ca="1">IF(Table1[[#This Row],[field of work]]="HEALTH",1,0)</f>
        <v>0</v>
      </c>
      <c r="AO125" s="11">
        <f ca="1">IF(Table1[[#This Row],[field of work]]="IT",1,0)</f>
        <v>0</v>
      </c>
      <c r="AP125" s="11"/>
      <c r="AQ125" s="11"/>
      <c r="AR125" s="6"/>
      <c r="AS125" s="6"/>
      <c r="AT125" s="6"/>
      <c r="AU125" s="7"/>
      <c r="AW125" s="20">
        <f ca="1">QUOTIENT(Table1[[#This Row],[Car Value]],Table1[[#This Row],[Cars]])</f>
        <v>2686</v>
      </c>
      <c r="AX125" s="6"/>
      <c r="AY125" s="17">
        <f ca="1">IF(Table1[[#This Row],[Value of debts]]&gt;$AZ$6,1,0)</f>
        <v>1</v>
      </c>
      <c r="AZ125" s="6"/>
      <c r="BA125" s="6"/>
      <c r="BB125" s="7"/>
      <c r="BC125" s="27">
        <f ca="1">(Table1[[#This Row],[Mortage left]]/Table1[[#This Row],[Value of House]])</f>
        <v>0.12527884005771917</v>
      </c>
      <c r="BD125" s="11">
        <f t="shared" ca="1" si="49"/>
        <v>1</v>
      </c>
      <c r="BE125" s="11"/>
      <c r="BF125" s="11"/>
      <c r="BG125" s="17">
        <f ca="1">IF(Table1[[#This Row],[Area]]="YUKON",Table1[[#This Row],[Income]],0)</f>
        <v>0</v>
      </c>
      <c r="BH125" s="11">
        <f ca="1">IF(Table1[[#This Row],[Area]]="BC",Table1[[#This Row],[Income]],0)</f>
        <v>0</v>
      </c>
      <c r="BI125" s="11">
        <f t="shared" ca="1" si="50"/>
        <v>0</v>
      </c>
      <c r="BJ125" s="11">
        <f t="shared" ca="1" si="51"/>
        <v>0</v>
      </c>
      <c r="BK125" s="11">
        <f ca="1">IF(Table1[[#This Row],[Area]]="NUNAVUT",Table1[[#This Row],[Income]],0)</f>
        <v>0</v>
      </c>
      <c r="BL125" s="11">
        <f t="shared" ca="1" si="52"/>
        <v>0</v>
      </c>
      <c r="BM125" s="6">
        <f ca="1">IF(Table1[[#This Row],[Area]]="MANITOBA",Table1[[#This Row],[Income]],0)</f>
        <v>0</v>
      </c>
      <c r="BN125" s="6">
        <f ca="1">IF(Table1[[#This Row],[Area]]="ONTARIO",Table1[[#This Row],[Income]],0)</f>
        <v>0</v>
      </c>
      <c r="BO125" s="6">
        <f ca="1">IF(Table1[[#This Row],[Area]]="QUEBEC",Table1[[#This Row],[Income]],0)</f>
        <v>0</v>
      </c>
      <c r="BP125" s="6">
        <f ca="1">IF(Table1[[#This Row],[Area]]="NEWFOUNLAND",Table1[[#This Row],[Income]],0)</f>
        <v>0</v>
      </c>
      <c r="BQ125" s="6">
        <f ca="1">IF(Table1[[#This Row],[Area]]="NEW BRUNCWICK",Table1[[#This Row],[Income]],0)</f>
        <v>0</v>
      </c>
      <c r="BR125" s="6">
        <f ca="1">IF(Table1[[#This Row],[Area]]="NOVA SCOTIA",Table1[[#This Row],[Income]],0)</f>
        <v>3760</v>
      </c>
      <c r="BS125" s="7">
        <f t="shared" ca="1" si="53"/>
        <v>0</v>
      </c>
      <c r="BT125" s="5">
        <f ca="1">IF(Table1[[#This Row],[field of work]]="HEALTH",Table1[[#This Row],[Income]],0)</f>
        <v>0</v>
      </c>
      <c r="BU125" s="6">
        <f ca="1">IF(Table1[[#This Row],[field of work]]="CONSTRUCTION",Table1[[#This Row],[Income]],0)</f>
        <v>0</v>
      </c>
      <c r="BV125" s="6">
        <f t="shared" ca="1" si="54"/>
        <v>0</v>
      </c>
      <c r="BW125" s="6">
        <f ca="1">IF(Table1[[#This Row],[field of work]]="IT",Table1[[#This Row],[Income]],0)</f>
        <v>0</v>
      </c>
      <c r="BX125" s="6">
        <f ca="1">IF(Table1[[#This Row],[field of work]]="GENERAL WORK",Table1[[#This Row],[Income]],0)</f>
        <v>3760</v>
      </c>
      <c r="BY125" s="7">
        <f ca="1">IF(Table1[[#This Row],[field of work]]="AGRICULTURE",Table1[[#This Row],[Income]],0)</f>
        <v>0</v>
      </c>
      <c r="BZ125" s="5">
        <f ca="1">IF(Table1[[#This Row],[Value of debts]]&gt;Table1[[#This Row],[Income]],1,0)</f>
        <v>1</v>
      </c>
      <c r="CA125" s="7"/>
      <c r="CB125" s="5">
        <f ca="1">IF(Table1[[#This Row],[Networth of person($)]]&gt;$CC$6,Table1[[#This Row],[age]],0)</f>
        <v>38</v>
      </c>
      <c r="CC125" s="7"/>
      <c r="CD125" s="6"/>
      <c r="CE125" s="6"/>
      <c r="CF125" s="6"/>
      <c r="CG125" s="6"/>
      <c r="CH125" s="6"/>
      <c r="CI125" s="6"/>
    </row>
    <row r="126" spans="2:87" x14ac:dyDescent="0.25">
      <c r="B126">
        <f t="shared" ca="1" si="35"/>
        <v>1</v>
      </c>
      <c r="C126" t="str">
        <f t="shared" ca="1" si="36"/>
        <v>men</v>
      </c>
      <c r="D126">
        <f t="shared" ca="1" si="37"/>
        <v>41</v>
      </c>
      <c r="E126">
        <f t="shared" ca="1" si="38"/>
        <v>5</v>
      </c>
      <c r="F126" t="str">
        <f t="shared" ca="1" si="39"/>
        <v>general work</v>
      </c>
      <c r="G126">
        <f t="shared" ca="1" si="40"/>
        <v>3</v>
      </c>
      <c r="H126" t="str">
        <f t="shared" ca="1" si="41"/>
        <v>university</v>
      </c>
      <c r="I126">
        <f t="shared" ca="1" si="42"/>
        <v>1</v>
      </c>
      <c r="J126">
        <f t="shared" ca="1" si="43"/>
        <v>1</v>
      </c>
      <c r="K126">
        <f t="shared" ca="1" si="44"/>
        <v>7498</v>
      </c>
      <c r="L126">
        <f t="shared" ca="1" si="45"/>
        <v>1</v>
      </c>
      <c r="M126" t="str">
        <f t="shared" ca="1" si="46"/>
        <v>Yukon</v>
      </c>
      <c r="N126">
        <f t="shared" ca="1" si="55"/>
        <v>37490</v>
      </c>
      <c r="O126">
        <f t="shared" ca="1" si="47"/>
        <v>24506.171593781855</v>
      </c>
      <c r="P126">
        <f t="shared" ca="1" si="56"/>
        <v>7347.2004224623597</v>
      </c>
      <c r="Q126">
        <f t="shared" ca="1" si="48"/>
        <v>7335</v>
      </c>
      <c r="R126">
        <f t="shared" ca="1" si="57"/>
        <v>3240.0029315986349</v>
      </c>
      <c r="S126">
        <f t="shared" ca="1" si="58"/>
        <v>4442.1117000268632</v>
      </c>
      <c r="T126">
        <f t="shared" ca="1" si="59"/>
        <v>49279.312122489224</v>
      </c>
      <c r="U126">
        <f t="shared" ca="1" si="60"/>
        <v>35081.174525380491</v>
      </c>
      <c r="V126">
        <f t="shared" ca="1" si="61"/>
        <v>14198.137597108733</v>
      </c>
      <c r="AD126" s="5">
        <f ca="1">IF(Table1[[#This Row],[Gender]]="men",1,0)</f>
        <v>1</v>
      </c>
      <c r="AE126" s="6">
        <f ca="1">IF(Table1[[#This Row],[Gender]]="women",1,0)</f>
        <v>0</v>
      </c>
      <c r="AF126" s="6"/>
      <c r="AG126" s="7"/>
      <c r="AJ126" s="17">
        <f ca="1">IF(Table1[[#This Row],[field of work]]="TEACHING",1,0)</f>
        <v>0</v>
      </c>
      <c r="AK126" s="11">
        <f ca="1">IF(Table1[[#This Row],[field of work]]="CONSTRUCTION",1,0)</f>
        <v>0</v>
      </c>
      <c r="AL126" s="11">
        <f ca="1">IF(Table1[[#This Row],[field of work]]="AGRICULTURE",1,0)</f>
        <v>0</v>
      </c>
      <c r="AM126" s="11">
        <f ca="1">IF(Table1[[#This Row],[field of work]]="AGRICULTURE",1,0)</f>
        <v>0</v>
      </c>
      <c r="AN126" s="11">
        <f ca="1">IF(Table1[[#This Row],[field of work]]="HEALTH",1,0)</f>
        <v>0</v>
      </c>
      <c r="AO126" s="11">
        <f ca="1">IF(Table1[[#This Row],[field of work]]="IT",1,0)</f>
        <v>0</v>
      </c>
      <c r="AP126" s="11"/>
      <c r="AQ126" s="11"/>
      <c r="AR126" s="6"/>
      <c r="AS126" s="6"/>
      <c r="AT126" s="6"/>
      <c r="AU126" s="7"/>
      <c r="AW126" s="20">
        <f ca="1">QUOTIENT(Table1[[#This Row],[Car Value]],Table1[[#This Row],[Cars]])</f>
        <v>7347</v>
      </c>
      <c r="AX126" s="6"/>
      <c r="AY126" s="17">
        <f ca="1">IF(Table1[[#This Row],[Value of debts]]&gt;$AZ$6,1,0)</f>
        <v>1</v>
      </c>
      <c r="AZ126" s="6"/>
      <c r="BA126" s="6"/>
      <c r="BB126" s="7"/>
      <c r="BC126" s="27">
        <f ca="1">(Table1[[#This Row],[Mortage left]]/Table1[[#This Row],[Value of House]])</f>
        <v>0.65367222175998552</v>
      </c>
      <c r="BD126" s="11">
        <f t="shared" ca="1" si="49"/>
        <v>0</v>
      </c>
      <c r="BE126" s="11"/>
      <c r="BF126" s="11"/>
      <c r="BG126" s="17">
        <f ca="1">IF(Table1[[#This Row],[Area]]="YUKON",Table1[[#This Row],[Income]],0)</f>
        <v>7498</v>
      </c>
      <c r="BH126" s="11">
        <f ca="1">IF(Table1[[#This Row],[Area]]="BC",Table1[[#This Row],[Income]],0)</f>
        <v>0</v>
      </c>
      <c r="BI126" s="11">
        <f t="shared" ca="1" si="50"/>
        <v>0</v>
      </c>
      <c r="BJ126" s="11">
        <f t="shared" ca="1" si="51"/>
        <v>0</v>
      </c>
      <c r="BK126" s="11">
        <f ca="1">IF(Table1[[#This Row],[Area]]="NUNAVUT",Table1[[#This Row],[Income]],0)</f>
        <v>0</v>
      </c>
      <c r="BL126" s="11">
        <f t="shared" ca="1" si="52"/>
        <v>0</v>
      </c>
      <c r="BM126" s="6">
        <f ca="1">IF(Table1[[#This Row],[Area]]="MANITOBA",Table1[[#This Row],[Income]],0)</f>
        <v>0</v>
      </c>
      <c r="BN126" s="6">
        <f ca="1">IF(Table1[[#This Row],[Area]]="ONTARIO",Table1[[#This Row],[Income]],0)</f>
        <v>0</v>
      </c>
      <c r="BO126" s="6">
        <f ca="1">IF(Table1[[#This Row],[Area]]="QUEBEC",Table1[[#This Row],[Income]],0)</f>
        <v>0</v>
      </c>
      <c r="BP126" s="6">
        <f ca="1">IF(Table1[[#This Row],[Area]]="NEWFOUNLAND",Table1[[#This Row],[Income]],0)</f>
        <v>0</v>
      </c>
      <c r="BQ126" s="6">
        <f ca="1">IF(Table1[[#This Row],[Area]]="NEW BRUNCWICK",Table1[[#This Row],[Income]],0)</f>
        <v>0</v>
      </c>
      <c r="BR126" s="6">
        <f ca="1">IF(Table1[[#This Row],[Area]]="NOVA SCOTIA",Table1[[#This Row],[Income]],0)</f>
        <v>0</v>
      </c>
      <c r="BS126" s="7">
        <f t="shared" ca="1" si="53"/>
        <v>0</v>
      </c>
      <c r="BT126" s="5">
        <f ca="1">IF(Table1[[#This Row],[field of work]]="HEALTH",Table1[[#This Row],[Income]],0)</f>
        <v>0</v>
      </c>
      <c r="BU126" s="6">
        <f ca="1">IF(Table1[[#This Row],[field of work]]="CONSTRUCTION",Table1[[#This Row],[Income]],0)</f>
        <v>0</v>
      </c>
      <c r="BV126" s="6">
        <f t="shared" ca="1" si="54"/>
        <v>0</v>
      </c>
      <c r="BW126" s="6">
        <f ca="1">IF(Table1[[#This Row],[field of work]]="IT",Table1[[#This Row],[Income]],0)</f>
        <v>0</v>
      </c>
      <c r="BX126" s="6">
        <f ca="1">IF(Table1[[#This Row],[field of work]]="GENERAL WORK",Table1[[#This Row],[Income]],0)</f>
        <v>7498</v>
      </c>
      <c r="BY126" s="7">
        <f ca="1">IF(Table1[[#This Row],[field of work]]="AGRICULTURE",Table1[[#This Row],[Income]],0)</f>
        <v>0</v>
      </c>
      <c r="BZ126" s="5">
        <f ca="1">IF(Table1[[#This Row],[Value of debts]]&gt;Table1[[#This Row],[Income]],1,0)</f>
        <v>1</v>
      </c>
      <c r="CA126" s="7"/>
      <c r="CB126" s="5">
        <f ca="1">IF(Table1[[#This Row],[Networth of person($)]]&gt;$CC$6,Table1[[#This Row],[age]],0)</f>
        <v>41</v>
      </c>
      <c r="CC126" s="7"/>
      <c r="CD126" s="6"/>
      <c r="CE126" s="6"/>
      <c r="CF126" s="6"/>
      <c r="CG126" s="6"/>
      <c r="CH126" s="6"/>
      <c r="CI126" s="6"/>
    </row>
    <row r="127" spans="2:87" x14ac:dyDescent="0.25">
      <c r="B127">
        <f t="shared" ca="1" si="35"/>
        <v>2</v>
      </c>
      <c r="C127" t="str">
        <f t="shared" ca="1" si="36"/>
        <v>women</v>
      </c>
      <c r="D127">
        <f t="shared" ca="1" si="37"/>
        <v>42</v>
      </c>
      <c r="E127">
        <f t="shared" ca="1" si="38"/>
        <v>6</v>
      </c>
      <c r="F127" t="str">
        <f t="shared" ca="1" si="39"/>
        <v>agriculture</v>
      </c>
      <c r="G127">
        <f t="shared" ca="1" si="40"/>
        <v>1</v>
      </c>
      <c r="H127" t="str">
        <f t="shared" ca="1" si="41"/>
        <v>highschool</v>
      </c>
      <c r="I127">
        <f t="shared" ca="1" si="42"/>
        <v>4</v>
      </c>
      <c r="J127">
        <f t="shared" ca="1" si="43"/>
        <v>3</v>
      </c>
      <c r="K127">
        <f t="shared" ca="1" si="44"/>
        <v>5106</v>
      </c>
      <c r="L127">
        <f t="shared" ca="1" si="45"/>
        <v>9</v>
      </c>
      <c r="M127" t="str">
        <f t="shared" ca="1" si="46"/>
        <v>Quebec</v>
      </c>
      <c r="N127">
        <f t="shared" ca="1" si="55"/>
        <v>30636</v>
      </c>
      <c r="O127">
        <f t="shared" ca="1" si="47"/>
        <v>15523.435987813305</v>
      </c>
      <c r="P127">
        <f t="shared" ca="1" si="56"/>
        <v>6374.1059856814263</v>
      </c>
      <c r="Q127">
        <f t="shared" ca="1" si="48"/>
        <v>5190</v>
      </c>
      <c r="R127">
        <f t="shared" ca="1" si="57"/>
        <v>7136.4560258574338</v>
      </c>
      <c r="S127">
        <f t="shared" ca="1" si="58"/>
        <v>7599.6240155497726</v>
      </c>
      <c r="T127">
        <f t="shared" ca="1" si="59"/>
        <v>44609.730001231197</v>
      </c>
      <c r="U127">
        <f t="shared" ca="1" si="60"/>
        <v>27849.892013670738</v>
      </c>
      <c r="V127">
        <f t="shared" ca="1" si="61"/>
        <v>16759.837987560459</v>
      </c>
      <c r="AD127" s="5">
        <f ca="1">IF(Table1[[#This Row],[Gender]]="men",1,0)</f>
        <v>0</v>
      </c>
      <c r="AE127" s="6">
        <f ca="1">IF(Table1[[#This Row],[Gender]]="women",1,0)</f>
        <v>1</v>
      </c>
      <c r="AF127" s="6"/>
      <c r="AG127" s="7"/>
      <c r="AJ127" s="17">
        <f ca="1">IF(Table1[[#This Row],[field of work]]="TEACHING",1,0)</f>
        <v>0</v>
      </c>
      <c r="AK127" s="11">
        <f ca="1">IF(Table1[[#This Row],[field of work]]="CONSTRUCTION",1,0)</f>
        <v>0</v>
      </c>
      <c r="AL127" s="11">
        <f ca="1">IF(Table1[[#This Row],[field of work]]="AGRICULTURE",1,0)</f>
        <v>1</v>
      </c>
      <c r="AM127" s="11">
        <f ca="1">IF(Table1[[#This Row],[field of work]]="AGRICULTURE",1,0)</f>
        <v>1</v>
      </c>
      <c r="AN127" s="11">
        <f ca="1">IF(Table1[[#This Row],[field of work]]="HEALTH",1,0)</f>
        <v>0</v>
      </c>
      <c r="AO127" s="11">
        <f ca="1">IF(Table1[[#This Row],[field of work]]="IT",1,0)</f>
        <v>0</v>
      </c>
      <c r="AP127" s="11"/>
      <c r="AQ127" s="11"/>
      <c r="AR127" s="6"/>
      <c r="AS127" s="6"/>
      <c r="AT127" s="6"/>
      <c r="AU127" s="7"/>
      <c r="AW127" s="20">
        <f ca="1">QUOTIENT(Table1[[#This Row],[Car Value]],Table1[[#This Row],[Cars]])</f>
        <v>2124</v>
      </c>
      <c r="AX127" s="6"/>
      <c r="AY127" s="17">
        <f ca="1">IF(Table1[[#This Row],[Value of debts]]&gt;$AZ$6,1,0)</f>
        <v>1</v>
      </c>
      <c r="AZ127" s="6"/>
      <c r="BA127" s="6"/>
      <c r="BB127" s="7"/>
      <c r="BC127" s="27">
        <f ca="1">(Table1[[#This Row],[Mortage left]]/Table1[[#This Row],[Value of House]])</f>
        <v>0.5067057053079157</v>
      </c>
      <c r="BD127" s="11">
        <f t="shared" ca="1" si="49"/>
        <v>0</v>
      </c>
      <c r="BE127" s="11"/>
      <c r="BF127" s="11"/>
      <c r="BG127" s="17">
        <f ca="1">IF(Table1[[#This Row],[Area]]="YUKON",Table1[[#This Row],[Income]],0)</f>
        <v>0</v>
      </c>
      <c r="BH127" s="11">
        <f ca="1">IF(Table1[[#This Row],[Area]]="BC",Table1[[#This Row],[Income]],0)</f>
        <v>0</v>
      </c>
      <c r="BI127" s="11">
        <f t="shared" ca="1" si="50"/>
        <v>0</v>
      </c>
      <c r="BJ127" s="11">
        <f t="shared" ca="1" si="51"/>
        <v>0</v>
      </c>
      <c r="BK127" s="11">
        <f ca="1">IF(Table1[[#This Row],[Area]]="NUNAVUT",Table1[[#This Row],[Income]],0)</f>
        <v>0</v>
      </c>
      <c r="BL127" s="11">
        <f t="shared" ca="1" si="52"/>
        <v>0</v>
      </c>
      <c r="BM127" s="6">
        <f ca="1">IF(Table1[[#This Row],[Area]]="MANITOBA",Table1[[#This Row],[Income]],0)</f>
        <v>0</v>
      </c>
      <c r="BN127" s="6">
        <f ca="1">IF(Table1[[#This Row],[Area]]="ONTARIO",Table1[[#This Row],[Income]],0)</f>
        <v>0</v>
      </c>
      <c r="BO127" s="6">
        <f ca="1">IF(Table1[[#This Row],[Area]]="QUEBEC",Table1[[#This Row],[Income]],0)</f>
        <v>5106</v>
      </c>
      <c r="BP127" s="6">
        <f ca="1">IF(Table1[[#This Row],[Area]]="NEWFOUNLAND",Table1[[#This Row],[Income]],0)</f>
        <v>0</v>
      </c>
      <c r="BQ127" s="6">
        <f ca="1">IF(Table1[[#This Row],[Area]]="NEW BRUNCWICK",Table1[[#This Row],[Income]],0)</f>
        <v>0</v>
      </c>
      <c r="BR127" s="6">
        <f ca="1">IF(Table1[[#This Row],[Area]]="NOVA SCOTIA",Table1[[#This Row],[Income]],0)</f>
        <v>0</v>
      </c>
      <c r="BS127" s="7">
        <f t="shared" ca="1" si="53"/>
        <v>0</v>
      </c>
      <c r="BT127" s="5">
        <f ca="1">IF(Table1[[#This Row],[field of work]]="HEALTH",Table1[[#This Row],[Income]],0)</f>
        <v>0</v>
      </c>
      <c r="BU127" s="6">
        <f ca="1">IF(Table1[[#This Row],[field of work]]="CONSTRUCTION",Table1[[#This Row],[Income]],0)</f>
        <v>0</v>
      </c>
      <c r="BV127" s="6">
        <f t="shared" ca="1" si="54"/>
        <v>0</v>
      </c>
      <c r="BW127" s="6">
        <f ca="1">IF(Table1[[#This Row],[field of work]]="IT",Table1[[#This Row],[Income]],0)</f>
        <v>0</v>
      </c>
      <c r="BX127" s="6">
        <f ca="1">IF(Table1[[#This Row],[field of work]]="GENERAL WORK",Table1[[#This Row],[Income]],0)</f>
        <v>0</v>
      </c>
      <c r="BY127" s="7">
        <f ca="1">IF(Table1[[#This Row],[field of work]]="AGRICULTURE",Table1[[#This Row],[Income]],0)</f>
        <v>5106</v>
      </c>
      <c r="BZ127" s="5">
        <f ca="1">IF(Table1[[#This Row],[Value of debts]]&gt;Table1[[#This Row],[Income]],1,0)</f>
        <v>1</v>
      </c>
      <c r="CA127" s="7"/>
      <c r="CB127" s="5">
        <f ca="1">IF(Table1[[#This Row],[Networth of person($)]]&gt;$CC$6,Table1[[#This Row],[age]],0)</f>
        <v>42</v>
      </c>
      <c r="CC127" s="7"/>
      <c r="CD127" s="6"/>
      <c r="CE127" s="6"/>
      <c r="CF127" s="6"/>
      <c r="CG127" s="6"/>
      <c r="CH127" s="6"/>
      <c r="CI127" s="6"/>
    </row>
    <row r="128" spans="2:87" x14ac:dyDescent="0.25">
      <c r="B128">
        <f t="shared" ca="1" si="35"/>
        <v>1</v>
      </c>
      <c r="C128" t="str">
        <f t="shared" ca="1" si="36"/>
        <v>men</v>
      </c>
      <c r="D128">
        <f t="shared" ca="1" si="37"/>
        <v>42</v>
      </c>
      <c r="E128">
        <f t="shared" ca="1" si="38"/>
        <v>5</v>
      </c>
      <c r="F128" t="str">
        <f t="shared" ca="1" si="39"/>
        <v>general work</v>
      </c>
      <c r="G128">
        <f t="shared" ca="1" si="40"/>
        <v>3</v>
      </c>
      <c r="H128" t="str">
        <f t="shared" ca="1" si="41"/>
        <v>university</v>
      </c>
      <c r="I128">
        <f t="shared" ca="1" si="42"/>
        <v>2</v>
      </c>
      <c r="J128">
        <f t="shared" ca="1" si="43"/>
        <v>1</v>
      </c>
      <c r="K128">
        <f t="shared" ca="1" si="44"/>
        <v>4882</v>
      </c>
      <c r="L128">
        <f t="shared" ca="1" si="45"/>
        <v>10</v>
      </c>
      <c r="M128" t="str">
        <f t="shared" ca="1" si="46"/>
        <v>Newfounland</v>
      </c>
      <c r="N128">
        <f t="shared" ca="1" si="55"/>
        <v>19528</v>
      </c>
      <c r="O128">
        <f t="shared" ca="1" si="47"/>
        <v>2228.9716061724503</v>
      </c>
      <c r="P128">
        <f t="shared" ca="1" si="56"/>
        <v>2714.7691530798788</v>
      </c>
      <c r="Q128">
        <f t="shared" ca="1" si="48"/>
        <v>581</v>
      </c>
      <c r="R128">
        <f t="shared" ca="1" si="57"/>
        <v>1846.3782907199511</v>
      </c>
      <c r="S128">
        <f t="shared" ca="1" si="58"/>
        <v>5085.406689579364</v>
      </c>
      <c r="T128">
        <f t="shared" ca="1" si="59"/>
        <v>27328.175842659242</v>
      </c>
      <c r="U128">
        <f t="shared" ca="1" si="60"/>
        <v>4656.3498968924014</v>
      </c>
      <c r="V128">
        <f t="shared" ca="1" si="61"/>
        <v>22671.825945766839</v>
      </c>
      <c r="AD128" s="5">
        <f ca="1">IF(Table1[[#This Row],[Gender]]="men",1,0)</f>
        <v>1</v>
      </c>
      <c r="AE128" s="6">
        <f ca="1">IF(Table1[[#This Row],[Gender]]="women",1,0)</f>
        <v>0</v>
      </c>
      <c r="AF128" s="6"/>
      <c r="AG128" s="7"/>
      <c r="AJ128" s="17">
        <f ca="1">IF(Table1[[#This Row],[field of work]]="TEACHING",1,0)</f>
        <v>0</v>
      </c>
      <c r="AK128" s="11">
        <f ca="1">IF(Table1[[#This Row],[field of work]]="CONSTRUCTION",1,0)</f>
        <v>0</v>
      </c>
      <c r="AL128" s="11">
        <f ca="1">IF(Table1[[#This Row],[field of work]]="AGRICULTURE",1,0)</f>
        <v>0</v>
      </c>
      <c r="AM128" s="11">
        <f ca="1">IF(Table1[[#This Row],[field of work]]="AGRICULTURE",1,0)</f>
        <v>0</v>
      </c>
      <c r="AN128" s="11">
        <f ca="1">IF(Table1[[#This Row],[field of work]]="HEALTH",1,0)</f>
        <v>0</v>
      </c>
      <c r="AO128" s="11">
        <f ca="1">IF(Table1[[#This Row],[field of work]]="IT",1,0)</f>
        <v>0</v>
      </c>
      <c r="AP128" s="11"/>
      <c r="AQ128" s="11"/>
      <c r="AR128" s="6"/>
      <c r="AS128" s="6"/>
      <c r="AT128" s="6"/>
      <c r="AU128" s="7"/>
      <c r="AW128" s="20">
        <f ca="1">QUOTIENT(Table1[[#This Row],[Car Value]],Table1[[#This Row],[Cars]])</f>
        <v>2714</v>
      </c>
      <c r="AX128" s="6"/>
      <c r="AY128" s="17">
        <f ca="1">IF(Table1[[#This Row],[Value of debts]]&gt;$AZ$6,1,0)</f>
        <v>1</v>
      </c>
      <c r="AZ128" s="6"/>
      <c r="BA128" s="6"/>
      <c r="BB128" s="7"/>
      <c r="BC128" s="27">
        <f ca="1">(Table1[[#This Row],[Mortage left]]/Table1[[#This Row],[Value of House]])</f>
        <v>0.1141423395213258</v>
      </c>
      <c r="BD128" s="11">
        <f t="shared" ca="1" si="49"/>
        <v>1</v>
      </c>
      <c r="BE128" s="11"/>
      <c r="BF128" s="11"/>
      <c r="BG128" s="17">
        <f ca="1">IF(Table1[[#This Row],[Area]]="YUKON",Table1[[#This Row],[Income]],0)</f>
        <v>0</v>
      </c>
      <c r="BH128" s="11">
        <f ca="1">IF(Table1[[#This Row],[Area]]="BC",Table1[[#This Row],[Income]],0)</f>
        <v>0</v>
      </c>
      <c r="BI128" s="11">
        <f t="shared" ca="1" si="50"/>
        <v>0</v>
      </c>
      <c r="BJ128" s="11">
        <f t="shared" ca="1" si="51"/>
        <v>0</v>
      </c>
      <c r="BK128" s="11">
        <f ca="1">IF(Table1[[#This Row],[Area]]="NUNAVUT",Table1[[#This Row],[Income]],0)</f>
        <v>0</v>
      </c>
      <c r="BL128" s="11">
        <f t="shared" ca="1" si="52"/>
        <v>0</v>
      </c>
      <c r="BM128" s="6">
        <f ca="1">IF(Table1[[#This Row],[Area]]="MANITOBA",Table1[[#This Row],[Income]],0)</f>
        <v>0</v>
      </c>
      <c r="BN128" s="6">
        <f ca="1">IF(Table1[[#This Row],[Area]]="ONTARIO",Table1[[#This Row],[Income]],0)</f>
        <v>0</v>
      </c>
      <c r="BO128" s="6">
        <f ca="1">IF(Table1[[#This Row],[Area]]="QUEBEC",Table1[[#This Row],[Income]],0)</f>
        <v>0</v>
      </c>
      <c r="BP128" s="6">
        <f ca="1">IF(Table1[[#This Row],[Area]]="NEWFOUNLAND",Table1[[#This Row],[Income]],0)</f>
        <v>4882</v>
      </c>
      <c r="BQ128" s="6">
        <f ca="1">IF(Table1[[#This Row],[Area]]="NEW BRUNCWICK",Table1[[#This Row],[Income]],0)</f>
        <v>0</v>
      </c>
      <c r="BR128" s="6">
        <f ca="1">IF(Table1[[#This Row],[Area]]="NOVA SCOTIA",Table1[[#This Row],[Income]],0)</f>
        <v>0</v>
      </c>
      <c r="BS128" s="7">
        <f t="shared" ca="1" si="53"/>
        <v>0</v>
      </c>
      <c r="BT128" s="5">
        <f ca="1">IF(Table1[[#This Row],[field of work]]="HEALTH",Table1[[#This Row],[Income]],0)</f>
        <v>0</v>
      </c>
      <c r="BU128" s="6">
        <f ca="1">IF(Table1[[#This Row],[field of work]]="CONSTRUCTION",Table1[[#This Row],[Income]],0)</f>
        <v>0</v>
      </c>
      <c r="BV128" s="6">
        <f t="shared" ca="1" si="54"/>
        <v>8373</v>
      </c>
      <c r="BW128" s="6">
        <f ca="1">IF(Table1[[#This Row],[field of work]]="IT",Table1[[#This Row],[Income]],0)</f>
        <v>0</v>
      </c>
      <c r="BX128" s="6">
        <f ca="1">IF(Table1[[#This Row],[field of work]]="GENERAL WORK",Table1[[#This Row],[Income]],0)</f>
        <v>4882</v>
      </c>
      <c r="BY128" s="7">
        <f ca="1">IF(Table1[[#This Row],[field of work]]="AGRICULTURE",Table1[[#This Row],[Income]],0)</f>
        <v>0</v>
      </c>
      <c r="BZ128" s="5">
        <f ca="1">IF(Table1[[#This Row],[Value of debts]]&gt;Table1[[#This Row],[Income]],1,0)</f>
        <v>0</v>
      </c>
      <c r="CA128" s="7"/>
      <c r="CB128" s="5">
        <f ca="1">IF(Table1[[#This Row],[Networth of person($)]]&gt;$CC$6,Table1[[#This Row],[age]],0)</f>
        <v>42</v>
      </c>
      <c r="CC128" s="7"/>
      <c r="CD128" s="6"/>
      <c r="CE128" s="6"/>
      <c r="CF128" s="6"/>
      <c r="CG128" s="6"/>
      <c r="CH128" s="6"/>
      <c r="CI128" s="6"/>
    </row>
    <row r="129" spans="2:87" x14ac:dyDescent="0.25">
      <c r="B129">
        <f t="shared" ca="1" si="35"/>
        <v>2</v>
      </c>
      <c r="C129" t="str">
        <f t="shared" ca="1" si="36"/>
        <v>women</v>
      </c>
      <c r="D129">
        <f t="shared" ca="1" si="37"/>
        <v>38</v>
      </c>
      <c r="E129">
        <f t="shared" ca="1" si="38"/>
        <v>3</v>
      </c>
      <c r="F129" t="str">
        <f t="shared" ca="1" si="39"/>
        <v>teaching</v>
      </c>
      <c r="G129">
        <f t="shared" ca="1" si="40"/>
        <v>3</v>
      </c>
      <c r="H129" t="str">
        <f t="shared" ca="1" si="41"/>
        <v>university</v>
      </c>
      <c r="I129">
        <f t="shared" ca="1" si="42"/>
        <v>0</v>
      </c>
      <c r="J129">
        <f t="shared" ca="1" si="43"/>
        <v>3</v>
      </c>
      <c r="K129">
        <f t="shared" ca="1" si="44"/>
        <v>8373</v>
      </c>
      <c r="L129">
        <f t="shared" ca="1" si="45"/>
        <v>11</v>
      </c>
      <c r="M129" t="str">
        <f t="shared" ca="1" si="46"/>
        <v>New bruncwick</v>
      </c>
      <c r="N129">
        <f t="shared" ca="1" si="55"/>
        <v>50238</v>
      </c>
      <c r="O129">
        <f t="shared" ca="1" si="47"/>
        <v>15989.095246437979</v>
      </c>
      <c r="P129">
        <f t="shared" ca="1" si="56"/>
        <v>23967.474573283875</v>
      </c>
      <c r="Q129">
        <f t="shared" ca="1" si="48"/>
        <v>12256</v>
      </c>
      <c r="R129">
        <f t="shared" ca="1" si="57"/>
        <v>13427.73274580872</v>
      </c>
      <c r="S129">
        <f t="shared" ca="1" si="58"/>
        <v>8558.5283469078768</v>
      </c>
      <c r="T129">
        <f t="shared" ca="1" si="59"/>
        <v>82764.00292019175</v>
      </c>
      <c r="U129">
        <f t="shared" ca="1" si="60"/>
        <v>41672.827992246705</v>
      </c>
      <c r="V129">
        <f t="shared" ca="1" si="61"/>
        <v>41091.174927945045</v>
      </c>
      <c r="AD129" s="5">
        <f ca="1">IF(Table1[[#This Row],[Gender]]="men",1,0)</f>
        <v>0</v>
      </c>
      <c r="AE129" s="6">
        <f ca="1">IF(Table1[[#This Row],[Gender]]="women",1,0)</f>
        <v>1</v>
      </c>
      <c r="AF129" s="6"/>
      <c r="AG129" s="7"/>
      <c r="AJ129" s="17">
        <f ca="1">IF(Table1[[#This Row],[field of work]]="TEACHING",1,0)</f>
        <v>1</v>
      </c>
      <c r="AK129" s="11">
        <f ca="1">IF(Table1[[#This Row],[field of work]]="CONSTRUCTION",1,0)</f>
        <v>0</v>
      </c>
      <c r="AL129" s="11">
        <f ca="1">IF(Table1[[#This Row],[field of work]]="AGRICULTURE",1,0)</f>
        <v>0</v>
      </c>
      <c r="AM129" s="11">
        <f ca="1">IF(Table1[[#This Row],[field of work]]="AGRICULTURE",1,0)</f>
        <v>0</v>
      </c>
      <c r="AN129" s="11">
        <f ca="1">IF(Table1[[#This Row],[field of work]]="HEALTH",1,0)</f>
        <v>0</v>
      </c>
      <c r="AO129" s="11">
        <f ca="1">IF(Table1[[#This Row],[field of work]]="IT",1,0)</f>
        <v>0</v>
      </c>
      <c r="AP129" s="11"/>
      <c r="AQ129" s="11"/>
      <c r="AR129" s="6"/>
      <c r="AS129" s="6"/>
      <c r="AT129" s="6"/>
      <c r="AU129" s="7"/>
      <c r="AW129" s="20">
        <f ca="1">QUOTIENT(Table1[[#This Row],[Car Value]],Table1[[#This Row],[Cars]])</f>
        <v>7989</v>
      </c>
      <c r="AX129" s="6"/>
      <c r="AY129" s="17">
        <f ca="1">IF(Table1[[#This Row],[Value of debts]]&gt;$AZ$6,1,0)</f>
        <v>1</v>
      </c>
      <c r="AZ129" s="6"/>
      <c r="BA129" s="6"/>
      <c r="BB129" s="7"/>
      <c r="BC129" s="27">
        <f ca="1">(Table1[[#This Row],[Mortage left]]/Table1[[#This Row],[Value of House]])</f>
        <v>0.31826695422664075</v>
      </c>
      <c r="BD129" s="11">
        <f t="shared" ca="1" si="49"/>
        <v>0</v>
      </c>
      <c r="BE129" s="11"/>
      <c r="BF129" s="11"/>
      <c r="BG129" s="17">
        <f ca="1">IF(Table1[[#This Row],[Area]]="YUKON",Table1[[#This Row],[Income]],0)</f>
        <v>0</v>
      </c>
      <c r="BH129" s="11">
        <f ca="1">IF(Table1[[#This Row],[Area]]="BC",Table1[[#This Row],[Income]],0)</f>
        <v>0</v>
      </c>
      <c r="BI129" s="11">
        <f t="shared" ca="1" si="50"/>
        <v>0</v>
      </c>
      <c r="BJ129" s="11">
        <f t="shared" ca="1" si="51"/>
        <v>0</v>
      </c>
      <c r="BK129" s="11">
        <f ca="1">IF(Table1[[#This Row],[Area]]="NUNAVUT",Table1[[#This Row],[Income]],0)</f>
        <v>0</v>
      </c>
      <c r="BL129" s="11">
        <f t="shared" ca="1" si="52"/>
        <v>0</v>
      </c>
      <c r="BM129" s="6">
        <f ca="1">IF(Table1[[#This Row],[Area]]="MANITOBA",Table1[[#This Row],[Income]],0)</f>
        <v>0</v>
      </c>
      <c r="BN129" s="6">
        <f ca="1">IF(Table1[[#This Row],[Area]]="ONTARIO",Table1[[#This Row],[Income]],0)</f>
        <v>0</v>
      </c>
      <c r="BO129" s="6">
        <f ca="1">IF(Table1[[#This Row],[Area]]="QUEBEC",Table1[[#This Row],[Income]],0)</f>
        <v>0</v>
      </c>
      <c r="BP129" s="6">
        <f ca="1">IF(Table1[[#This Row],[Area]]="NEWFOUNLAND",Table1[[#This Row],[Income]],0)</f>
        <v>0</v>
      </c>
      <c r="BQ129" s="6">
        <f ca="1">IF(Table1[[#This Row],[Area]]="NEW BRUNCWICK",Table1[[#This Row],[Income]],0)</f>
        <v>8373</v>
      </c>
      <c r="BR129" s="6">
        <f ca="1">IF(Table1[[#This Row],[Area]]="NOVA SCOTIA",Table1[[#This Row],[Income]],0)</f>
        <v>0</v>
      </c>
      <c r="BS129" s="7">
        <f t="shared" ca="1" si="53"/>
        <v>0</v>
      </c>
      <c r="BT129" s="5">
        <f ca="1">IF(Table1[[#This Row],[field of work]]="HEALTH",Table1[[#This Row],[Income]],0)</f>
        <v>0</v>
      </c>
      <c r="BU129" s="6">
        <f ca="1">IF(Table1[[#This Row],[field of work]]="CONSTRUCTION",Table1[[#This Row],[Income]],0)</f>
        <v>0</v>
      </c>
      <c r="BV129" s="6">
        <f t="shared" ca="1" si="54"/>
        <v>0</v>
      </c>
      <c r="BW129" s="6">
        <f ca="1">IF(Table1[[#This Row],[field of work]]="IT",Table1[[#This Row],[Income]],0)</f>
        <v>0</v>
      </c>
      <c r="BX129" s="6">
        <f ca="1">IF(Table1[[#This Row],[field of work]]="GENERAL WORK",Table1[[#This Row],[Income]],0)</f>
        <v>0</v>
      </c>
      <c r="BY129" s="7">
        <f ca="1">IF(Table1[[#This Row],[field of work]]="AGRICULTURE",Table1[[#This Row],[Income]],0)</f>
        <v>0</v>
      </c>
      <c r="BZ129" s="5">
        <f ca="1">IF(Table1[[#This Row],[Value of debts]]&gt;Table1[[#This Row],[Income]],1,0)</f>
        <v>1</v>
      </c>
      <c r="CA129" s="7"/>
      <c r="CB129" s="5">
        <f ca="1">IF(Table1[[#This Row],[Networth of person($)]]&gt;$CC$6,Table1[[#This Row],[age]],0)</f>
        <v>38</v>
      </c>
      <c r="CC129" s="7"/>
      <c r="CD129" s="6"/>
      <c r="CE129" s="6"/>
      <c r="CF129" s="6"/>
      <c r="CG129" s="6"/>
      <c r="CH129" s="6"/>
      <c r="CI129" s="6"/>
    </row>
    <row r="130" spans="2:87" x14ac:dyDescent="0.25">
      <c r="B130">
        <f t="shared" ca="1" si="35"/>
        <v>2</v>
      </c>
      <c r="C130" t="str">
        <f t="shared" ca="1" si="36"/>
        <v>women</v>
      </c>
      <c r="D130">
        <f t="shared" ca="1" si="37"/>
        <v>29</v>
      </c>
      <c r="E130">
        <f t="shared" ca="1" si="38"/>
        <v>5</v>
      </c>
      <c r="F130" t="str">
        <f t="shared" ca="1" si="39"/>
        <v>general work</v>
      </c>
      <c r="G130">
        <f t="shared" ca="1" si="40"/>
        <v>1</v>
      </c>
      <c r="H130" t="str">
        <f t="shared" ca="1" si="41"/>
        <v>highschool</v>
      </c>
      <c r="I130">
        <f t="shared" ca="1" si="42"/>
        <v>3</v>
      </c>
      <c r="J130">
        <f t="shared" ca="1" si="43"/>
        <v>1</v>
      </c>
      <c r="K130">
        <f t="shared" ca="1" si="44"/>
        <v>8127</v>
      </c>
      <c r="L130">
        <f t="shared" ca="1" si="45"/>
        <v>8</v>
      </c>
      <c r="M130" t="str">
        <f t="shared" ca="1" si="46"/>
        <v>Ontario</v>
      </c>
      <c r="N130">
        <f t="shared" ca="1" si="55"/>
        <v>40635</v>
      </c>
      <c r="O130">
        <f t="shared" ca="1" si="47"/>
        <v>25420.666075254747</v>
      </c>
      <c r="P130">
        <f t="shared" ca="1" si="56"/>
        <v>4655.4438210344133</v>
      </c>
      <c r="Q130">
        <f t="shared" ca="1" si="48"/>
        <v>1379</v>
      </c>
      <c r="R130">
        <f t="shared" ca="1" si="57"/>
        <v>4990.8323756613672</v>
      </c>
      <c r="S130">
        <f t="shared" ca="1" si="58"/>
        <v>3712.6706289440863</v>
      </c>
      <c r="T130">
        <f t="shared" ca="1" si="59"/>
        <v>49003.1144499785</v>
      </c>
      <c r="U130">
        <f t="shared" ca="1" si="60"/>
        <v>31790.498450916115</v>
      </c>
      <c r="V130">
        <f t="shared" ca="1" si="61"/>
        <v>17212.615999062386</v>
      </c>
      <c r="AD130" s="5">
        <f ca="1">IF(Table1[[#This Row],[Gender]]="men",1,0)</f>
        <v>0</v>
      </c>
      <c r="AE130" s="6">
        <f ca="1">IF(Table1[[#This Row],[Gender]]="women",1,0)</f>
        <v>1</v>
      </c>
      <c r="AF130" s="6"/>
      <c r="AG130" s="7"/>
      <c r="AJ130" s="17">
        <f ca="1">IF(Table1[[#This Row],[field of work]]="TEACHING",1,0)</f>
        <v>0</v>
      </c>
      <c r="AK130" s="11">
        <f ca="1">IF(Table1[[#This Row],[field of work]]="CONSTRUCTION",1,0)</f>
        <v>0</v>
      </c>
      <c r="AL130" s="11">
        <f ca="1">IF(Table1[[#This Row],[field of work]]="AGRICULTURE",1,0)</f>
        <v>0</v>
      </c>
      <c r="AM130" s="11">
        <f ca="1">IF(Table1[[#This Row],[field of work]]="AGRICULTURE",1,0)</f>
        <v>0</v>
      </c>
      <c r="AN130" s="11">
        <f ca="1">IF(Table1[[#This Row],[field of work]]="HEALTH",1,0)</f>
        <v>0</v>
      </c>
      <c r="AO130" s="11">
        <f ca="1">IF(Table1[[#This Row],[field of work]]="IT",1,0)</f>
        <v>0</v>
      </c>
      <c r="AP130" s="11"/>
      <c r="AQ130" s="11"/>
      <c r="AR130" s="6"/>
      <c r="AS130" s="6"/>
      <c r="AT130" s="6"/>
      <c r="AU130" s="7"/>
      <c r="AW130" s="20">
        <f ca="1">QUOTIENT(Table1[[#This Row],[Car Value]],Table1[[#This Row],[Cars]])</f>
        <v>4655</v>
      </c>
      <c r="AX130" s="6"/>
      <c r="AY130" s="17">
        <f ca="1">IF(Table1[[#This Row],[Value of debts]]&gt;$AZ$6,1,0)</f>
        <v>1</v>
      </c>
      <c r="AZ130" s="6"/>
      <c r="BA130" s="6"/>
      <c r="BB130" s="7"/>
      <c r="BC130" s="27">
        <f ca="1">(Table1[[#This Row],[Mortage left]]/Table1[[#This Row],[Value of House]])</f>
        <v>0.62558548234907707</v>
      </c>
      <c r="BD130" s="11">
        <f t="shared" ca="1" si="49"/>
        <v>0</v>
      </c>
      <c r="BE130" s="11"/>
      <c r="BF130" s="11"/>
      <c r="BG130" s="17">
        <f ca="1">IF(Table1[[#This Row],[Area]]="YUKON",Table1[[#This Row],[Income]],0)</f>
        <v>0</v>
      </c>
      <c r="BH130" s="11">
        <f ca="1">IF(Table1[[#This Row],[Area]]="BC",Table1[[#This Row],[Income]],0)</f>
        <v>0</v>
      </c>
      <c r="BI130" s="11">
        <f t="shared" ca="1" si="50"/>
        <v>0</v>
      </c>
      <c r="BJ130" s="11">
        <f t="shared" ca="1" si="51"/>
        <v>0</v>
      </c>
      <c r="BK130" s="11">
        <f ca="1">IF(Table1[[#This Row],[Area]]="NUNAVUT",Table1[[#This Row],[Income]],0)</f>
        <v>0</v>
      </c>
      <c r="BL130" s="11">
        <f t="shared" ca="1" si="52"/>
        <v>0</v>
      </c>
      <c r="BM130" s="6">
        <f ca="1">IF(Table1[[#This Row],[Area]]="MANITOBA",Table1[[#This Row],[Income]],0)</f>
        <v>0</v>
      </c>
      <c r="BN130" s="6">
        <f ca="1">IF(Table1[[#This Row],[Area]]="ONTARIO",Table1[[#This Row],[Income]],0)</f>
        <v>8127</v>
      </c>
      <c r="BO130" s="6">
        <f ca="1">IF(Table1[[#This Row],[Area]]="QUEBEC",Table1[[#This Row],[Income]],0)</f>
        <v>0</v>
      </c>
      <c r="BP130" s="6">
        <f ca="1">IF(Table1[[#This Row],[Area]]="NEWFOUNLAND",Table1[[#This Row],[Income]],0)</f>
        <v>0</v>
      </c>
      <c r="BQ130" s="6">
        <f ca="1">IF(Table1[[#This Row],[Area]]="NEW BRUNCWICK",Table1[[#This Row],[Income]],0)</f>
        <v>0</v>
      </c>
      <c r="BR130" s="6">
        <f ca="1">IF(Table1[[#This Row],[Area]]="NOVA SCOTIA",Table1[[#This Row],[Income]],0)</f>
        <v>0</v>
      </c>
      <c r="BS130" s="7">
        <f t="shared" ca="1" si="53"/>
        <v>0</v>
      </c>
      <c r="BT130" s="5">
        <f ca="1">IF(Table1[[#This Row],[field of work]]="HEALTH",Table1[[#This Row],[Income]],0)</f>
        <v>0</v>
      </c>
      <c r="BU130" s="6">
        <f ca="1">IF(Table1[[#This Row],[field of work]]="CONSTRUCTION",Table1[[#This Row],[Income]],0)</f>
        <v>0</v>
      </c>
      <c r="BV130" s="6">
        <f t="shared" ca="1" si="54"/>
        <v>0</v>
      </c>
      <c r="BW130" s="6">
        <f ca="1">IF(Table1[[#This Row],[field of work]]="IT",Table1[[#This Row],[Income]],0)</f>
        <v>0</v>
      </c>
      <c r="BX130" s="6">
        <f ca="1">IF(Table1[[#This Row],[field of work]]="GENERAL WORK",Table1[[#This Row],[Income]],0)</f>
        <v>8127</v>
      </c>
      <c r="BY130" s="7">
        <f ca="1">IF(Table1[[#This Row],[field of work]]="AGRICULTURE",Table1[[#This Row],[Income]],0)</f>
        <v>0</v>
      </c>
      <c r="BZ130" s="5">
        <f ca="1">IF(Table1[[#This Row],[Value of debts]]&gt;Table1[[#This Row],[Income]],1,0)</f>
        <v>1</v>
      </c>
      <c r="CA130" s="7"/>
      <c r="CB130" s="5">
        <f ca="1">IF(Table1[[#This Row],[Networth of person($)]]&gt;$CC$6,Table1[[#This Row],[age]],0)</f>
        <v>29</v>
      </c>
      <c r="CC130" s="7"/>
      <c r="CD130" s="6"/>
      <c r="CE130" s="6"/>
      <c r="CF130" s="6"/>
      <c r="CG130" s="6"/>
      <c r="CH130" s="6"/>
      <c r="CI130" s="6"/>
    </row>
    <row r="131" spans="2:87" x14ac:dyDescent="0.25">
      <c r="B131">
        <f t="shared" ca="1" si="35"/>
        <v>2</v>
      </c>
      <c r="C131" t="str">
        <f t="shared" ca="1" si="36"/>
        <v>women</v>
      </c>
      <c r="D131">
        <f t="shared" ca="1" si="37"/>
        <v>29</v>
      </c>
      <c r="E131">
        <f t="shared" ca="1" si="38"/>
        <v>4</v>
      </c>
      <c r="F131" t="str">
        <f t="shared" ca="1" si="39"/>
        <v>IT</v>
      </c>
      <c r="G131">
        <f t="shared" ca="1" si="40"/>
        <v>3</v>
      </c>
      <c r="H131" t="str">
        <f t="shared" ca="1" si="41"/>
        <v>university</v>
      </c>
      <c r="I131">
        <f t="shared" ca="1" si="42"/>
        <v>2</v>
      </c>
      <c r="J131">
        <f t="shared" ca="1" si="43"/>
        <v>1</v>
      </c>
      <c r="K131">
        <f t="shared" ca="1" si="44"/>
        <v>7763</v>
      </c>
      <c r="L131">
        <f t="shared" ca="1" si="45"/>
        <v>10</v>
      </c>
      <c r="M131" t="str">
        <f t="shared" ca="1" si="46"/>
        <v>Newfounland</v>
      </c>
      <c r="N131">
        <f t="shared" ca="1" si="55"/>
        <v>46578</v>
      </c>
      <c r="O131">
        <f t="shared" ca="1" si="47"/>
        <v>33453.249456759244</v>
      </c>
      <c r="P131">
        <f t="shared" ca="1" si="56"/>
        <v>942.04707644994812</v>
      </c>
      <c r="Q131">
        <f t="shared" ca="1" si="48"/>
        <v>222</v>
      </c>
      <c r="R131">
        <f t="shared" ca="1" si="57"/>
        <v>1503.9839129232773</v>
      </c>
      <c r="S131">
        <f t="shared" ca="1" si="58"/>
        <v>4245.4748161434254</v>
      </c>
      <c r="T131">
        <f t="shared" ca="1" si="59"/>
        <v>51765.521892593373</v>
      </c>
      <c r="U131">
        <f t="shared" ca="1" si="60"/>
        <v>35179.233369682523</v>
      </c>
      <c r="V131">
        <f t="shared" ca="1" si="61"/>
        <v>16586.288522910851</v>
      </c>
      <c r="AD131" s="5">
        <f ca="1">IF(Table1[[#This Row],[Gender]]="men",1,0)</f>
        <v>0</v>
      </c>
      <c r="AE131" s="6">
        <f ca="1">IF(Table1[[#This Row],[Gender]]="women",1,0)</f>
        <v>1</v>
      </c>
      <c r="AF131" s="6"/>
      <c r="AG131" s="7"/>
      <c r="AJ131" s="17">
        <f ca="1">IF(Table1[[#This Row],[field of work]]="TEACHING",1,0)</f>
        <v>0</v>
      </c>
      <c r="AK131" s="11">
        <f ca="1">IF(Table1[[#This Row],[field of work]]="CONSTRUCTION",1,0)</f>
        <v>0</v>
      </c>
      <c r="AL131" s="11">
        <f ca="1">IF(Table1[[#This Row],[field of work]]="AGRICULTURE",1,0)</f>
        <v>0</v>
      </c>
      <c r="AM131" s="11">
        <f ca="1">IF(Table1[[#This Row],[field of work]]="AGRICULTURE",1,0)</f>
        <v>0</v>
      </c>
      <c r="AN131" s="11">
        <f ca="1">IF(Table1[[#This Row],[field of work]]="HEALTH",1,0)</f>
        <v>0</v>
      </c>
      <c r="AO131" s="11">
        <f ca="1">IF(Table1[[#This Row],[field of work]]="IT",1,0)</f>
        <v>1</v>
      </c>
      <c r="AP131" s="11"/>
      <c r="AQ131" s="11"/>
      <c r="AR131" s="6"/>
      <c r="AS131" s="6"/>
      <c r="AT131" s="6"/>
      <c r="AU131" s="7"/>
      <c r="AW131" s="20">
        <f ca="1">QUOTIENT(Table1[[#This Row],[Car Value]],Table1[[#This Row],[Cars]])</f>
        <v>942</v>
      </c>
      <c r="AX131" s="6"/>
      <c r="AY131" s="17">
        <f ca="1">IF(Table1[[#This Row],[Value of debts]]&gt;$AZ$6,1,0)</f>
        <v>1</v>
      </c>
      <c r="AZ131" s="6"/>
      <c r="BA131" s="6"/>
      <c r="BB131" s="7"/>
      <c r="BC131" s="27">
        <f ca="1">(Table1[[#This Row],[Mortage left]]/Table1[[#This Row],[Value of House]])</f>
        <v>0.7182199634325056</v>
      </c>
      <c r="BD131" s="11">
        <f t="shared" ca="1" si="49"/>
        <v>0</v>
      </c>
      <c r="BE131" s="11"/>
      <c r="BF131" s="11"/>
      <c r="BG131" s="17">
        <f ca="1">IF(Table1[[#This Row],[Area]]="YUKON",Table1[[#This Row],[Income]],0)</f>
        <v>0</v>
      </c>
      <c r="BH131" s="11">
        <f ca="1">IF(Table1[[#This Row],[Area]]="BC",Table1[[#This Row],[Income]],0)</f>
        <v>0</v>
      </c>
      <c r="BI131" s="11">
        <f t="shared" ca="1" si="50"/>
        <v>0</v>
      </c>
      <c r="BJ131" s="11">
        <f t="shared" ca="1" si="51"/>
        <v>3658</v>
      </c>
      <c r="BK131" s="11">
        <f ca="1">IF(Table1[[#This Row],[Area]]="NUNAVUT",Table1[[#This Row],[Income]],0)</f>
        <v>0</v>
      </c>
      <c r="BL131" s="11">
        <f t="shared" ca="1" si="52"/>
        <v>0</v>
      </c>
      <c r="BM131" s="6">
        <f ca="1">IF(Table1[[#This Row],[Area]]="MANITOBA",Table1[[#This Row],[Income]],0)</f>
        <v>0</v>
      </c>
      <c r="BN131" s="6">
        <f ca="1">IF(Table1[[#This Row],[Area]]="ONTARIO",Table1[[#This Row],[Income]],0)</f>
        <v>0</v>
      </c>
      <c r="BO131" s="6">
        <f ca="1">IF(Table1[[#This Row],[Area]]="QUEBEC",Table1[[#This Row],[Income]],0)</f>
        <v>0</v>
      </c>
      <c r="BP131" s="6">
        <f ca="1">IF(Table1[[#This Row],[Area]]="NEWFOUNLAND",Table1[[#This Row],[Income]],0)</f>
        <v>7763</v>
      </c>
      <c r="BQ131" s="6">
        <f ca="1">IF(Table1[[#This Row],[Area]]="NEW BRUNCWICK",Table1[[#This Row],[Income]],0)</f>
        <v>0</v>
      </c>
      <c r="BR131" s="6">
        <f ca="1">IF(Table1[[#This Row],[Area]]="NOVA SCOTIA",Table1[[#This Row],[Income]],0)</f>
        <v>0</v>
      </c>
      <c r="BS131" s="7">
        <f t="shared" ca="1" si="53"/>
        <v>0</v>
      </c>
      <c r="BT131" s="5">
        <f ca="1">IF(Table1[[#This Row],[field of work]]="HEALTH",Table1[[#This Row],[Income]],0)</f>
        <v>0</v>
      </c>
      <c r="BU131" s="6">
        <f ca="1">IF(Table1[[#This Row],[field of work]]="CONSTRUCTION",Table1[[#This Row],[Income]],0)</f>
        <v>0</v>
      </c>
      <c r="BV131" s="6">
        <f t="shared" ca="1" si="54"/>
        <v>0</v>
      </c>
      <c r="BW131" s="6">
        <f ca="1">IF(Table1[[#This Row],[field of work]]="IT",Table1[[#This Row],[Income]],0)</f>
        <v>7763</v>
      </c>
      <c r="BX131" s="6">
        <f ca="1">IF(Table1[[#This Row],[field of work]]="GENERAL WORK",Table1[[#This Row],[Income]],0)</f>
        <v>0</v>
      </c>
      <c r="BY131" s="7">
        <f ca="1">IF(Table1[[#This Row],[field of work]]="AGRICULTURE",Table1[[#This Row],[Income]],0)</f>
        <v>0</v>
      </c>
      <c r="BZ131" s="5">
        <f ca="1">IF(Table1[[#This Row],[Value of debts]]&gt;Table1[[#This Row],[Income]],1,0)</f>
        <v>1</v>
      </c>
      <c r="CA131" s="7"/>
      <c r="CB131" s="5">
        <f ca="1">IF(Table1[[#This Row],[Networth of person($)]]&gt;$CC$6,Table1[[#This Row],[age]],0)</f>
        <v>29</v>
      </c>
      <c r="CC131" s="7"/>
      <c r="CD131" s="6"/>
      <c r="CE131" s="6"/>
      <c r="CF131" s="6"/>
      <c r="CG131" s="6"/>
      <c r="CH131" s="6"/>
      <c r="CI131" s="6"/>
    </row>
    <row r="132" spans="2:87" x14ac:dyDescent="0.25">
      <c r="B132">
        <f t="shared" ca="1" si="35"/>
        <v>2</v>
      </c>
      <c r="C132" t="str">
        <f t="shared" ca="1" si="36"/>
        <v>women</v>
      </c>
      <c r="D132">
        <f t="shared" ca="1" si="37"/>
        <v>26</v>
      </c>
      <c r="E132">
        <f t="shared" ca="1" si="38"/>
        <v>5</v>
      </c>
      <c r="F132" t="str">
        <f t="shared" ca="1" si="39"/>
        <v>general work</v>
      </c>
      <c r="G132">
        <f t="shared" ca="1" si="40"/>
        <v>6</v>
      </c>
      <c r="H132" t="str">
        <f t="shared" ca="1" si="41"/>
        <v>other</v>
      </c>
      <c r="I132">
        <f t="shared" ca="1" si="42"/>
        <v>2</v>
      </c>
      <c r="J132">
        <f t="shared" ca="1" si="43"/>
        <v>2</v>
      </c>
      <c r="K132">
        <f t="shared" ca="1" si="44"/>
        <v>3563</v>
      </c>
      <c r="L132">
        <f t="shared" ca="1" si="45"/>
        <v>12</v>
      </c>
      <c r="M132" t="str">
        <f t="shared" ca="1" si="46"/>
        <v>Nova Scotia</v>
      </c>
      <c r="N132">
        <f t="shared" ca="1" si="55"/>
        <v>14252</v>
      </c>
      <c r="O132">
        <f t="shared" ca="1" si="47"/>
        <v>11863.158318058342</v>
      </c>
      <c r="P132">
        <f t="shared" ca="1" si="56"/>
        <v>3533.0024091605997</v>
      </c>
      <c r="Q132">
        <f t="shared" ca="1" si="48"/>
        <v>3251</v>
      </c>
      <c r="R132">
        <f t="shared" ca="1" si="57"/>
        <v>2707.1390908809553</v>
      </c>
      <c r="S132">
        <f t="shared" ca="1" si="58"/>
        <v>1925.2289451101785</v>
      </c>
      <c r="T132">
        <f t="shared" ca="1" si="59"/>
        <v>19710.231354270778</v>
      </c>
      <c r="U132">
        <f t="shared" ca="1" si="60"/>
        <v>17821.297408939296</v>
      </c>
      <c r="V132">
        <f t="shared" ca="1" si="61"/>
        <v>1888.9339453314824</v>
      </c>
      <c r="AD132" s="5">
        <f ca="1">IF(Table1[[#This Row],[Gender]]="men",1,0)</f>
        <v>0</v>
      </c>
      <c r="AE132" s="6">
        <f ca="1">IF(Table1[[#This Row],[Gender]]="women",1,0)</f>
        <v>1</v>
      </c>
      <c r="AF132" s="6"/>
      <c r="AG132" s="7"/>
      <c r="AJ132" s="17">
        <f ca="1">IF(Table1[[#This Row],[field of work]]="TEACHING",1,0)</f>
        <v>0</v>
      </c>
      <c r="AK132" s="11">
        <f ca="1">IF(Table1[[#This Row],[field of work]]="CONSTRUCTION",1,0)</f>
        <v>0</v>
      </c>
      <c r="AL132" s="11">
        <f ca="1">IF(Table1[[#This Row],[field of work]]="AGRICULTURE",1,0)</f>
        <v>0</v>
      </c>
      <c r="AM132" s="11">
        <f ca="1">IF(Table1[[#This Row],[field of work]]="AGRICULTURE",1,0)</f>
        <v>0</v>
      </c>
      <c r="AN132" s="11">
        <f ca="1">IF(Table1[[#This Row],[field of work]]="HEALTH",1,0)</f>
        <v>0</v>
      </c>
      <c r="AO132" s="11">
        <f ca="1">IF(Table1[[#This Row],[field of work]]="IT",1,0)</f>
        <v>0</v>
      </c>
      <c r="AP132" s="11"/>
      <c r="AQ132" s="11"/>
      <c r="AR132" s="6"/>
      <c r="AS132" s="6"/>
      <c r="AT132" s="6"/>
      <c r="AU132" s="7"/>
      <c r="AW132" s="20">
        <f ca="1">QUOTIENT(Table1[[#This Row],[Car Value]],Table1[[#This Row],[Cars]])</f>
        <v>1766</v>
      </c>
      <c r="AX132" s="6"/>
      <c r="AY132" s="17">
        <f ca="1">IF(Table1[[#This Row],[Value of debts]]&gt;$AZ$6,1,0)</f>
        <v>1</v>
      </c>
      <c r="AZ132" s="6"/>
      <c r="BA132" s="6"/>
      <c r="BB132" s="7"/>
      <c r="BC132" s="27">
        <f ca="1">(Table1[[#This Row],[Mortage left]]/Table1[[#This Row],[Value of House]])</f>
        <v>0.83238551207257527</v>
      </c>
      <c r="BD132" s="11">
        <f t="shared" ca="1" si="49"/>
        <v>0</v>
      </c>
      <c r="BE132" s="11"/>
      <c r="BF132" s="11"/>
      <c r="BG132" s="17">
        <f ca="1">IF(Table1[[#This Row],[Area]]="YUKON",Table1[[#This Row],[Income]],0)</f>
        <v>0</v>
      </c>
      <c r="BH132" s="11">
        <f ca="1">IF(Table1[[#This Row],[Area]]="BC",Table1[[#This Row],[Income]],0)</f>
        <v>0</v>
      </c>
      <c r="BI132" s="11">
        <f t="shared" ca="1" si="50"/>
        <v>0</v>
      </c>
      <c r="BJ132" s="11">
        <f t="shared" ca="1" si="51"/>
        <v>0</v>
      </c>
      <c r="BK132" s="11">
        <f ca="1">IF(Table1[[#This Row],[Area]]="NUNAVUT",Table1[[#This Row],[Income]],0)</f>
        <v>0</v>
      </c>
      <c r="BL132" s="11">
        <f t="shared" ca="1" si="52"/>
        <v>0</v>
      </c>
      <c r="BM132" s="6">
        <f ca="1">IF(Table1[[#This Row],[Area]]="MANITOBA",Table1[[#This Row],[Income]],0)</f>
        <v>0</v>
      </c>
      <c r="BN132" s="6">
        <f ca="1">IF(Table1[[#This Row],[Area]]="ONTARIO",Table1[[#This Row],[Income]],0)</f>
        <v>0</v>
      </c>
      <c r="BO132" s="6">
        <f ca="1">IF(Table1[[#This Row],[Area]]="QUEBEC",Table1[[#This Row],[Income]],0)</f>
        <v>0</v>
      </c>
      <c r="BP132" s="6">
        <f ca="1">IF(Table1[[#This Row],[Area]]="NEWFOUNLAND",Table1[[#This Row],[Income]],0)</f>
        <v>0</v>
      </c>
      <c r="BQ132" s="6">
        <f ca="1">IF(Table1[[#This Row],[Area]]="NEW BRUNCWICK",Table1[[#This Row],[Income]],0)</f>
        <v>0</v>
      </c>
      <c r="BR132" s="6">
        <f ca="1">IF(Table1[[#This Row],[Area]]="NOVA SCOTIA",Table1[[#This Row],[Income]],0)</f>
        <v>3563</v>
      </c>
      <c r="BS132" s="7">
        <f t="shared" ca="1" si="53"/>
        <v>0</v>
      </c>
      <c r="BT132" s="5">
        <f ca="1">IF(Table1[[#This Row],[field of work]]="HEALTH",Table1[[#This Row],[Income]],0)</f>
        <v>0</v>
      </c>
      <c r="BU132" s="6">
        <f ca="1">IF(Table1[[#This Row],[field of work]]="CONSTRUCTION",Table1[[#This Row],[Income]],0)</f>
        <v>0</v>
      </c>
      <c r="BV132" s="6">
        <f t="shared" ca="1" si="54"/>
        <v>0</v>
      </c>
      <c r="BW132" s="6">
        <f ca="1">IF(Table1[[#This Row],[field of work]]="IT",Table1[[#This Row],[Income]],0)</f>
        <v>0</v>
      </c>
      <c r="BX132" s="6">
        <f ca="1">IF(Table1[[#This Row],[field of work]]="GENERAL WORK",Table1[[#This Row],[Income]],0)</f>
        <v>3563</v>
      </c>
      <c r="BY132" s="7">
        <f ca="1">IF(Table1[[#This Row],[field of work]]="AGRICULTURE",Table1[[#This Row],[Income]],0)</f>
        <v>0</v>
      </c>
      <c r="BZ132" s="5">
        <f ca="1">IF(Table1[[#This Row],[Value of debts]]&gt;Table1[[#This Row],[Income]],1,0)</f>
        <v>1</v>
      </c>
      <c r="CA132" s="7"/>
      <c r="CB132" s="5">
        <f ca="1">IF(Table1[[#This Row],[Networth of person($)]]&gt;$CC$6,Table1[[#This Row],[age]],0)</f>
        <v>0</v>
      </c>
      <c r="CC132" s="7"/>
      <c r="CD132" s="6"/>
      <c r="CE132" s="6"/>
      <c r="CF132" s="6"/>
      <c r="CG132" s="6"/>
      <c r="CH132" s="6"/>
      <c r="CI132" s="6"/>
    </row>
    <row r="133" spans="2:87" x14ac:dyDescent="0.25">
      <c r="B133">
        <f t="shared" ca="1" si="35"/>
        <v>2</v>
      </c>
      <c r="C133" t="str">
        <f t="shared" ca="1" si="36"/>
        <v>women</v>
      </c>
      <c r="D133">
        <f t="shared" ca="1" si="37"/>
        <v>42</v>
      </c>
      <c r="E133">
        <f t="shared" ca="1" si="38"/>
        <v>6</v>
      </c>
      <c r="F133" t="str">
        <f t="shared" ca="1" si="39"/>
        <v>agriculture</v>
      </c>
      <c r="G133">
        <f t="shared" ca="1" si="40"/>
        <v>2</v>
      </c>
      <c r="H133" t="str">
        <f t="shared" ca="1" si="41"/>
        <v>college</v>
      </c>
      <c r="I133">
        <f t="shared" ca="1" si="42"/>
        <v>2</v>
      </c>
      <c r="J133">
        <f t="shared" ca="1" si="43"/>
        <v>2</v>
      </c>
      <c r="K133">
        <f t="shared" ca="1" si="44"/>
        <v>3324</v>
      </c>
      <c r="L133">
        <f t="shared" ca="1" si="45"/>
        <v>7</v>
      </c>
      <c r="M133" t="str">
        <f t="shared" ca="1" si="46"/>
        <v>Manitoba</v>
      </c>
      <c r="N133">
        <f t="shared" ca="1" si="55"/>
        <v>19944</v>
      </c>
      <c r="O133">
        <f t="shared" ca="1" si="47"/>
        <v>12696.453043058145</v>
      </c>
      <c r="P133">
        <f t="shared" ca="1" si="56"/>
        <v>3174.1734333920622</v>
      </c>
      <c r="Q133">
        <f t="shared" ca="1" si="48"/>
        <v>2279</v>
      </c>
      <c r="R133">
        <f t="shared" ca="1" si="57"/>
        <v>193.67724351999027</v>
      </c>
      <c r="S133">
        <f t="shared" ca="1" si="58"/>
        <v>1123.3987056322967</v>
      </c>
      <c r="T133">
        <f t="shared" ca="1" si="59"/>
        <v>24241.572139024356</v>
      </c>
      <c r="U133">
        <f t="shared" ca="1" si="60"/>
        <v>15169.130286578136</v>
      </c>
      <c r="V133">
        <f t="shared" ca="1" si="61"/>
        <v>9072.4418524462199</v>
      </c>
      <c r="AD133" s="5">
        <f ca="1">IF(Table1[[#This Row],[Gender]]="men",1,0)</f>
        <v>0</v>
      </c>
      <c r="AE133" s="6">
        <f ca="1">IF(Table1[[#This Row],[Gender]]="women",1,0)</f>
        <v>1</v>
      </c>
      <c r="AF133" s="6"/>
      <c r="AG133" s="7"/>
      <c r="AJ133" s="17">
        <f ca="1">IF(Table1[[#This Row],[field of work]]="TEACHING",1,0)</f>
        <v>0</v>
      </c>
      <c r="AK133" s="11">
        <f ca="1">IF(Table1[[#This Row],[field of work]]="CONSTRUCTION",1,0)</f>
        <v>0</v>
      </c>
      <c r="AL133" s="11">
        <f ca="1">IF(Table1[[#This Row],[field of work]]="AGRICULTURE",1,0)</f>
        <v>1</v>
      </c>
      <c r="AM133" s="11">
        <f ca="1">IF(Table1[[#This Row],[field of work]]="AGRICULTURE",1,0)</f>
        <v>1</v>
      </c>
      <c r="AN133" s="11">
        <f ca="1">IF(Table1[[#This Row],[field of work]]="HEALTH",1,0)</f>
        <v>0</v>
      </c>
      <c r="AO133" s="11">
        <f ca="1">IF(Table1[[#This Row],[field of work]]="IT",1,0)</f>
        <v>0</v>
      </c>
      <c r="AP133" s="11"/>
      <c r="AQ133" s="11"/>
      <c r="AR133" s="6"/>
      <c r="AS133" s="6"/>
      <c r="AT133" s="6"/>
      <c r="AU133" s="7"/>
      <c r="AW133" s="20">
        <f ca="1">QUOTIENT(Table1[[#This Row],[Car Value]],Table1[[#This Row],[Cars]])</f>
        <v>1587</v>
      </c>
      <c r="AX133" s="6"/>
      <c r="AY133" s="17">
        <f ca="1">IF(Table1[[#This Row],[Value of debts]]&gt;$AZ$6,1,0)</f>
        <v>1</v>
      </c>
      <c r="AZ133" s="6"/>
      <c r="BA133" s="6"/>
      <c r="BB133" s="7"/>
      <c r="BC133" s="27">
        <f ca="1">(Table1[[#This Row],[Mortage left]]/Table1[[#This Row],[Value of House]])</f>
        <v>0.63660514656328449</v>
      </c>
      <c r="BD133" s="11">
        <f t="shared" ca="1" si="49"/>
        <v>0</v>
      </c>
      <c r="BE133" s="11"/>
      <c r="BF133" s="11"/>
      <c r="BG133" s="17">
        <f ca="1">IF(Table1[[#This Row],[Area]]="YUKON",Table1[[#This Row],[Income]],0)</f>
        <v>0</v>
      </c>
      <c r="BH133" s="11">
        <f ca="1">IF(Table1[[#This Row],[Area]]="BC",Table1[[#This Row],[Income]],0)</f>
        <v>0</v>
      </c>
      <c r="BI133" s="11">
        <f t="shared" ca="1" si="50"/>
        <v>0</v>
      </c>
      <c r="BJ133" s="11">
        <f t="shared" ca="1" si="51"/>
        <v>0</v>
      </c>
      <c r="BK133" s="11">
        <f ca="1">IF(Table1[[#This Row],[Area]]="NUNAVUT",Table1[[#This Row],[Income]],0)</f>
        <v>0</v>
      </c>
      <c r="BL133" s="11">
        <f t="shared" ca="1" si="52"/>
        <v>0</v>
      </c>
      <c r="BM133" s="6">
        <f ca="1">IF(Table1[[#This Row],[Area]]="MANITOBA",Table1[[#This Row],[Income]],0)</f>
        <v>3324</v>
      </c>
      <c r="BN133" s="6">
        <f ca="1">IF(Table1[[#This Row],[Area]]="ONTARIO",Table1[[#This Row],[Income]],0)</f>
        <v>0</v>
      </c>
      <c r="BO133" s="6">
        <f ca="1">IF(Table1[[#This Row],[Area]]="QUEBEC",Table1[[#This Row],[Income]],0)</f>
        <v>0</v>
      </c>
      <c r="BP133" s="6">
        <f ca="1">IF(Table1[[#This Row],[Area]]="NEWFOUNLAND",Table1[[#This Row],[Income]],0)</f>
        <v>0</v>
      </c>
      <c r="BQ133" s="6">
        <f ca="1">IF(Table1[[#This Row],[Area]]="NEW BRUNCWICK",Table1[[#This Row],[Income]],0)</f>
        <v>0</v>
      </c>
      <c r="BR133" s="6">
        <f ca="1">IF(Table1[[#This Row],[Area]]="NOVA SCOTIA",Table1[[#This Row],[Income]],0)</f>
        <v>0</v>
      </c>
      <c r="BS133" s="7">
        <f t="shared" ca="1" si="53"/>
        <v>0</v>
      </c>
      <c r="BT133" s="5">
        <f ca="1">IF(Table1[[#This Row],[field of work]]="HEALTH",Table1[[#This Row],[Income]],0)</f>
        <v>0</v>
      </c>
      <c r="BU133" s="6">
        <f ca="1">IF(Table1[[#This Row],[field of work]]="CONSTRUCTION",Table1[[#This Row],[Income]],0)</f>
        <v>0</v>
      </c>
      <c r="BV133" s="6">
        <f t="shared" ca="1" si="54"/>
        <v>6633</v>
      </c>
      <c r="BW133" s="6">
        <f ca="1">IF(Table1[[#This Row],[field of work]]="IT",Table1[[#This Row],[Income]],0)</f>
        <v>0</v>
      </c>
      <c r="BX133" s="6">
        <f ca="1">IF(Table1[[#This Row],[field of work]]="GENERAL WORK",Table1[[#This Row],[Income]],0)</f>
        <v>0</v>
      </c>
      <c r="BY133" s="7">
        <f ca="1">IF(Table1[[#This Row],[field of work]]="AGRICULTURE",Table1[[#This Row],[Income]],0)</f>
        <v>3324</v>
      </c>
      <c r="BZ133" s="5">
        <f ca="1">IF(Table1[[#This Row],[Value of debts]]&gt;Table1[[#This Row],[Income]],1,0)</f>
        <v>1</v>
      </c>
      <c r="CA133" s="7"/>
      <c r="CB133" s="5">
        <f ca="1">IF(Table1[[#This Row],[Networth of person($)]]&gt;$CC$6,Table1[[#This Row],[age]],0)</f>
        <v>42</v>
      </c>
      <c r="CC133" s="7"/>
      <c r="CD133" s="6"/>
      <c r="CE133" s="6"/>
      <c r="CF133" s="6"/>
      <c r="CG133" s="6"/>
      <c r="CH133" s="6"/>
      <c r="CI133" s="6"/>
    </row>
    <row r="134" spans="2:87" x14ac:dyDescent="0.25">
      <c r="B134">
        <f t="shared" ca="1" si="35"/>
        <v>2</v>
      </c>
      <c r="C134" t="str">
        <f t="shared" ca="1" si="36"/>
        <v>women</v>
      </c>
      <c r="D134">
        <f t="shared" ca="1" si="37"/>
        <v>35</v>
      </c>
      <c r="E134">
        <f t="shared" ca="1" si="38"/>
        <v>3</v>
      </c>
      <c r="F134" t="str">
        <f t="shared" ca="1" si="39"/>
        <v>teaching</v>
      </c>
      <c r="G134">
        <f t="shared" ca="1" si="40"/>
        <v>3</v>
      </c>
      <c r="H134" t="str">
        <f t="shared" ca="1" si="41"/>
        <v>university</v>
      </c>
      <c r="I134">
        <f t="shared" ca="1" si="42"/>
        <v>2</v>
      </c>
      <c r="J134">
        <f t="shared" ca="1" si="43"/>
        <v>1</v>
      </c>
      <c r="K134">
        <f t="shared" ca="1" si="44"/>
        <v>6633</v>
      </c>
      <c r="L134">
        <f t="shared" ca="1" si="45"/>
        <v>3</v>
      </c>
      <c r="M134" t="str">
        <f t="shared" ca="1" si="46"/>
        <v>Northwest Ter</v>
      </c>
      <c r="N134">
        <f t="shared" ca="1" si="55"/>
        <v>39798</v>
      </c>
      <c r="O134">
        <f t="shared" ca="1" si="47"/>
        <v>11433.024041569679</v>
      </c>
      <c r="P134">
        <f t="shared" ca="1" si="56"/>
        <v>1915.4234056167691</v>
      </c>
      <c r="Q134">
        <f t="shared" ca="1" si="48"/>
        <v>685</v>
      </c>
      <c r="R134">
        <f t="shared" ca="1" si="57"/>
        <v>5989.282647962832</v>
      </c>
      <c r="S134">
        <f t="shared" ca="1" si="58"/>
        <v>7967.9363629036216</v>
      </c>
      <c r="T134">
        <f t="shared" ca="1" si="59"/>
        <v>49681.359768520393</v>
      </c>
      <c r="U134">
        <f t="shared" ca="1" si="60"/>
        <v>18107.30668953251</v>
      </c>
      <c r="V134">
        <f t="shared" ca="1" si="61"/>
        <v>31574.053078987883</v>
      </c>
      <c r="AD134" s="5">
        <f ca="1">IF(Table1[[#This Row],[Gender]]="men",1,0)</f>
        <v>0</v>
      </c>
      <c r="AE134" s="6">
        <f ca="1">IF(Table1[[#This Row],[Gender]]="women",1,0)</f>
        <v>1</v>
      </c>
      <c r="AF134" s="6"/>
      <c r="AG134" s="7"/>
      <c r="AJ134" s="17">
        <f ca="1">IF(Table1[[#This Row],[field of work]]="TEACHING",1,0)</f>
        <v>1</v>
      </c>
      <c r="AK134" s="11">
        <f ca="1">IF(Table1[[#This Row],[field of work]]="CONSTRUCTION",1,0)</f>
        <v>0</v>
      </c>
      <c r="AL134" s="11">
        <f ca="1">IF(Table1[[#This Row],[field of work]]="AGRICULTURE",1,0)</f>
        <v>0</v>
      </c>
      <c r="AM134" s="11">
        <f ca="1">IF(Table1[[#This Row],[field of work]]="AGRICULTURE",1,0)</f>
        <v>0</v>
      </c>
      <c r="AN134" s="11">
        <f ca="1">IF(Table1[[#This Row],[field of work]]="HEALTH",1,0)</f>
        <v>0</v>
      </c>
      <c r="AO134" s="11">
        <f ca="1">IF(Table1[[#This Row],[field of work]]="IT",1,0)</f>
        <v>0</v>
      </c>
      <c r="AP134" s="11"/>
      <c r="AQ134" s="11"/>
      <c r="AR134" s="6"/>
      <c r="AS134" s="6"/>
      <c r="AT134" s="6"/>
      <c r="AU134" s="7"/>
      <c r="AW134" s="20">
        <f ca="1">QUOTIENT(Table1[[#This Row],[Car Value]],Table1[[#This Row],[Cars]])</f>
        <v>1915</v>
      </c>
      <c r="AX134" s="6"/>
      <c r="AY134" s="17">
        <f ca="1">IF(Table1[[#This Row],[Value of debts]]&gt;$AZ$6,1,0)</f>
        <v>1</v>
      </c>
      <c r="AZ134" s="6"/>
      <c r="BA134" s="6"/>
      <c r="BB134" s="7"/>
      <c r="BC134" s="27">
        <f ca="1">(Table1[[#This Row],[Mortage left]]/Table1[[#This Row],[Value of House]])</f>
        <v>0.28727634658951906</v>
      </c>
      <c r="BD134" s="11">
        <f t="shared" ca="1" si="49"/>
        <v>0</v>
      </c>
      <c r="BE134" s="11"/>
      <c r="BF134" s="11"/>
      <c r="BG134" s="17">
        <f ca="1">IF(Table1[[#This Row],[Area]]="YUKON",Table1[[#This Row],[Income]],0)</f>
        <v>0</v>
      </c>
      <c r="BH134" s="11">
        <f ca="1">IF(Table1[[#This Row],[Area]]="BC",Table1[[#This Row],[Income]],0)</f>
        <v>0</v>
      </c>
      <c r="BI134" s="11">
        <f t="shared" ca="1" si="50"/>
        <v>0</v>
      </c>
      <c r="BJ134" s="11">
        <f t="shared" ca="1" si="51"/>
        <v>0</v>
      </c>
      <c r="BK134" s="11">
        <f ca="1">IF(Table1[[#This Row],[Area]]="NUNAVUT",Table1[[#This Row],[Income]],0)</f>
        <v>0</v>
      </c>
      <c r="BL134" s="11">
        <f t="shared" ca="1" si="52"/>
        <v>0</v>
      </c>
      <c r="BM134" s="6">
        <f ca="1">IF(Table1[[#This Row],[Area]]="MANITOBA",Table1[[#This Row],[Income]],0)</f>
        <v>0</v>
      </c>
      <c r="BN134" s="6">
        <f ca="1">IF(Table1[[#This Row],[Area]]="ONTARIO",Table1[[#This Row],[Income]],0)</f>
        <v>0</v>
      </c>
      <c r="BO134" s="6">
        <f ca="1">IF(Table1[[#This Row],[Area]]="QUEBEC",Table1[[#This Row],[Income]],0)</f>
        <v>0</v>
      </c>
      <c r="BP134" s="6">
        <f ca="1">IF(Table1[[#This Row],[Area]]="NEWFOUNLAND",Table1[[#This Row],[Income]],0)</f>
        <v>0</v>
      </c>
      <c r="BQ134" s="6">
        <f ca="1">IF(Table1[[#This Row],[Area]]="NEW BRUNCWICK",Table1[[#This Row],[Income]],0)</f>
        <v>0</v>
      </c>
      <c r="BR134" s="6">
        <f ca="1">IF(Table1[[#This Row],[Area]]="NOVA SCOTIA",Table1[[#This Row],[Income]],0)</f>
        <v>0</v>
      </c>
      <c r="BS134" s="7">
        <f t="shared" ca="1" si="53"/>
        <v>0</v>
      </c>
      <c r="BT134" s="5">
        <f ca="1">IF(Table1[[#This Row],[field of work]]="HEALTH",Table1[[#This Row],[Income]],0)</f>
        <v>0</v>
      </c>
      <c r="BU134" s="6">
        <f ca="1">IF(Table1[[#This Row],[field of work]]="CONSTRUCTION",Table1[[#This Row],[Income]],0)</f>
        <v>0</v>
      </c>
      <c r="BV134" s="6">
        <f t="shared" ca="1" si="54"/>
        <v>0</v>
      </c>
      <c r="BW134" s="6">
        <f ca="1">IF(Table1[[#This Row],[field of work]]="IT",Table1[[#This Row],[Income]],0)</f>
        <v>0</v>
      </c>
      <c r="BX134" s="6">
        <f ca="1">IF(Table1[[#This Row],[field of work]]="GENERAL WORK",Table1[[#This Row],[Income]],0)</f>
        <v>0</v>
      </c>
      <c r="BY134" s="7">
        <f ca="1">IF(Table1[[#This Row],[field of work]]="AGRICULTURE",Table1[[#This Row],[Income]],0)</f>
        <v>0</v>
      </c>
      <c r="BZ134" s="5">
        <f ca="1">IF(Table1[[#This Row],[Value of debts]]&gt;Table1[[#This Row],[Income]],1,0)</f>
        <v>1</v>
      </c>
      <c r="CA134" s="7"/>
      <c r="CB134" s="5">
        <f ca="1">IF(Table1[[#This Row],[Networth of person($)]]&gt;$CC$6,Table1[[#This Row],[age]],0)</f>
        <v>35</v>
      </c>
      <c r="CC134" s="7"/>
      <c r="CD134" s="6"/>
      <c r="CE134" s="6"/>
      <c r="CF134" s="6"/>
      <c r="CG134" s="6"/>
      <c r="CH134" s="6"/>
      <c r="CI134" s="6"/>
    </row>
    <row r="135" spans="2:87" x14ac:dyDescent="0.25">
      <c r="B135">
        <f t="shared" ca="1" si="35"/>
        <v>1</v>
      </c>
      <c r="C135" t="str">
        <f t="shared" ca="1" si="36"/>
        <v>men</v>
      </c>
      <c r="D135">
        <f t="shared" ca="1" si="37"/>
        <v>40</v>
      </c>
      <c r="E135">
        <f t="shared" ca="1" si="38"/>
        <v>5</v>
      </c>
      <c r="F135" t="str">
        <f t="shared" ca="1" si="39"/>
        <v>general work</v>
      </c>
      <c r="G135">
        <f t="shared" ca="1" si="40"/>
        <v>3</v>
      </c>
      <c r="H135" t="str">
        <f t="shared" ca="1" si="41"/>
        <v>university</v>
      </c>
      <c r="I135">
        <f t="shared" ca="1" si="42"/>
        <v>4</v>
      </c>
      <c r="J135">
        <f t="shared" ca="1" si="43"/>
        <v>3</v>
      </c>
      <c r="K135">
        <f t="shared" ca="1" si="44"/>
        <v>5423</v>
      </c>
      <c r="L135">
        <f t="shared" ca="1" si="45"/>
        <v>9</v>
      </c>
      <c r="M135" t="str">
        <f t="shared" ca="1" si="46"/>
        <v>Quebec</v>
      </c>
      <c r="N135">
        <f t="shared" ca="1" si="55"/>
        <v>21692</v>
      </c>
      <c r="O135">
        <f t="shared" ca="1" si="47"/>
        <v>2509.9024834118682</v>
      </c>
      <c r="P135">
        <f t="shared" ca="1" si="56"/>
        <v>5978.1857491092824</v>
      </c>
      <c r="Q135">
        <f t="shared" ca="1" si="48"/>
        <v>4828</v>
      </c>
      <c r="R135">
        <f t="shared" ca="1" si="57"/>
        <v>10589.027909428287</v>
      </c>
      <c r="S135">
        <f t="shared" ca="1" si="58"/>
        <v>4224.9314733623505</v>
      </c>
      <c r="T135">
        <f t="shared" ca="1" si="59"/>
        <v>31895.117222471632</v>
      </c>
      <c r="U135">
        <f t="shared" ca="1" si="60"/>
        <v>17926.930392840157</v>
      </c>
      <c r="V135">
        <f t="shared" ca="1" si="61"/>
        <v>13968.186829631475</v>
      </c>
      <c r="AD135" s="5">
        <f ca="1">IF(Table1[[#This Row],[Gender]]="men",1,0)</f>
        <v>1</v>
      </c>
      <c r="AE135" s="6">
        <f ca="1">IF(Table1[[#This Row],[Gender]]="women",1,0)</f>
        <v>0</v>
      </c>
      <c r="AF135" s="6"/>
      <c r="AG135" s="7"/>
      <c r="AJ135" s="17">
        <f ca="1">IF(Table1[[#This Row],[field of work]]="TEACHING",1,0)</f>
        <v>0</v>
      </c>
      <c r="AK135" s="11">
        <f ca="1">IF(Table1[[#This Row],[field of work]]="CONSTRUCTION",1,0)</f>
        <v>0</v>
      </c>
      <c r="AL135" s="11">
        <f ca="1">IF(Table1[[#This Row],[field of work]]="AGRICULTURE",1,0)</f>
        <v>0</v>
      </c>
      <c r="AM135" s="11">
        <f ca="1">IF(Table1[[#This Row],[field of work]]="AGRICULTURE",1,0)</f>
        <v>0</v>
      </c>
      <c r="AN135" s="11">
        <f ca="1">IF(Table1[[#This Row],[field of work]]="HEALTH",1,0)</f>
        <v>0</v>
      </c>
      <c r="AO135" s="11">
        <f ca="1">IF(Table1[[#This Row],[field of work]]="IT",1,0)</f>
        <v>0</v>
      </c>
      <c r="AP135" s="11"/>
      <c r="AQ135" s="11"/>
      <c r="AR135" s="6"/>
      <c r="AS135" s="6"/>
      <c r="AT135" s="6"/>
      <c r="AU135" s="7"/>
      <c r="AW135" s="20">
        <f ca="1">QUOTIENT(Table1[[#This Row],[Car Value]],Table1[[#This Row],[Cars]])</f>
        <v>1992</v>
      </c>
      <c r="AX135" s="6"/>
      <c r="AY135" s="17">
        <f ca="1">IF(Table1[[#This Row],[Value of debts]]&gt;$AZ$6,1,0)</f>
        <v>1</v>
      </c>
      <c r="AZ135" s="6"/>
      <c r="BA135" s="6"/>
      <c r="BB135" s="7"/>
      <c r="BC135" s="27">
        <f ca="1">(Table1[[#This Row],[Mortage left]]/Table1[[#This Row],[Value of House]])</f>
        <v>0.11570636563764836</v>
      </c>
      <c r="BD135" s="11">
        <f t="shared" ca="1" si="49"/>
        <v>1</v>
      </c>
      <c r="BE135" s="11"/>
      <c r="BF135" s="11"/>
      <c r="BG135" s="17">
        <f ca="1">IF(Table1[[#This Row],[Area]]="YUKON",Table1[[#This Row],[Income]],0)</f>
        <v>0</v>
      </c>
      <c r="BH135" s="11">
        <f ca="1">IF(Table1[[#This Row],[Area]]="BC",Table1[[#This Row],[Income]],0)</f>
        <v>0</v>
      </c>
      <c r="BI135" s="11">
        <f t="shared" ca="1" si="50"/>
        <v>0</v>
      </c>
      <c r="BJ135" s="11">
        <f t="shared" ca="1" si="51"/>
        <v>0</v>
      </c>
      <c r="BK135" s="11">
        <f ca="1">IF(Table1[[#This Row],[Area]]="NUNAVUT",Table1[[#This Row],[Income]],0)</f>
        <v>0</v>
      </c>
      <c r="BL135" s="11">
        <f t="shared" ca="1" si="52"/>
        <v>0</v>
      </c>
      <c r="BM135" s="6">
        <f ca="1">IF(Table1[[#This Row],[Area]]="MANITOBA",Table1[[#This Row],[Income]],0)</f>
        <v>0</v>
      </c>
      <c r="BN135" s="6">
        <f ca="1">IF(Table1[[#This Row],[Area]]="ONTARIO",Table1[[#This Row],[Income]],0)</f>
        <v>0</v>
      </c>
      <c r="BO135" s="6">
        <f ca="1">IF(Table1[[#This Row],[Area]]="QUEBEC",Table1[[#This Row],[Income]],0)</f>
        <v>5423</v>
      </c>
      <c r="BP135" s="6">
        <f ca="1">IF(Table1[[#This Row],[Area]]="NEWFOUNLAND",Table1[[#This Row],[Income]],0)</f>
        <v>0</v>
      </c>
      <c r="BQ135" s="6">
        <f ca="1">IF(Table1[[#This Row],[Area]]="NEW BRUNCWICK",Table1[[#This Row],[Income]],0)</f>
        <v>0</v>
      </c>
      <c r="BR135" s="6">
        <f ca="1">IF(Table1[[#This Row],[Area]]="NOVA SCOTIA",Table1[[#This Row],[Income]],0)</f>
        <v>0</v>
      </c>
      <c r="BS135" s="7">
        <f t="shared" ca="1" si="53"/>
        <v>0</v>
      </c>
      <c r="BT135" s="5">
        <f ca="1">IF(Table1[[#This Row],[field of work]]="HEALTH",Table1[[#This Row],[Income]],0)</f>
        <v>0</v>
      </c>
      <c r="BU135" s="6">
        <f ca="1">IF(Table1[[#This Row],[field of work]]="CONSTRUCTION",Table1[[#This Row],[Income]],0)</f>
        <v>0</v>
      </c>
      <c r="BV135" s="6">
        <f t="shared" ca="1" si="54"/>
        <v>0</v>
      </c>
      <c r="BW135" s="6">
        <f ca="1">IF(Table1[[#This Row],[field of work]]="IT",Table1[[#This Row],[Income]],0)</f>
        <v>0</v>
      </c>
      <c r="BX135" s="6">
        <f ca="1">IF(Table1[[#This Row],[field of work]]="GENERAL WORK",Table1[[#This Row],[Income]],0)</f>
        <v>5423</v>
      </c>
      <c r="BY135" s="7">
        <f ca="1">IF(Table1[[#This Row],[field of work]]="AGRICULTURE",Table1[[#This Row],[Income]],0)</f>
        <v>0</v>
      </c>
      <c r="BZ135" s="5">
        <f ca="1">IF(Table1[[#This Row],[Value of debts]]&gt;Table1[[#This Row],[Income]],1,0)</f>
        <v>1</v>
      </c>
      <c r="CA135" s="7"/>
      <c r="CB135" s="5">
        <f ca="1">IF(Table1[[#This Row],[Networth of person($)]]&gt;$CC$6,Table1[[#This Row],[age]],0)</f>
        <v>40</v>
      </c>
      <c r="CC135" s="7"/>
      <c r="CD135" s="6"/>
      <c r="CE135" s="6"/>
      <c r="CF135" s="6"/>
      <c r="CG135" s="6"/>
      <c r="CH135" s="6"/>
      <c r="CI135" s="6"/>
    </row>
    <row r="136" spans="2:87" x14ac:dyDescent="0.25">
      <c r="B136">
        <f t="shared" ref="B136:B199" ca="1" si="62">RANDBETWEEN(1,2)</f>
        <v>1</v>
      </c>
      <c r="C136" t="str">
        <f t="shared" ref="C136:C199" ca="1" si="63">IF(B136=1,"men","women")</f>
        <v>men</v>
      </c>
      <c r="D136">
        <f t="shared" ref="D136:D199" ca="1" si="64">RANDBETWEEN(25,45)</f>
        <v>31</v>
      </c>
      <c r="E136">
        <f t="shared" ref="E136:E199" ca="1" si="65">RANDBETWEEN(1,6)</f>
        <v>5</v>
      </c>
      <c r="F136" t="str">
        <f t="shared" ref="F136:F199" ca="1" si="66">VLOOKUP(E136,$X$6:$Y$11,2)</f>
        <v>general work</v>
      </c>
      <c r="G136">
        <f t="shared" ref="G136:G199" ca="1" si="67">RANDBETWEEN(1,6)</f>
        <v>3</v>
      </c>
      <c r="H136" t="str">
        <f t="shared" ref="H136:H199" ca="1" si="68">VLOOKUP(G136,$Z$6:$AA$10,2)</f>
        <v>university</v>
      </c>
      <c r="I136">
        <f t="shared" ref="I136:I199" ca="1" si="69">RANDBETWEEN(0,4)</f>
        <v>3</v>
      </c>
      <c r="J136">
        <f t="shared" ref="J136:J199" ca="1" si="70">RANDBETWEEN(1,3)</f>
        <v>2</v>
      </c>
      <c r="K136">
        <f t="shared" ref="K136:K199" ca="1" si="71">RANDBETWEEN(2500,9000)</f>
        <v>5231</v>
      </c>
      <c r="L136">
        <f t="shared" ref="L136:L199" ca="1" si="72">RANDBETWEEN(1,13)</f>
        <v>9</v>
      </c>
      <c r="M136" t="str">
        <f t="shared" ref="M136:M199" ca="1" si="73">VLOOKUP(L136,$AB$6:$AC$18,2)</f>
        <v>Quebec</v>
      </c>
      <c r="N136">
        <f t="shared" ca="1" si="55"/>
        <v>26155</v>
      </c>
      <c r="O136">
        <f t="shared" ref="O136:O199" ca="1" si="74">RAND()*N136</f>
        <v>17839.623906872439</v>
      </c>
      <c r="P136">
        <f t="shared" ca="1" si="56"/>
        <v>9702.1968223882013</v>
      </c>
      <c r="Q136">
        <f t="shared" ref="Q136:Q199" ca="1" si="75">RANDBETWEEN(0,P136)</f>
        <v>670</v>
      </c>
      <c r="R136">
        <f t="shared" ca="1" si="57"/>
        <v>5804.6773337593077</v>
      </c>
      <c r="S136">
        <f t="shared" ca="1" si="58"/>
        <v>336.82165725098798</v>
      </c>
      <c r="T136">
        <f t="shared" ca="1" si="59"/>
        <v>36194.018479639184</v>
      </c>
      <c r="U136">
        <f t="shared" ca="1" si="60"/>
        <v>24314.301240631747</v>
      </c>
      <c r="V136">
        <f t="shared" ca="1" si="61"/>
        <v>11879.717239007437</v>
      </c>
      <c r="AD136" s="5">
        <f ca="1">IF(Table1[[#This Row],[Gender]]="men",1,0)</f>
        <v>1</v>
      </c>
      <c r="AE136" s="6">
        <f ca="1">IF(Table1[[#This Row],[Gender]]="women",1,0)</f>
        <v>0</v>
      </c>
      <c r="AF136" s="6"/>
      <c r="AG136" s="7"/>
      <c r="AJ136" s="17">
        <f ca="1">IF(Table1[[#This Row],[field of work]]="TEACHING",1,0)</f>
        <v>0</v>
      </c>
      <c r="AK136" s="11">
        <f ca="1">IF(Table1[[#This Row],[field of work]]="CONSTRUCTION",1,0)</f>
        <v>0</v>
      </c>
      <c r="AL136" s="11">
        <f ca="1">IF(Table1[[#This Row],[field of work]]="AGRICULTURE",1,0)</f>
        <v>0</v>
      </c>
      <c r="AM136" s="11">
        <f ca="1">IF(Table1[[#This Row],[field of work]]="AGRICULTURE",1,0)</f>
        <v>0</v>
      </c>
      <c r="AN136" s="11">
        <f ca="1">IF(Table1[[#This Row],[field of work]]="HEALTH",1,0)</f>
        <v>0</v>
      </c>
      <c r="AO136" s="11">
        <f ca="1">IF(Table1[[#This Row],[field of work]]="IT",1,0)</f>
        <v>0</v>
      </c>
      <c r="AP136" s="11"/>
      <c r="AQ136" s="11"/>
      <c r="AR136" s="6"/>
      <c r="AS136" s="6"/>
      <c r="AT136" s="6"/>
      <c r="AU136" s="7"/>
      <c r="AW136" s="20">
        <f ca="1">QUOTIENT(Table1[[#This Row],[Car Value]],Table1[[#This Row],[Cars]])</f>
        <v>4851</v>
      </c>
      <c r="AX136" s="6"/>
      <c r="AY136" s="17">
        <f ca="1">IF(Table1[[#This Row],[Value of debts]]&gt;$AZ$6,1,0)</f>
        <v>1</v>
      </c>
      <c r="AZ136" s="6"/>
      <c r="BA136" s="6"/>
      <c r="BB136" s="7"/>
      <c r="BC136" s="27">
        <f ca="1">(Table1[[#This Row],[Mortage left]]/Table1[[#This Row],[Value of House]])</f>
        <v>0.68207317556384783</v>
      </c>
      <c r="BD136" s="11">
        <f t="shared" ref="BD136:BD199" ca="1" si="76">IF(BC136&lt;$BE$6,1,0)</f>
        <v>0</v>
      </c>
      <c r="BE136" s="11"/>
      <c r="BF136" s="11"/>
      <c r="BG136" s="17">
        <f ca="1">IF(Table1[[#This Row],[Area]]="YUKON",Table1[[#This Row],[Income]],0)</f>
        <v>0</v>
      </c>
      <c r="BH136" s="11">
        <f ca="1">IF(Table1[[#This Row],[Area]]="BC",Table1[[#This Row],[Income]],0)</f>
        <v>0</v>
      </c>
      <c r="BI136" s="11">
        <f t="shared" ref="BI136:BI199" ca="1" si="77">IF(M138="NORHWEST TER",K138,0)</f>
        <v>0</v>
      </c>
      <c r="BJ136" s="11">
        <f t="shared" ref="BJ136:BJ199" ca="1" si="78">IF(M153="ALBERTA",K153,0)</f>
        <v>0</v>
      </c>
      <c r="BK136" s="11">
        <f ca="1">IF(Table1[[#This Row],[Area]]="NUNAVUT",Table1[[#This Row],[Income]],0)</f>
        <v>0</v>
      </c>
      <c r="BL136" s="11">
        <f t="shared" ref="BL136:BL199" ca="1" si="79">IF(M169="SASKATCHENWAN",K169,0)</f>
        <v>4352</v>
      </c>
      <c r="BM136" s="6">
        <f ca="1">IF(Table1[[#This Row],[Area]]="MANITOBA",Table1[[#This Row],[Income]],0)</f>
        <v>0</v>
      </c>
      <c r="BN136" s="6">
        <f ca="1">IF(Table1[[#This Row],[Area]]="ONTARIO",Table1[[#This Row],[Income]],0)</f>
        <v>0</v>
      </c>
      <c r="BO136" s="6">
        <f ca="1">IF(Table1[[#This Row],[Area]]="QUEBEC",Table1[[#This Row],[Income]],0)</f>
        <v>5231</v>
      </c>
      <c r="BP136" s="6">
        <f ca="1">IF(Table1[[#This Row],[Area]]="NEWFOUNLAND",Table1[[#This Row],[Income]],0)</f>
        <v>0</v>
      </c>
      <c r="BQ136" s="6">
        <f ca="1">IF(Table1[[#This Row],[Area]]="NEW BRUNCWICK",Table1[[#This Row],[Income]],0)</f>
        <v>0</v>
      </c>
      <c r="BR136" s="6">
        <f ca="1">IF(Table1[[#This Row],[Area]]="NOVA SCOTIA",Table1[[#This Row],[Income]],0)</f>
        <v>0</v>
      </c>
      <c r="BS136" s="7">
        <f t="shared" ref="BS136:BS199" ca="1" si="80">IF(M138="PRINCE EDWARD ISLAND",K138,0)</f>
        <v>0</v>
      </c>
      <c r="BT136" s="5">
        <f ca="1">IF(Table1[[#This Row],[field of work]]="HEALTH",Table1[[#This Row],[Income]],0)</f>
        <v>0</v>
      </c>
      <c r="BU136" s="6">
        <f ca="1">IF(Table1[[#This Row],[field of work]]="CONSTRUCTION",Table1[[#This Row],[Income]],0)</f>
        <v>0</v>
      </c>
      <c r="BV136" s="6">
        <f t="shared" ref="BV136:BV199" ca="1" si="81">IF(F137="TEACHING",K137,0)</f>
        <v>3283</v>
      </c>
      <c r="BW136" s="6">
        <f ca="1">IF(Table1[[#This Row],[field of work]]="IT",Table1[[#This Row],[Income]],0)</f>
        <v>0</v>
      </c>
      <c r="BX136" s="6">
        <f ca="1">IF(Table1[[#This Row],[field of work]]="GENERAL WORK",Table1[[#This Row],[Income]],0)</f>
        <v>5231</v>
      </c>
      <c r="BY136" s="7">
        <f ca="1">IF(Table1[[#This Row],[field of work]]="AGRICULTURE",Table1[[#This Row],[Income]],0)</f>
        <v>0</v>
      </c>
      <c r="BZ136" s="5">
        <f ca="1">IF(Table1[[#This Row],[Value of debts]]&gt;Table1[[#This Row],[Income]],1,0)</f>
        <v>1</v>
      </c>
      <c r="CA136" s="7"/>
      <c r="CB136" s="5">
        <f ca="1">IF(Table1[[#This Row],[Networth of person($)]]&gt;$CC$6,Table1[[#This Row],[age]],0)</f>
        <v>31</v>
      </c>
      <c r="CC136" s="7"/>
      <c r="CD136" s="6"/>
      <c r="CE136" s="6"/>
      <c r="CF136" s="6"/>
      <c r="CG136" s="6"/>
      <c r="CH136" s="6"/>
      <c r="CI136" s="6"/>
    </row>
    <row r="137" spans="2:87" x14ac:dyDescent="0.25">
      <c r="B137">
        <f t="shared" ca="1" si="62"/>
        <v>2</v>
      </c>
      <c r="C137" t="str">
        <f t="shared" ca="1" si="63"/>
        <v>women</v>
      </c>
      <c r="D137">
        <f t="shared" ca="1" si="64"/>
        <v>27</v>
      </c>
      <c r="E137">
        <f t="shared" ca="1" si="65"/>
        <v>3</v>
      </c>
      <c r="F137" t="str">
        <f t="shared" ca="1" si="66"/>
        <v>teaching</v>
      </c>
      <c r="G137">
        <f t="shared" ca="1" si="67"/>
        <v>5</v>
      </c>
      <c r="H137" t="str">
        <f t="shared" ca="1" si="68"/>
        <v>other</v>
      </c>
      <c r="I137">
        <f t="shared" ca="1" si="69"/>
        <v>2</v>
      </c>
      <c r="J137">
        <f t="shared" ca="1" si="70"/>
        <v>3</v>
      </c>
      <c r="K137">
        <f t="shared" ca="1" si="71"/>
        <v>3283</v>
      </c>
      <c r="L137">
        <f t="shared" ca="1" si="72"/>
        <v>6</v>
      </c>
      <c r="M137" t="str">
        <f t="shared" ca="1" si="73"/>
        <v>Saskatchenwan</v>
      </c>
      <c r="N137">
        <f t="shared" ca="1" si="55"/>
        <v>16415</v>
      </c>
      <c r="O137">
        <f t="shared" ca="1" si="74"/>
        <v>220.12746133309614</v>
      </c>
      <c r="P137">
        <f t="shared" ca="1" si="56"/>
        <v>3687.7636440908914</v>
      </c>
      <c r="Q137">
        <f t="shared" ca="1" si="75"/>
        <v>2831</v>
      </c>
      <c r="R137">
        <f t="shared" ca="1" si="57"/>
        <v>2206.4987160259011</v>
      </c>
      <c r="S137">
        <f t="shared" ca="1" si="58"/>
        <v>2689.2960307097992</v>
      </c>
      <c r="T137">
        <f t="shared" ca="1" si="59"/>
        <v>22792.05967480069</v>
      </c>
      <c r="U137">
        <f t="shared" ca="1" si="60"/>
        <v>5257.6261773589977</v>
      </c>
      <c r="V137">
        <f t="shared" ca="1" si="61"/>
        <v>17534.433497441692</v>
      </c>
      <c r="AD137" s="5">
        <f ca="1">IF(Table1[[#This Row],[Gender]]="men",1,0)</f>
        <v>0</v>
      </c>
      <c r="AE137" s="6">
        <f ca="1">IF(Table1[[#This Row],[Gender]]="women",1,0)</f>
        <v>1</v>
      </c>
      <c r="AF137" s="6"/>
      <c r="AG137" s="7"/>
      <c r="AJ137" s="17">
        <f ca="1">IF(Table1[[#This Row],[field of work]]="TEACHING",1,0)</f>
        <v>1</v>
      </c>
      <c r="AK137" s="11">
        <f ca="1">IF(Table1[[#This Row],[field of work]]="CONSTRUCTION",1,0)</f>
        <v>0</v>
      </c>
      <c r="AL137" s="11">
        <f ca="1">IF(Table1[[#This Row],[field of work]]="AGRICULTURE",1,0)</f>
        <v>0</v>
      </c>
      <c r="AM137" s="11">
        <f ca="1">IF(Table1[[#This Row],[field of work]]="AGRICULTURE",1,0)</f>
        <v>0</v>
      </c>
      <c r="AN137" s="11">
        <f ca="1">IF(Table1[[#This Row],[field of work]]="HEALTH",1,0)</f>
        <v>0</v>
      </c>
      <c r="AO137" s="11">
        <f ca="1">IF(Table1[[#This Row],[field of work]]="IT",1,0)</f>
        <v>0</v>
      </c>
      <c r="AP137" s="11"/>
      <c r="AQ137" s="11"/>
      <c r="AR137" s="6"/>
      <c r="AS137" s="6"/>
      <c r="AT137" s="6"/>
      <c r="AU137" s="7"/>
      <c r="AW137" s="20">
        <f ca="1">QUOTIENT(Table1[[#This Row],[Car Value]],Table1[[#This Row],[Cars]])</f>
        <v>1229</v>
      </c>
      <c r="AX137" s="6"/>
      <c r="AY137" s="17">
        <f ca="1">IF(Table1[[#This Row],[Value of debts]]&gt;$AZ$6,1,0)</f>
        <v>1</v>
      </c>
      <c r="AZ137" s="6"/>
      <c r="BA137" s="6"/>
      <c r="BB137" s="7"/>
      <c r="BC137" s="27">
        <f ca="1">(Table1[[#This Row],[Mortage left]]/Table1[[#This Row],[Value of House]])</f>
        <v>1.3410140806158766E-2</v>
      </c>
      <c r="BD137" s="11">
        <f t="shared" ca="1" si="76"/>
        <v>1</v>
      </c>
      <c r="BE137" s="11"/>
      <c r="BF137" s="11"/>
      <c r="BG137" s="17">
        <f ca="1">IF(Table1[[#This Row],[Area]]="YUKON",Table1[[#This Row],[Income]],0)</f>
        <v>0</v>
      </c>
      <c r="BH137" s="11">
        <f ca="1">IF(Table1[[#This Row],[Area]]="BC",Table1[[#This Row],[Income]],0)</f>
        <v>0</v>
      </c>
      <c r="BI137" s="11">
        <f t="shared" ca="1" si="77"/>
        <v>0</v>
      </c>
      <c r="BJ137" s="11">
        <f t="shared" ca="1" si="78"/>
        <v>0</v>
      </c>
      <c r="BK137" s="11">
        <f ca="1">IF(Table1[[#This Row],[Area]]="NUNAVUT",Table1[[#This Row],[Income]],0)</f>
        <v>0</v>
      </c>
      <c r="BL137" s="11">
        <f t="shared" ca="1" si="79"/>
        <v>0</v>
      </c>
      <c r="BM137" s="6">
        <f ca="1">IF(Table1[[#This Row],[Area]]="MANITOBA",Table1[[#This Row],[Income]],0)</f>
        <v>0</v>
      </c>
      <c r="BN137" s="6">
        <f ca="1">IF(Table1[[#This Row],[Area]]="ONTARIO",Table1[[#This Row],[Income]],0)</f>
        <v>0</v>
      </c>
      <c r="BO137" s="6">
        <f ca="1">IF(Table1[[#This Row],[Area]]="QUEBEC",Table1[[#This Row],[Income]],0)</f>
        <v>0</v>
      </c>
      <c r="BP137" s="6">
        <f ca="1">IF(Table1[[#This Row],[Area]]="NEWFOUNLAND",Table1[[#This Row],[Income]],0)</f>
        <v>0</v>
      </c>
      <c r="BQ137" s="6">
        <f ca="1">IF(Table1[[#This Row],[Area]]="NEW BRUNCWICK",Table1[[#This Row],[Income]],0)</f>
        <v>0</v>
      </c>
      <c r="BR137" s="6">
        <f ca="1">IF(Table1[[#This Row],[Area]]="NOVA SCOTIA",Table1[[#This Row],[Income]],0)</f>
        <v>0</v>
      </c>
      <c r="BS137" s="7">
        <f t="shared" ca="1" si="80"/>
        <v>0</v>
      </c>
      <c r="BT137" s="5">
        <f ca="1">IF(Table1[[#This Row],[field of work]]="HEALTH",Table1[[#This Row],[Income]],0)</f>
        <v>0</v>
      </c>
      <c r="BU137" s="6">
        <f ca="1">IF(Table1[[#This Row],[field of work]]="CONSTRUCTION",Table1[[#This Row],[Income]],0)</f>
        <v>0</v>
      </c>
      <c r="BV137" s="6">
        <f t="shared" ca="1" si="81"/>
        <v>0</v>
      </c>
      <c r="BW137" s="6">
        <f ca="1">IF(Table1[[#This Row],[field of work]]="IT",Table1[[#This Row],[Income]],0)</f>
        <v>0</v>
      </c>
      <c r="BX137" s="6">
        <f ca="1">IF(Table1[[#This Row],[field of work]]="GENERAL WORK",Table1[[#This Row],[Income]],0)</f>
        <v>0</v>
      </c>
      <c r="BY137" s="7">
        <f ca="1">IF(Table1[[#This Row],[field of work]]="AGRICULTURE",Table1[[#This Row],[Income]],0)</f>
        <v>0</v>
      </c>
      <c r="BZ137" s="5">
        <f ca="1">IF(Table1[[#This Row],[Value of debts]]&gt;Table1[[#This Row],[Income]],1,0)</f>
        <v>1</v>
      </c>
      <c r="CA137" s="7"/>
      <c r="CB137" s="5">
        <f ca="1">IF(Table1[[#This Row],[Networth of person($)]]&gt;$CC$6,Table1[[#This Row],[age]],0)</f>
        <v>27</v>
      </c>
      <c r="CC137" s="7"/>
      <c r="CD137" s="6"/>
      <c r="CE137" s="6"/>
      <c r="CF137" s="6"/>
      <c r="CG137" s="6"/>
      <c r="CH137" s="6"/>
      <c r="CI137" s="6"/>
    </row>
    <row r="138" spans="2:87" x14ac:dyDescent="0.25">
      <c r="B138">
        <f t="shared" ca="1" si="62"/>
        <v>2</v>
      </c>
      <c r="C138" t="str">
        <f t="shared" ca="1" si="63"/>
        <v>women</v>
      </c>
      <c r="D138">
        <f t="shared" ca="1" si="64"/>
        <v>27</v>
      </c>
      <c r="E138">
        <f t="shared" ca="1" si="65"/>
        <v>5</v>
      </c>
      <c r="F138" t="str">
        <f t="shared" ca="1" si="66"/>
        <v>general work</v>
      </c>
      <c r="G138">
        <f t="shared" ca="1" si="67"/>
        <v>1</v>
      </c>
      <c r="H138" t="str">
        <f t="shared" ca="1" si="68"/>
        <v>highschool</v>
      </c>
      <c r="I138">
        <f t="shared" ca="1" si="69"/>
        <v>4</v>
      </c>
      <c r="J138">
        <f t="shared" ca="1" si="70"/>
        <v>2</v>
      </c>
      <c r="K138">
        <f t="shared" ca="1" si="71"/>
        <v>6155</v>
      </c>
      <c r="L138">
        <f t="shared" ca="1" si="72"/>
        <v>8</v>
      </c>
      <c r="M138" t="str">
        <f t="shared" ca="1" si="73"/>
        <v>Ontario</v>
      </c>
      <c r="N138">
        <f t="shared" ca="1" si="55"/>
        <v>36930</v>
      </c>
      <c r="O138">
        <f t="shared" ca="1" si="74"/>
        <v>232.20157156382066</v>
      </c>
      <c r="P138">
        <f t="shared" ca="1" si="56"/>
        <v>6195.3742793071251</v>
      </c>
      <c r="Q138">
        <f t="shared" ca="1" si="75"/>
        <v>1761</v>
      </c>
      <c r="R138">
        <f t="shared" ca="1" si="57"/>
        <v>780.68180640769219</v>
      </c>
      <c r="S138">
        <f t="shared" ca="1" si="58"/>
        <v>1389.9204784906904</v>
      </c>
      <c r="T138">
        <f t="shared" ca="1" si="59"/>
        <v>44515.294757797819</v>
      </c>
      <c r="U138">
        <f t="shared" ca="1" si="60"/>
        <v>2773.8833779715128</v>
      </c>
      <c r="V138">
        <f t="shared" ca="1" si="61"/>
        <v>41741.411379826306</v>
      </c>
      <c r="AD138" s="5">
        <f ca="1">IF(Table1[[#This Row],[Gender]]="men",1,0)</f>
        <v>0</v>
      </c>
      <c r="AE138" s="6">
        <f ca="1">IF(Table1[[#This Row],[Gender]]="women",1,0)</f>
        <v>1</v>
      </c>
      <c r="AF138" s="6"/>
      <c r="AG138" s="7"/>
      <c r="AJ138" s="17">
        <f ca="1">IF(Table1[[#This Row],[field of work]]="TEACHING",1,0)</f>
        <v>0</v>
      </c>
      <c r="AK138" s="11">
        <f ca="1">IF(Table1[[#This Row],[field of work]]="CONSTRUCTION",1,0)</f>
        <v>0</v>
      </c>
      <c r="AL138" s="11">
        <f ca="1">IF(Table1[[#This Row],[field of work]]="AGRICULTURE",1,0)</f>
        <v>0</v>
      </c>
      <c r="AM138" s="11">
        <f ca="1">IF(Table1[[#This Row],[field of work]]="AGRICULTURE",1,0)</f>
        <v>0</v>
      </c>
      <c r="AN138" s="11">
        <f ca="1">IF(Table1[[#This Row],[field of work]]="HEALTH",1,0)</f>
        <v>0</v>
      </c>
      <c r="AO138" s="11">
        <f ca="1">IF(Table1[[#This Row],[field of work]]="IT",1,0)</f>
        <v>0</v>
      </c>
      <c r="AP138" s="11"/>
      <c r="AQ138" s="11"/>
      <c r="AR138" s="6"/>
      <c r="AS138" s="6"/>
      <c r="AT138" s="6"/>
      <c r="AU138" s="7"/>
      <c r="AW138" s="20">
        <f ca="1">QUOTIENT(Table1[[#This Row],[Car Value]],Table1[[#This Row],[Cars]])</f>
        <v>3097</v>
      </c>
      <c r="AX138" s="6"/>
      <c r="AY138" s="17">
        <f ca="1">IF(Table1[[#This Row],[Value of debts]]&gt;$AZ$6,1,0)</f>
        <v>1</v>
      </c>
      <c r="AZ138" s="6"/>
      <c r="BA138" s="6"/>
      <c r="BB138" s="7"/>
      <c r="BC138" s="27">
        <f ca="1">(Table1[[#This Row],[Mortage left]]/Table1[[#This Row],[Value of House]])</f>
        <v>6.2876136356301293E-3</v>
      </c>
      <c r="BD138" s="11">
        <f t="shared" ca="1" si="76"/>
        <v>1</v>
      </c>
      <c r="BE138" s="11"/>
      <c r="BF138" s="11"/>
      <c r="BG138" s="17">
        <f ca="1">IF(Table1[[#This Row],[Area]]="YUKON",Table1[[#This Row],[Income]],0)</f>
        <v>0</v>
      </c>
      <c r="BH138" s="11">
        <f ca="1">IF(Table1[[#This Row],[Area]]="BC",Table1[[#This Row],[Income]],0)</f>
        <v>0</v>
      </c>
      <c r="BI138" s="11">
        <f t="shared" ca="1" si="77"/>
        <v>0</v>
      </c>
      <c r="BJ138" s="11">
        <f t="shared" ca="1" si="78"/>
        <v>0</v>
      </c>
      <c r="BK138" s="11">
        <f ca="1">IF(Table1[[#This Row],[Area]]="NUNAVUT",Table1[[#This Row],[Income]],0)</f>
        <v>0</v>
      </c>
      <c r="BL138" s="11">
        <f t="shared" ca="1" si="79"/>
        <v>0</v>
      </c>
      <c r="BM138" s="6">
        <f ca="1">IF(Table1[[#This Row],[Area]]="MANITOBA",Table1[[#This Row],[Income]],0)</f>
        <v>0</v>
      </c>
      <c r="BN138" s="6">
        <f ca="1">IF(Table1[[#This Row],[Area]]="ONTARIO",Table1[[#This Row],[Income]],0)</f>
        <v>6155</v>
      </c>
      <c r="BO138" s="6">
        <f ca="1">IF(Table1[[#This Row],[Area]]="QUEBEC",Table1[[#This Row],[Income]],0)</f>
        <v>0</v>
      </c>
      <c r="BP138" s="6">
        <f ca="1">IF(Table1[[#This Row],[Area]]="NEWFOUNLAND",Table1[[#This Row],[Income]],0)</f>
        <v>0</v>
      </c>
      <c r="BQ138" s="6">
        <f ca="1">IF(Table1[[#This Row],[Area]]="NEW BRUNCWICK",Table1[[#This Row],[Income]],0)</f>
        <v>0</v>
      </c>
      <c r="BR138" s="6">
        <f ca="1">IF(Table1[[#This Row],[Area]]="NOVA SCOTIA",Table1[[#This Row],[Income]],0)</f>
        <v>0</v>
      </c>
      <c r="BS138" s="7">
        <f t="shared" ca="1" si="80"/>
        <v>0</v>
      </c>
      <c r="BT138" s="5">
        <f ca="1">IF(Table1[[#This Row],[field of work]]="HEALTH",Table1[[#This Row],[Income]],0)</f>
        <v>0</v>
      </c>
      <c r="BU138" s="6">
        <f ca="1">IF(Table1[[#This Row],[field of work]]="CONSTRUCTION",Table1[[#This Row],[Income]],0)</f>
        <v>0</v>
      </c>
      <c r="BV138" s="6">
        <f t="shared" ca="1" si="81"/>
        <v>0</v>
      </c>
      <c r="BW138" s="6">
        <f ca="1">IF(Table1[[#This Row],[field of work]]="IT",Table1[[#This Row],[Income]],0)</f>
        <v>0</v>
      </c>
      <c r="BX138" s="6">
        <f ca="1">IF(Table1[[#This Row],[field of work]]="GENERAL WORK",Table1[[#This Row],[Income]],0)</f>
        <v>6155</v>
      </c>
      <c r="BY138" s="7">
        <f ca="1">IF(Table1[[#This Row],[field of work]]="AGRICULTURE",Table1[[#This Row],[Income]],0)</f>
        <v>0</v>
      </c>
      <c r="BZ138" s="5">
        <f ca="1">IF(Table1[[#This Row],[Value of debts]]&gt;Table1[[#This Row],[Income]],1,0)</f>
        <v>0</v>
      </c>
      <c r="CA138" s="7"/>
      <c r="CB138" s="5">
        <f ca="1">IF(Table1[[#This Row],[Networth of person($)]]&gt;$CC$6,Table1[[#This Row],[age]],0)</f>
        <v>27</v>
      </c>
      <c r="CC138" s="7"/>
      <c r="CD138" s="6"/>
      <c r="CE138" s="6"/>
      <c r="CF138" s="6"/>
      <c r="CG138" s="6"/>
      <c r="CH138" s="6"/>
      <c r="CI138" s="6"/>
    </row>
    <row r="139" spans="2:87" x14ac:dyDescent="0.25">
      <c r="B139">
        <f t="shared" ca="1" si="62"/>
        <v>1</v>
      </c>
      <c r="C139" t="str">
        <f t="shared" ca="1" si="63"/>
        <v>men</v>
      </c>
      <c r="D139">
        <f t="shared" ca="1" si="64"/>
        <v>32</v>
      </c>
      <c r="E139">
        <f t="shared" ca="1" si="65"/>
        <v>2</v>
      </c>
      <c r="F139" t="str">
        <f t="shared" ca="1" si="66"/>
        <v>constuction</v>
      </c>
      <c r="G139">
        <f t="shared" ca="1" si="67"/>
        <v>2</v>
      </c>
      <c r="H139" t="str">
        <f t="shared" ca="1" si="68"/>
        <v>college</v>
      </c>
      <c r="I139">
        <f t="shared" ca="1" si="69"/>
        <v>2</v>
      </c>
      <c r="J139">
        <f t="shared" ca="1" si="70"/>
        <v>1</v>
      </c>
      <c r="K139">
        <f t="shared" ca="1" si="71"/>
        <v>2734</v>
      </c>
      <c r="L139">
        <f t="shared" ca="1" si="72"/>
        <v>12</v>
      </c>
      <c r="M139" t="str">
        <f t="shared" ca="1" si="73"/>
        <v>Nova Scotia</v>
      </c>
      <c r="N139">
        <f t="shared" ca="1" si="55"/>
        <v>10936</v>
      </c>
      <c r="O139">
        <f t="shared" ca="1" si="74"/>
        <v>3376.2963391634239</v>
      </c>
      <c r="P139">
        <f t="shared" ca="1" si="56"/>
        <v>1204.2697324746023</v>
      </c>
      <c r="Q139">
        <f t="shared" ca="1" si="75"/>
        <v>1197</v>
      </c>
      <c r="R139">
        <f t="shared" ca="1" si="57"/>
        <v>281.89820386092055</v>
      </c>
      <c r="S139">
        <f t="shared" ca="1" si="58"/>
        <v>335.64992446357417</v>
      </c>
      <c r="T139">
        <f t="shared" ca="1" si="59"/>
        <v>12475.919656938177</v>
      </c>
      <c r="U139">
        <f t="shared" ca="1" si="60"/>
        <v>4855.1945430243441</v>
      </c>
      <c r="V139">
        <f t="shared" ca="1" si="61"/>
        <v>7620.7251139138325</v>
      </c>
      <c r="AD139" s="5">
        <f ca="1">IF(Table1[[#This Row],[Gender]]="men",1,0)</f>
        <v>1</v>
      </c>
      <c r="AE139" s="6">
        <f ca="1">IF(Table1[[#This Row],[Gender]]="women",1,0)</f>
        <v>0</v>
      </c>
      <c r="AF139" s="6"/>
      <c r="AG139" s="7"/>
      <c r="AJ139" s="17">
        <f ca="1">IF(Table1[[#This Row],[field of work]]="TEACHING",1,0)</f>
        <v>0</v>
      </c>
      <c r="AK139" s="11">
        <f ca="1">IF(Table1[[#This Row],[field of work]]="CONSTRUCTION",1,0)</f>
        <v>0</v>
      </c>
      <c r="AL139" s="11">
        <f ca="1">IF(Table1[[#This Row],[field of work]]="AGRICULTURE",1,0)</f>
        <v>0</v>
      </c>
      <c r="AM139" s="11">
        <f ca="1">IF(Table1[[#This Row],[field of work]]="AGRICULTURE",1,0)</f>
        <v>0</v>
      </c>
      <c r="AN139" s="11">
        <f ca="1">IF(Table1[[#This Row],[field of work]]="HEALTH",1,0)</f>
        <v>0</v>
      </c>
      <c r="AO139" s="11">
        <f ca="1">IF(Table1[[#This Row],[field of work]]="IT",1,0)</f>
        <v>0</v>
      </c>
      <c r="AP139" s="11"/>
      <c r="AQ139" s="11"/>
      <c r="AR139" s="6"/>
      <c r="AS139" s="6"/>
      <c r="AT139" s="6"/>
      <c r="AU139" s="7"/>
      <c r="AW139" s="20">
        <f ca="1">QUOTIENT(Table1[[#This Row],[Car Value]],Table1[[#This Row],[Cars]])</f>
        <v>1204</v>
      </c>
      <c r="AX139" s="6"/>
      <c r="AY139" s="17">
        <f ca="1">IF(Table1[[#This Row],[Value of debts]]&gt;$AZ$6,1,0)</f>
        <v>1</v>
      </c>
      <c r="AZ139" s="6"/>
      <c r="BA139" s="6"/>
      <c r="BB139" s="7"/>
      <c r="BC139" s="27">
        <f ca="1">(Table1[[#This Row],[Mortage left]]/Table1[[#This Row],[Value of House]])</f>
        <v>0.30873229143776737</v>
      </c>
      <c r="BD139" s="11">
        <f t="shared" ca="1" si="76"/>
        <v>0</v>
      </c>
      <c r="BE139" s="11"/>
      <c r="BF139" s="11"/>
      <c r="BG139" s="17">
        <f ca="1">IF(Table1[[#This Row],[Area]]="YUKON",Table1[[#This Row],[Income]],0)</f>
        <v>0</v>
      </c>
      <c r="BH139" s="11">
        <f ca="1">IF(Table1[[#This Row],[Area]]="BC",Table1[[#This Row],[Income]],0)</f>
        <v>0</v>
      </c>
      <c r="BI139" s="11">
        <f t="shared" ca="1" si="77"/>
        <v>0</v>
      </c>
      <c r="BJ139" s="11">
        <f t="shared" ca="1" si="78"/>
        <v>0</v>
      </c>
      <c r="BK139" s="11">
        <f ca="1">IF(Table1[[#This Row],[Area]]="NUNAVUT",Table1[[#This Row],[Income]],0)</f>
        <v>0</v>
      </c>
      <c r="BL139" s="11">
        <f t="shared" ca="1" si="79"/>
        <v>0</v>
      </c>
      <c r="BM139" s="6">
        <f ca="1">IF(Table1[[#This Row],[Area]]="MANITOBA",Table1[[#This Row],[Income]],0)</f>
        <v>0</v>
      </c>
      <c r="BN139" s="6">
        <f ca="1">IF(Table1[[#This Row],[Area]]="ONTARIO",Table1[[#This Row],[Income]],0)</f>
        <v>0</v>
      </c>
      <c r="BO139" s="6">
        <f ca="1">IF(Table1[[#This Row],[Area]]="QUEBEC",Table1[[#This Row],[Income]],0)</f>
        <v>0</v>
      </c>
      <c r="BP139" s="6">
        <f ca="1">IF(Table1[[#This Row],[Area]]="NEWFOUNLAND",Table1[[#This Row],[Income]],0)</f>
        <v>0</v>
      </c>
      <c r="BQ139" s="6">
        <f ca="1">IF(Table1[[#This Row],[Area]]="NEW BRUNCWICK",Table1[[#This Row],[Income]],0)</f>
        <v>0</v>
      </c>
      <c r="BR139" s="6">
        <f ca="1">IF(Table1[[#This Row],[Area]]="NOVA SCOTIA",Table1[[#This Row],[Income]],0)</f>
        <v>2734</v>
      </c>
      <c r="BS139" s="7">
        <f t="shared" ca="1" si="80"/>
        <v>0</v>
      </c>
      <c r="BT139" s="5">
        <f ca="1">IF(Table1[[#This Row],[field of work]]="HEALTH",Table1[[#This Row],[Income]],0)</f>
        <v>0</v>
      </c>
      <c r="BU139" s="6">
        <f ca="1">IF(Table1[[#This Row],[field of work]]="CONSTRUCTION",Table1[[#This Row],[Income]],0)</f>
        <v>0</v>
      </c>
      <c r="BV139" s="6">
        <f t="shared" ca="1" si="81"/>
        <v>0</v>
      </c>
      <c r="BW139" s="6">
        <f ca="1">IF(Table1[[#This Row],[field of work]]="IT",Table1[[#This Row],[Income]],0)</f>
        <v>0</v>
      </c>
      <c r="BX139" s="6">
        <f ca="1">IF(Table1[[#This Row],[field of work]]="GENERAL WORK",Table1[[#This Row],[Income]],0)</f>
        <v>0</v>
      </c>
      <c r="BY139" s="7">
        <f ca="1">IF(Table1[[#This Row],[field of work]]="AGRICULTURE",Table1[[#This Row],[Income]],0)</f>
        <v>0</v>
      </c>
      <c r="BZ139" s="5">
        <f ca="1">IF(Table1[[#This Row],[Value of debts]]&gt;Table1[[#This Row],[Income]],1,0)</f>
        <v>1</v>
      </c>
      <c r="CA139" s="7"/>
      <c r="CB139" s="5">
        <f ca="1">IF(Table1[[#This Row],[Networth of person($)]]&gt;$CC$6,Table1[[#This Row],[age]],0)</f>
        <v>32</v>
      </c>
      <c r="CC139" s="7"/>
      <c r="CD139" s="6"/>
      <c r="CE139" s="6"/>
      <c r="CF139" s="6"/>
      <c r="CG139" s="6"/>
      <c r="CH139" s="6"/>
      <c r="CI139" s="6"/>
    </row>
    <row r="140" spans="2:87" x14ac:dyDescent="0.25">
      <c r="B140">
        <f t="shared" ca="1" si="62"/>
        <v>2</v>
      </c>
      <c r="C140" t="str">
        <f t="shared" ca="1" si="63"/>
        <v>women</v>
      </c>
      <c r="D140">
        <f t="shared" ca="1" si="64"/>
        <v>42</v>
      </c>
      <c r="E140">
        <f t="shared" ca="1" si="65"/>
        <v>4</v>
      </c>
      <c r="F140" t="str">
        <f t="shared" ca="1" si="66"/>
        <v>IT</v>
      </c>
      <c r="G140">
        <f t="shared" ca="1" si="67"/>
        <v>4</v>
      </c>
      <c r="H140" t="str">
        <f t="shared" ca="1" si="68"/>
        <v>technical</v>
      </c>
      <c r="I140">
        <f t="shared" ca="1" si="69"/>
        <v>4</v>
      </c>
      <c r="J140">
        <f t="shared" ca="1" si="70"/>
        <v>2</v>
      </c>
      <c r="K140">
        <f t="shared" ca="1" si="71"/>
        <v>7432</v>
      </c>
      <c r="L140">
        <f t="shared" ca="1" si="72"/>
        <v>1</v>
      </c>
      <c r="M140" t="str">
        <f t="shared" ca="1" si="73"/>
        <v>Yukon</v>
      </c>
      <c r="N140">
        <f t="shared" ca="1" si="55"/>
        <v>44592</v>
      </c>
      <c r="O140">
        <f t="shared" ca="1" si="74"/>
        <v>40716.272950154053</v>
      </c>
      <c r="P140">
        <f t="shared" ca="1" si="56"/>
        <v>3616.9137505585013</v>
      </c>
      <c r="Q140">
        <f t="shared" ca="1" si="75"/>
        <v>3379</v>
      </c>
      <c r="R140">
        <f t="shared" ca="1" si="57"/>
        <v>8139.3726136026007</v>
      </c>
      <c r="S140">
        <f t="shared" ca="1" si="58"/>
        <v>7495.5599294956228</v>
      </c>
      <c r="T140">
        <f t="shared" ca="1" si="59"/>
        <v>55704.473680054129</v>
      </c>
      <c r="U140">
        <f t="shared" ca="1" si="60"/>
        <v>52234.645563756654</v>
      </c>
      <c r="V140">
        <f t="shared" ca="1" si="61"/>
        <v>3469.8281162974745</v>
      </c>
      <c r="AD140" s="5">
        <f ca="1">IF(Table1[[#This Row],[Gender]]="men",1,0)</f>
        <v>0</v>
      </c>
      <c r="AE140" s="6">
        <f ca="1">IF(Table1[[#This Row],[Gender]]="women",1,0)</f>
        <v>1</v>
      </c>
      <c r="AF140" s="6"/>
      <c r="AG140" s="7"/>
      <c r="AJ140" s="17">
        <f ca="1">IF(Table1[[#This Row],[field of work]]="TEACHING",1,0)</f>
        <v>0</v>
      </c>
      <c r="AK140" s="11">
        <f ca="1">IF(Table1[[#This Row],[field of work]]="CONSTRUCTION",1,0)</f>
        <v>0</v>
      </c>
      <c r="AL140" s="11">
        <f ca="1">IF(Table1[[#This Row],[field of work]]="AGRICULTURE",1,0)</f>
        <v>0</v>
      </c>
      <c r="AM140" s="11">
        <f ca="1">IF(Table1[[#This Row],[field of work]]="AGRICULTURE",1,0)</f>
        <v>0</v>
      </c>
      <c r="AN140" s="11">
        <f ca="1">IF(Table1[[#This Row],[field of work]]="HEALTH",1,0)</f>
        <v>0</v>
      </c>
      <c r="AO140" s="11">
        <f ca="1">IF(Table1[[#This Row],[field of work]]="IT",1,0)</f>
        <v>1</v>
      </c>
      <c r="AP140" s="11"/>
      <c r="AQ140" s="11"/>
      <c r="AR140" s="6"/>
      <c r="AS140" s="6"/>
      <c r="AT140" s="6"/>
      <c r="AU140" s="7"/>
      <c r="AW140" s="20">
        <f ca="1">QUOTIENT(Table1[[#This Row],[Car Value]],Table1[[#This Row],[Cars]])</f>
        <v>1808</v>
      </c>
      <c r="AX140" s="6"/>
      <c r="AY140" s="17">
        <f ca="1">IF(Table1[[#This Row],[Value of debts]]&gt;$AZ$6,1,0)</f>
        <v>1</v>
      </c>
      <c r="AZ140" s="6"/>
      <c r="BA140" s="6"/>
      <c r="BB140" s="7"/>
      <c r="BC140" s="27">
        <f ca="1">(Table1[[#This Row],[Mortage left]]/Table1[[#This Row],[Value of House]])</f>
        <v>0.91308470017388887</v>
      </c>
      <c r="BD140" s="11">
        <f t="shared" ca="1" si="76"/>
        <v>0</v>
      </c>
      <c r="BE140" s="11"/>
      <c r="BF140" s="11"/>
      <c r="BG140" s="17">
        <f ca="1">IF(Table1[[#This Row],[Area]]="YUKON",Table1[[#This Row],[Income]],0)</f>
        <v>7432</v>
      </c>
      <c r="BH140" s="11">
        <f ca="1">IF(Table1[[#This Row],[Area]]="BC",Table1[[#This Row],[Income]],0)</f>
        <v>0</v>
      </c>
      <c r="BI140" s="11">
        <f t="shared" ca="1" si="77"/>
        <v>0</v>
      </c>
      <c r="BJ140" s="11">
        <f t="shared" ca="1" si="78"/>
        <v>0</v>
      </c>
      <c r="BK140" s="11">
        <f ca="1">IF(Table1[[#This Row],[Area]]="NUNAVUT",Table1[[#This Row],[Income]],0)</f>
        <v>0</v>
      </c>
      <c r="BL140" s="11">
        <f t="shared" ca="1" si="79"/>
        <v>3312</v>
      </c>
      <c r="BM140" s="6">
        <f ca="1">IF(Table1[[#This Row],[Area]]="MANITOBA",Table1[[#This Row],[Income]],0)</f>
        <v>0</v>
      </c>
      <c r="BN140" s="6">
        <f ca="1">IF(Table1[[#This Row],[Area]]="ONTARIO",Table1[[#This Row],[Income]],0)</f>
        <v>0</v>
      </c>
      <c r="BO140" s="6">
        <f ca="1">IF(Table1[[#This Row],[Area]]="QUEBEC",Table1[[#This Row],[Income]],0)</f>
        <v>0</v>
      </c>
      <c r="BP140" s="6">
        <f ca="1">IF(Table1[[#This Row],[Area]]="NEWFOUNLAND",Table1[[#This Row],[Income]],0)</f>
        <v>0</v>
      </c>
      <c r="BQ140" s="6">
        <f ca="1">IF(Table1[[#This Row],[Area]]="NEW BRUNCWICK",Table1[[#This Row],[Income]],0)</f>
        <v>0</v>
      </c>
      <c r="BR140" s="6">
        <f ca="1">IF(Table1[[#This Row],[Area]]="NOVA SCOTIA",Table1[[#This Row],[Income]],0)</f>
        <v>0</v>
      </c>
      <c r="BS140" s="7">
        <f t="shared" ca="1" si="80"/>
        <v>0</v>
      </c>
      <c r="BT140" s="5">
        <f ca="1">IF(Table1[[#This Row],[field of work]]="HEALTH",Table1[[#This Row],[Income]],0)</f>
        <v>0</v>
      </c>
      <c r="BU140" s="6">
        <f ca="1">IF(Table1[[#This Row],[field of work]]="CONSTRUCTION",Table1[[#This Row],[Income]],0)</f>
        <v>0</v>
      </c>
      <c r="BV140" s="6">
        <f t="shared" ca="1" si="81"/>
        <v>0</v>
      </c>
      <c r="BW140" s="6">
        <f ca="1">IF(Table1[[#This Row],[field of work]]="IT",Table1[[#This Row],[Income]],0)</f>
        <v>7432</v>
      </c>
      <c r="BX140" s="6">
        <f ca="1">IF(Table1[[#This Row],[field of work]]="GENERAL WORK",Table1[[#This Row],[Income]],0)</f>
        <v>0</v>
      </c>
      <c r="BY140" s="7">
        <f ca="1">IF(Table1[[#This Row],[field of work]]="AGRICULTURE",Table1[[#This Row],[Income]],0)</f>
        <v>0</v>
      </c>
      <c r="BZ140" s="5">
        <f ca="1">IF(Table1[[#This Row],[Value of debts]]&gt;Table1[[#This Row],[Income]],1,0)</f>
        <v>1</v>
      </c>
      <c r="CA140" s="7"/>
      <c r="CB140" s="5">
        <f ca="1">IF(Table1[[#This Row],[Networth of person($)]]&gt;$CC$6,Table1[[#This Row],[age]],0)</f>
        <v>0</v>
      </c>
      <c r="CC140" s="7"/>
      <c r="CD140" s="6"/>
      <c r="CE140" s="6"/>
      <c r="CF140" s="6"/>
      <c r="CG140" s="6"/>
      <c r="CH140" s="6"/>
      <c r="CI140" s="6"/>
    </row>
    <row r="141" spans="2:87" x14ac:dyDescent="0.25">
      <c r="B141">
        <f t="shared" ca="1" si="62"/>
        <v>2</v>
      </c>
      <c r="C141" t="str">
        <f t="shared" ca="1" si="63"/>
        <v>women</v>
      </c>
      <c r="D141">
        <f t="shared" ca="1" si="64"/>
        <v>25</v>
      </c>
      <c r="E141">
        <f t="shared" ca="1" si="65"/>
        <v>2</v>
      </c>
      <c r="F141" t="str">
        <f t="shared" ca="1" si="66"/>
        <v>constuction</v>
      </c>
      <c r="G141">
        <f t="shared" ca="1" si="67"/>
        <v>6</v>
      </c>
      <c r="H141" t="str">
        <f t="shared" ca="1" si="68"/>
        <v>other</v>
      </c>
      <c r="I141">
        <f t="shared" ca="1" si="69"/>
        <v>4</v>
      </c>
      <c r="J141">
        <f t="shared" ca="1" si="70"/>
        <v>2</v>
      </c>
      <c r="K141">
        <f t="shared" ca="1" si="71"/>
        <v>7323</v>
      </c>
      <c r="L141">
        <f t="shared" ca="1" si="72"/>
        <v>11</v>
      </c>
      <c r="M141" t="str">
        <f t="shared" ca="1" si="73"/>
        <v>New bruncwick</v>
      </c>
      <c r="N141">
        <f t="shared" ca="1" si="55"/>
        <v>29292</v>
      </c>
      <c r="O141">
        <f t="shared" ca="1" si="74"/>
        <v>6418.6538487838297</v>
      </c>
      <c r="P141">
        <f t="shared" ca="1" si="56"/>
        <v>7574.2998138224375</v>
      </c>
      <c r="Q141">
        <f t="shared" ca="1" si="75"/>
        <v>4761</v>
      </c>
      <c r="R141">
        <f t="shared" ca="1" si="57"/>
        <v>14169.858473293623</v>
      </c>
      <c r="S141">
        <f t="shared" ca="1" si="58"/>
        <v>2281.5469621306784</v>
      </c>
      <c r="T141">
        <f t="shared" ca="1" si="59"/>
        <v>39147.846775953112</v>
      </c>
      <c r="U141">
        <f t="shared" ca="1" si="60"/>
        <v>25349.512322077455</v>
      </c>
      <c r="V141">
        <f t="shared" ca="1" si="61"/>
        <v>13798.334453875657</v>
      </c>
      <c r="AD141" s="5">
        <f ca="1">IF(Table1[[#This Row],[Gender]]="men",1,0)</f>
        <v>0</v>
      </c>
      <c r="AE141" s="6">
        <f ca="1">IF(Table1[[#This Row],[Gender]]="women",1,0)</f>
        <v>1</v>
      </c>
      <c r="AF141" s="6"/>
      <c r="AG141" s="7"/>
      <c r="AJ141" s="17">
        <f ca="1">IF(Table1[[#This Row],[field of work]]="TEACHING",1,0)</f>
        <v>0</v>
      </c>
      <c r="AK141" s="11">
        <f ca="1">IF(Table1[[#This Row],[field of work]]="CONSTRUCTION",1,0)</f>
        <v>0</v>
      </c>
      <c r="AL141" s="11">
        <f ca="1">IF(Table1[[#This Row],[field of work]]="AGRICULTURE",1,0)</f>
        <v>0</v>
      </c>
      <c r="AM141" s="11">
        <f ca="1">IF(Table1[[#This Row],[field of work]]="AGRICULTURE",1,0)</f>
        <v>0</v>
      </c>
      <c r="AN141" s="11">
        <f ca="1">IF(Table1[[#This Row],[field of work]]="HEALTH",1,0)</f>
        <v>0</v>
      </c>
      <c r="AO141" s="11">
        <f ca="1">IF(Table1[[#This Row],[field of work]]="IT",1,0)</f>
        <v>0</v>
      </c>
      <c r="AP141" s="11"/>
      <c r="AQ141" s="11"/>
      <c r="AR141" s="6"/>
      <c r="AS141" s="6"/>
      <c r="AT141" s="6"/>
      <c r="AU141" s="7"/>
      <c r="AW141" s="20">
        <f ca="1">QUOTIENT(Table1[[#This Row],[Car Value]],Table1[[#This Row],[Cars]])</f>
        <v>3787</v>
      </c>
      <c r="AX141" s="6"/>
      <c r="AY141" s="17">
        <f ca="1">IF(Table1[[#This Row],[Value of debts]]&gt;$AZ$6,1,0)</f>
        <v>1</v>
      </c>
      <c r="AZ141" s="6"/>
      <c r="BA141" s="6"/>
      <c r="BB141" s="7"/>
      <c r="BC141" s="27">
        <f ca="1">(Table1[[#This Row],[Mortage left]]/Table1[[#This Row],[Value of House]])</f>
        <v>0.21912651402375494</v>
      </c>
      <c r="BD141" s="11">
        <f t="shared" ca="1" si="76"/>
        <v>0</v>
      </c>
      <c r="BE141" s="11"/>
      <c r="BF141" s="11"/>
      <c r="BG141" s="17">
        <f ca="1">IF(Table1[[#This Row],[Area]]="YUKON",Table1[[#This Row],[Income]],0)</f>
        <v>0</v>
      </c>
      <c r="BH141" s="11">
        <f ca="1">IF(Table1[[#This Row],[Area]]="BC",Table1[[#This Row],[Income]],0)</f>
        <v>0</v>
      </c>
      <c r="BI141" s="11">
        <f t="shared" ca="1" si="77"/>
        <v>0</v>
      </c>
      <c r="BJ141" s="11">
        <f t="shared" ca="1" si="78"/>
        <v>5798</v>
      </c>
      <c r="BK141" s="11">
        <f ca="1">IF(Table1[[#This Row],[Area]]="NUNAVUT",Table1[[#This Row],[Income]],0)</f>
        <v>0</v>
      </c>
      <c r="BL141" s="11">
        <f t="shared" ca="1" si="79"/>
        <v>0</v>
      </c>
      <c r="BM141" s="6">
        <f ca="1">IF(Table1[[#This Row],[Area]]="MANITOBA",Table1[[#This Row],[Income]],0)</f>
        <v>0</v>
      </c>
      <c r="BN141" s="6">
        <f ca="1">IF(Table1[[#This Row],[Area]]="ONTARIO",Table1[[#This Row],[Income]],0)</f>
        <v>0</v>
      </c>
      <c r="BO141" s="6">
        <f ca="1">IF(Table1[[#This Row],[Area]]="QUEBEC",Table1[[#This Row],[Income]],0)</f>
        <v>0</v>
      </c>
      <c r="BP141" s="6">
        <f ca="1">IF(Table1[[#This Row],[Area]]="NEWFOUNLAND",Table1[[#This Row],[Income]],0)</f>
        <v>0</v>
      </c>
      <c r="BQ141" s="6">
        <f ca="1">IF(Table1[[#This Row],[Area]]="NEW BRUNCWICK",Table1[[#This Row],[Income]],0)</f>
        <v>7323</v>
      </c>
      <c r="BR141" s="6">
        <f ca="1">IF(Table1[[#This Row],[Area]]="NOVA SCOTIA",Table1[[#This Row],[Income]],0)</f>
        <v>0</v>
      </c>
      <c r="BS141" s="7">
        <f t="shared" ca="1" si="80"/>
        <v>0</v>
      </c>
      <c r="BT141" s="5">
        <f ca="1">IF(Table1[[#This Row],[field of work]]="HEALTH",Table1[[#This Row],[Income]],0)</f>
        <v>0</v>
      </c>
      <c r="BU141" s="6">
        <f ca="1">IF(Table1[[#This Row],[field of work]]="CONSTRUCTION",Table1[[#This Row],[Income]],0)</f>
        <v>0</v>
      </c>
      <c r="BV141" s="6">
        <f t="shared" ca="1" si="81"/>
        <v>0</v>
      </c>
      <c r="BW141" s="6">
        <f ca="1">IF(Table1[[#This Row],[field of work]]="IT",Table1[[#This Row],[Income]],0)</f>
        <v>0</v>
      </c>
      <c r="BX141" s="6">
        <f ca="1">IF(Table1[[#This Row],[field of work]]="GENERAL WORK",Table1[[#This Row],[Income]],0)</f>
        <v>0</v>
      </c>
      <c r="BY141" s="7">
        <f ca="1">IF(Table1[[#This Row],[field of work]]="AGRICULTURE",Table1[[#This Row],[Income]],0)</f>
        <v>0</v>
      </c>
      <c r="BZ141" s="5">
        <f ca="1">IF(Table1[[#This Row],[Value of debts]]&gt;Table1[[#This Row],[Income]],1,0)</f>
        <v>1</v>
      </c>
      <c r="CA141" s="7"/>
      <c r="CB141" s="5">
        <f ca="1">IF(Table1[[#This Row],[Networth of person($)]]&gt;$CC$6,Table1[[#This Row],[age]],0)</f>
        <v>25</v>
      </c>
      <c r="CC141" s="7"/>
      <c r="CD141" s="6"/>
      <c r="CE141" s="6"/>
      <c r="CF141" s="6"/>
      <c r="CG141" s="6"/>
      <c r="CH141" s="6"/>
      <c r="CI141" s="6"/>
    </row>
    <row r="142" spans="2:87" x14ac:dyDescent="0.25">
      <c r="B142">
        <f t="shared" ca="1" si="62"/>
        <v>1</v>
      </c>
      <c r="C142" t="str">
        <f t="shared" ca="1" si="63"/>
        <v>men</v>
      </c>
      <c r="D142">
        <f t="shared" ca="1" si="64"/>
        <v>41</v>
      </c>
      <c r="E142">
        <f t="shared" ca="1" si="65"/>
        <v>5</v>
      </c>
      <c r="F142" t="str">
        <f t="shared" ca="1" si="66"/>
        <v>general work</v>
      </c>
      <c r="G142">
        <f t="shared" ca="1" si="67"/>
        <v>2</v>
      </c>
      <c r="H142" t="str">
        <f t="shared" ca="1" si="68"/>
        <v>college</v>
      </c>
      <c r="I142">
        <f t="shared" ca="1" si="69"/>
        <v>3</v>
      </c>
      <c r="J142">
        <f t="shared" ca="1" si="70"/>
        <v>1</v>
      </c>
      <c r="K142">
        <f t="shared" ca="1" si="71"/>
        <v>8982</v>
      </c>
      <c r="L142">
        <f t="shared" ca="1" si="72"/>
        <v>8</v>
      </c>
      <c r="M142" t="str">
        <f t="shared" ca="1" si="73"/>
        <v>Ontario</v>
      </c>
      <c r="N142">
        <f t="shared" ca="1" si="55"/>
        <v>53892</v>
      </c>
      <c r="O142">
        <f t="shared" ca="1" si="74"/>
        <v>42809.897072389052</v>
      </c>
      <c r="P142">
        <f t="shared" ca="1" si="56"/>
        <v>4440.3391351925093</v>
      </c>
      <c r="Q142">
        <f t="shared" ca="1" si="75"/>
        <v>3261</v>
      </c>
      <c r="R142">
        <f t="shared" ca="1" si="57"/>
        <v>2087.9511064664994</v>
      </c>
      <c r="S142">
        <f t="shared" ca="1" si="58"/>
        <v>12572.913806176595</v>
      </c>
      <c r="T142">
        <f t="shared" ca="1" si="59"/>
        <v>70905.252941369108</v>
      </c>
      <c r="U142">
        <f t="shared" ca="1" si="60"/>
        <v>48158.848178855551</v>
      </c>
      <c r="V142">
        <f t="shared" ca="1" si="61"/>
        <v>22746.404762513557</v>
      </c>
      <c r="AD142" s="5">
        <f ca="1">IF(Table1[[#This Row],[Gender]]="men",1,0)</f>
        <v>1</v>
      </c>
      <c r="AE142" s="6">
        <f ca="1">IF(Table1[[#This Row],[Gender]]="women",1,0)</f>
        <v>0</v>
      </c>
      <c r="AF142" s="6"/>
      <c r="AG142" s="7"/>
      <c r="AJ142" s="17">
        <f ca="1">IF(Table1[[#This Row],[field of work]]="TEACHING",1,0)</f>
        <v>0</v>
      </c>
      <c r="AK142" s="11">
        <f ca="1">IF(Table1[[#This Row],[field of work]]="CONSTRUCTION",1,0)</f>
        <v>0</v>
      </c>
      <c r="AL142" s="11">
        <f ca="1">IF(Table1[[#This Row],[field of work]]="AGRICULTURE",1,0)</f>
        <v>0</v>
      </c>
      <c r="AM142" s="11">
        <f ca="1">IF(Table1[[#This Row],[field of work]]="AGRICULTURE",1,0)</f>
        <v>0</v>
      </c>
      <c r="AN142" s="11">
        <f ca="1">IF(Table1[[#This Row],[field of work]]="HEALTH",1,0)</f>
        <v>0</v>
      </c>
      <c r="AO142" s="11">
        <f ca="1">IF(Table1[[#This Row],[field of work]]="IT",1,0)</f>
        <v>0</v>
      </c>
      <c r="AP142" s="11"/>
      <c r="AQ142" s="11"/>
      <c r="AR142" s="6"/>
      <c r="AS142" s="6"/>
      <c r="AT142" s="6"/>
      <c r="AU142" s="7"/>
      <c r="AW142" s="20">
        <f ca="1">QUOTIENT(Table1[[#This Row],[Car Value]],Table1[[#This Row],[Cars]])</f>
        <v>4440</v>
      </c>
      <c r="AX142" s="6"/>
      <c r="AY142" s="17">
        <f ca="1">IF(Table1[[#This Row],[Value of debts]]&gt;$AZ$6,1,0)</f>
        <v>1</v>
      </c>
      <c r="AZ142" s="6"/>
      <c r="BA142" s="6"/>
      <c r="BB142" s="7"/>
      <c r="BC142" s="27">
        <f ca="1">(Table1[[#This Row],[Mortage left]]/Table1[[#This Row],[Value of House]])</f>
        <v>0.79436460091273386</v>
      </c>
      <c r="BD142" s="11">
        <f t="shared" ca="1" si="76"/>
        <v>0</v>
      </c>
      <c r="BE142" s="11"/>
      <c r="BF142" s="11"/>
      <c r="BG142" s="17">
        <f ca="1">IF(Table1[[#This Row],[Area]]="YUKON",Table1[[#This Row],[Income]],0)</f>
        <v>0</v>
      </c>
      <c r="BH142" s="11">
        <f ca="1">IF(Table1[[#This Row],[Area]]="BC",Table1[[#This Row],[Income]],0)</f>
        <v>0</v>
      </c>
      <c r="BI142" s="11">
        <f t="shared" ca="1" si="77"/>
        <v>0</v>
      </c>
      <c r="BJ142" s="11">
        <f t="shared" ca="1" si="78"/>
        <v>0</v>
      </c>
      <c r="BK142" s="11">
        <f ca="1">IF(Table1[[#This Row],[Area]]="NUNAVUT",Table1[[#This Row],[Income]],0)</f>
        <v>0</v>
      </c>
      <c r="BL142" s="11">
        <f t="shared" ca="1" si="79"/>
        <v>0</v>
      </c>
      <c r="BM142" s="6">
        <f ca="1">IF(Table1[[#This Row],[Area]]="MANITOBA",Table1[[#This Row],[Income]],0)</f>
        <v>0</v>
      </c>
      <c r="BN142" s="6">
        <f ca="1">IF(Table1[[#This Row],[Area]]="ONTARIO",Table1[[#This Row],[Income]],0)</f>
        <v>8982</v>
      </c>
      <c r="BO142" s="6">
        <f ca="1">IF(Table1[[#This Row],[Area]]="QUEBEC",Table1[[#This Row],[Income]],0)</f>
        <v>0</v>
      </c>
      <c r="BP142" s="6">
        <f ca="1">IF(Table1[[#This Row],[Area]]="NEWFOUNLAND",Table1[[#This Row],[Income]],0)</f>
        <v>0</v>
      </c>
      <c r="BQ142" s="6">
        <f ca="1">IF(Table1[[#This Row],[Area]]="NEW BRUNCWICK",Table1[[#This Row],[Income]],0)</f>
        <v>0</v>
      </c>
      <c r="BR142" s="6">
        <f ca="1">IF(Table1[[#This Row],[Area]]="NOVA SCOTIA",Table1[[#This Row],[Income]],0)</f>
        <v>0</v>
      </c>
      <c r="BS142" s="7">
        <f t="shared" ca="1" si="80"/>
        <v>0</v>
      </c>
      <c r="BT142" s="5">
        <f ca="1">IF(Table1[[#This Row],[field of work]]="HEALTH",Table1[[#This Row],[Income]],0)</f>
        <v>0</v>
      </c>
      <c r="BU142" s="6">
        <f ca="1">IF(Table1[[#This Row],[field of work]]="CONSTRUCTION",Table1[[#This Row],[Income]],0)</f>
        <v>0</v>
      </c>
      <c r="BV142" s="6">
        <f t="shared" ca="1" si="81"/>
        <v>0</v>
      </c>
      <c r="BW142" s="6">
        <f ca="1">IF(Table1[[#This Row],[field of work]]="IT",Table1[[#This Row],[Income]],0)</f>
        <v>0</v>
      </c>
      <c r="BX142" s="6">
        <f ca="1">IF(Table1[[#This Row],[field of work]]="GENERAL WORK",Table1[[#This Row],[Income]],0)</f>
        <v>8982</v>
      </c>
      <c r="BY142" s="7">
        <f ca="1">IF(Table1[[#This Row],[field of work]]="AGRICULTURE",Table1[[#This Row],[Income]],0)</f>
        <v>0</v>
      </c>
      <c r="BZ142" s="5">
        <f ca="1">IF(Table1[[#This Row],[Value of debts]]&gt;Table1[[#This Row],[Income]],1,0)</f>
        <v>1</v>
      </c>
      <c r="CA142" s="7"/>
      <c r="CB142" s="5">
        <f ca="1">IF(Table1[[#This Row],[Networth of person($)]]&gt;$CC$6,Table1[[#This Row],[age]],0)</f>
        <v>41</v>
      </c>
      <c r="CC142" s="7"/>
      <c r="CD142" s="6"/>
      <c r="CE142" s="6"/>
      <c r="CF142" s="6"/>
      <c r="CG142" s="6"/>
      <c r="CH142" s="6"/>
      <c r="CI142" s="6"/>
    </row>
    <row r="143" spans="2:87" x14ac:dyDescent="0.25">
      <c r="B143">
        <f t="shared" ca="1" si="62"/>
        <v>2</v>
      </c>
      <c r="C143" t="str">
        <f t="shared" ca="1" si="63"/>
        <v>women</v>
      </c>
      <c r="D143">
        <f t="shared" ca="1" si="64"/>
        <v>35</v>
      </c>
      <c r="E143">
        <f t="shared" ca="1" si="65"/>
        <v>4</v>
      </c>
      <c r="F143" t="str">
        <f t="shared" ca="1" si="66"/>
        <v>IT</v>
      </c>
      <c r="G143">
        <f t="shared" ca="1" si="67"/>
        <v>1</v>
      </c>
      <c r="H143" t="str">
        <f t="shared" ca="1" si="68"/>
        <v>highschool</v>
      </c>
      <c r="I143">
        <f t="shared" ca="1" si="69"/>
        <v>1</v>
      </c>
      <c r="J143">
        <f t="shared" ca="1" si="70"/>
        <v>2</v>
      </c>
      <c r="K143">
        <f t="shared" ca="1" si="71"/>
        <v>6950</v>
      </c>
      <c r="L143">
        <f t="shared" ca="1" si="72"/>
        <v>6</v>
      </c>
      <c r="M143" t="str">
        <f t="shared" ca="1" si="73"/>
        <v>Saskatchenwan</v>
      </c>
      <c r="N143">
        <f t="shared" ca="1" si="55"/>
        <v>41700</v>
      </c>
      <c r="O143">
        <f t="shared" ca="1" si="74"/>
        <v>21305.482680625388</v>
      </c>
      <c r="P143">
        <f t="shared" ca="1" si="56"/>
        <v>9374.9445342177369</v>
      </c>
      <c r="Q143">
        <f t="shared" ca="1" si="75"/>
        <v>5229</v>
      </c>
      <c r="R143">
        <f t="shared" ca="1" si="57"/>
        <v>12323.481583843939</v>
      </c>
      <c r="S143">
        <f t="shared" ca="1" si="58"/>
        <v>5477.5909744788678</v>
      </c>
      <c r="T143">
        <f t="shared" ca="1" si="59"/>
        <v>56552.535508696601</v>
      </c>
      <c r="U143">
        <f t="shared" ca="1" si="60"/>
        <v>38857.964264469323</v>
      </c>
      <c r="V143">
        <f t="shared" ca="1" si="61"/>
        <v>17694.571244227278</v>
      </c>
      <c r="AD143" s="5">
        <f ca="1">IF(Table1[[#This Row],[Gender]]="men",1,0)</f>
        <v>0</v>
      </c>
      <c r="AE143" s="6">
        <f ca="1">IF(Table1[[#This Row],[Gender]]="women",1,0)</f>
        <v>1</v>
      </c>
      <c r="AF143" s="6"/>
      <c r="AG143" s="7"/>
      <c r="AJ143" s="17">
        <f ca="1">IF(Table1[[#This Row],[field of work]]="TEACHING",1,0)</f>
        <v>0</v>
      </c>
      <c r="AK143" s="11">
        <f ca="1">IF(Table1[[#This Row],[field of work]]="CONSTRUCTION",1,0)</f>
        <v>0</v>
      </c>
      <c r="AL143" s="11">
        <f ca="1">IF(Table1[[#This Row],[field of work]]="AGRICULTURE",1,0)</f>
        <v>0</v>
      </c>
      <c r="AM143" s="11">
        <f ca="1">IF(Table1[[#This Row],[field of work]]="AGRICULTURE",1,0)</f>
        <v>0</v>
      </c>
      <c r="AN143" s="11">
        <f ca="1">IF(Table1[[#This Row],[field of work]]="HEALTH",1,0)</f>
        <v>0</v>
      </c>
      <c r="AO143" s="11">
        <f ca="1">IF(Table1[[#This Row],[field of work]]="IT",1,0)</f>
        <v>1</v>
      </c>
      <c r="AP143" s="11"/>
      <c r="AQ143" s="11"/>
      <c r="AR143" s="6"/>
      <c r="AS143" s="6"/>
      <c r="AT143" s="6"/>
      <c r="AU143" s="7"/>
      <c r="AW143" s="20">
        <f ca="1">QUOTIENT(Table1[[#This Row],[Car Value]],Table1[[#This Row],[Cars]])</f>
        <v>4687</v>
      </c>
      <c r="AX143" s="6"/>
      <c r="AY143" s="17">
        <f ca="1">IF(Table1[[#This Row],[Value of debts]]&gt;$AZ$6,1,0)</f>
        <v>1</v>
      </c>
      <c r="AZ143" s="6"/>
      <c r="BA143" s="6"/>
      <c r="BB143" s="7"/>
      <c r="BC143" s="27">
        <f ca="1">(Table1[[#This Row],[Mortage left]]/Table1[[#This Row],[Value of House]])</f>
        <v>0.51092284605816274</v>
      </c>
      <c r="BD143" s="11">
        <f t="shared" ca="1" si="76"/>
        <v>0</v>
      </c>
      <c r="BE143" s="11"/>
      <c r="BF143" s="11"/>
      <c r="BG143" s="17">
        <f ca="1">IF(Table1[[#This Row],[Area]]="YUKON",Table1[[#This Row],[Income]],0)</f>
        <v>0</v>
      </c>
      <c r="BH143" s="11">
        <f ca="1">IF(Table1[[#This Row],[Area]]="BC",Table1[[#This Row],[Income]],0)</f>
        <v>0</v>
      </c>
      <c r="BI143" s="11">
        <f t="shared" ca="1" si="77"/>
        <v>0</v>
      </c>
      <c r="BJ143" s="11">
        <f t="shared" ca="1" si="78"/>
        <v>0</v>
      </c>
      <c r="BK143" s="11">
        <f ca="1">IF(Table1[[#This Row],[Area]]="NUNAVUT",Table1[[#This Row],[Income]],0)</f>
        <v>0</v>
      </c>
      <c r="BL143" s="11">
        <f t="shared" ca="1" si="79"/>
        <v>0</v>
      </c>
      <c r="BM143" s="6">
        <f ca="1">IF(Table1[[#This Row],[Area]]="MANITOBA",Table1[[#This Row],[Income]],0)</f>
        <v>0</v>
      </c>
      <c r="BN143" s="6">
        <f ca="1">IF(Table1[[#This Row],[Area]]="ONTARIO",Table1[[#This Row],[Income]],0)</f>
        <v>0</v>
      </c>
      <c r="BO143" s="6">
        <f ca="1">IF(Table1[[#This Row],[Area]]="QUEBEC",Table1[[#This Row],[Income]],0)</f>
        <v>0</v>
      </c>
      <c r="BP143" s="6">
        <f ca="1">IF(Table1[[#This Row],[Area]]="NEWFOUNLAND",Table1[[#This Row],[Income]],0)</f>
        <v>0</v>
      </c>
      <c r="BQ143" s="6">
        <f ca="1">IF(Table1[[#This Row],[Area]]="NEW BRUNCWICK",Table1[[#This Row],[Income]],0)</f>
        <v>0</v>
      </c>
      <c r="BR143" s="6">
        <f ca="1">IF(Table1[[#This Row],[Area]]="NOVA SCOTIA",Table1[[#This Row],[Income]],0)</f>
        <v>0</v>
      </c>
      <c r="BS143" s="7">
        <f t="shared" ca="1" si="80"/>
        <v>0</v>
      </c>
      <c r="BT143" s="5">
        <f ca="1">IF(Table1[[#This Row],[field of work]]="HEALTH",Table1[[#This Row],[Income]],0)</f>
        <v>0</v>
      </c>
      <c r="BU143" s="6">
        <f ca="1">IF(Table1[[#This Row],[field of work]]="CONSTRUCTION",Table1[[#This Row],[Income]],0)</f>
        <v>0</v>
      </c>
      <c r="BV143" s="6">
        <f t="shared" ca="1" si="81"/>
        <v>0</v>
      </c>
      <c r="BW143" s="6">
        <f ca="1">IF(Table1[[#This Row],[field of work]]="IT",Table1[[#This Row],[Income]],0)</f>
        <v>6950</v>
      </c>
      <c r="BX143" s="6">
        <f ca="1">IF(Table1[[#This Row],[field of work]]="GENERAL WORK",Table1[[#This Row],[Income]],0)</f>
        <v>0</v>
      </c>
      <c r="BY143" s="7">
        <f ca="1">IF(Table1[[#This Row],[field of work]]="AGRICULTURE",Table1[[#This Row],[Income]],0)</f>
        <v>0</v>
      </c>
      <c r="BZ143" s="5">
        <f ca="1">IF(Table1[[#This Row],[Value of debts]]&gt;Table1[[#This Row],[Income]],1,0)</f>
        <v>1</v>
      </c>
      <c r="CA143" s="7"/>
      <c r="CB143" s="5">
        <f ca="1">IF(Table1[[#This Row],[Networth of person($)]]&gt;$CC$6,Table1[[#This Row],[age]],0)</f>
        <v>35</v>
      </c>
      <c r="CC143" s="7"/>
      <c r="CD143" s="6"/>
      <c r="CE143" s="6"/>
      <c r="CF143" s="6"/>
      <c r="CG143" s="6"/>
      <c r="CH143" s="6"/>
      <c r="CI143" s="6"/>
    </row>
    <row r="144" spans="2:87" x14ac:dyDescent="0.25">
      <c r="B144">
        <f t="shared" ca="1" si="62"/>
        <v>1</v>
      </c>
      <c r="C144" t="str">
        <f t="shared" ca="1" si="63"/>
        <v>men</v>
      </c>
      <c r="D144">
        <f t="shared" ca="1" si="64"/>
        <v>32</v>
      </c>
      <c r="E144">
        <f t="shared" ca="1" si="65"/>
        <v>1</v>
      </c>
      <c r="F144" t="str">
        <f t="shared" ca="1" si="66"/>
        <v>health</v>
      </c>
      <c r="G144">
        <f t="shared" ca="1" si="67"/>
        <v>6</v>
      </c>
      <c r="H144" t="str">
        <f t="shared" ca="1" si="68"/>
        <v>other</v>
      </c>
      <c r="I144">
        <f t="shared" ca="1" si="69"/>
        <v>0</v>
      </c>
      <c r="J144">
        <f t="shared" ca="1" si="70"/>
        <v>1</v>
      </c>
      <c r="K144">
        <f t="shared" ca="1" si="71"/>
        <v>4850</v>
      </c>
      <c r="L144">
        <f t="shared" ca="1" si="72"/>
        <v>9</v>
      </c>
      <c r="M144" t="str">
        <f t="shared" ca="1" si="73"/>
        <v>Quebec</v>
      </c>
      <c r="N144">
        <f t="shared" ca="1" si="55"/>
        <v>14550</v>
      </c>
      <c r="O144">
        <f t="shared" ca="1" si="74"/>
        <v>1273.3623321200807</v>
      </c>
      <c r="P144">
        <f t="shared" ca="1" si="56"/>
        <v>206.88860650962414</v>
      </c>
      <c r="Q144">
        <f t="shared" ca="1" si="75"/>
        <v>41</v>
      </c>
      <c r="R144">
        <f t="shared" ca="1" si="57"/>
        <v>906.11453062682267</v>
      </c>
      <c r="S144">
        <f t="shared" ca="1" si="58"/>
        <v>567.77568401676194</v>
      </c>
      <c r="T144">
        <f t="shared" ca="1" si="59"/>
        <v>15324.664290526387</v>
      </c>
      <c r="U144">
        <f t="shared" ca="1" si="60"/>
        <v>2220.4768627469034</v>
      </c>
      <c r="V144">
        <f t="shared" ca="1" si="61"/>
        <v>13104.187427779483</v>
      </c>
      <c r="AD144" s="5">
        <f ca="1">IF(Table1[[#This Row],[Gender]]="men",1,0)</f>
        <v>1</v>
      </c>
      <c r="AE144" s="6">
        <f ca="1">IF(Table1[[#This Row],[Gender]]="women",1,0)</f>
        <v>0</v>
      </c>
      <c r="AF144" s="6"/>
      <c r="AG144" s="7"/>
      <c r="AJ144" s="17">
        <f ca="1">IF(Table1[[#This Row],[field of work]]="TEACHING",1,0)</f>
        <v>0</v>
      </c>
      <c r="AK144" s="11">
        <f ca="1">IF(Table1[[#This Row],[field of work]]="CONSTRUCTION",1,0)</f>
        <v>0</v>
      </c>
      <c r="AL144" s="11">
        <f ca="1">IF(Table1[[#This Row],[field of work]]="AGRICULTURE",1,0)</f>
        <v>0</v>
      </c>
      <c r="AM144" s="11">
        <f ca="1">IF(Table1[[#This Row],[field of work]]="AGRICULTURE",1,0)</f>
        <v>0</v>
      </c>
      <c r="AN144" s="11">
        <f ca="1">IF(Table1[[#This Row],[field of work]]="HEALTH",1,0)</f>
        <v>1</v>
      </c>
      <c r="AO144" s="11">
        <f ca="1">IF(Table1[[#This Row],[field of work]]="IT",1,0)</f>
        <v>0</v>
      </c>
      <c r="AP144" s="11"/>
      <c r="AQ144" s="11"/>
      <c r="AR144" s="6"/>
      <c r="AS144" s="6"/>
      <c r="AT144" s="6"/>
      <c r="AU144" s="7"/>
      <c r="AW144" s="20">
        <f ca="1">QUOTIENT(Table1[[#This Row],[Car Value]],Table1[[#This Row],[Cars]])</f>
        <v>206</v>
      </c>
      <c r="AX144" s="6"/>
      <c r="AY144" s="17">
        <f ca="1">IF(Table1[[#This Row],[Value of debts]]&gt;$AZ$6,1,0)</f>
        <v>1</v>
      </c>
      <c r="AZ144" s="6"/>
      <c r="BA144" s="6"/>
      <c r="BB144" s="7"/>
      <c r="BC144" s="27">
        <f ca="1">(Table1[[#This Row],[Mortage left]]/Table1[[#This Row],[Value of House]])</f>
        <v>8.7516311485916196E-2</v>
      </c>
      <c r="BD144" s="11">
        <f t="shared" ca="1" si="76"/>
        <v>1</v>
      </c>
      <c r="BE144" s="11"/>
      <c r="BF144" s="11"/>
      <c r="BG144" s="17">
        <f ca="1">IF(Table1[[#This Row],[Area]]="YUKON",Table1[[#This Row],[Income]],0)</f>
        <v>0</v>
      </c>
      <c r="BH144" s="11">
        <f ca="1">IF(Table1[[#This Row],[Area]]="BC",Table1[[#This Row],[Income]],0)</f>
        <v>0</v>
      </c>
      <c r="BI144" s="11">
        <f t="shared" ca="1" si="77"/>
        <v>0</v>
      </c>
      <c r="BJ144" s="11">
        <f t="shared" ca="1" si="78"/>
        <v>0</v>
      </c>
      <c r="BK144" s="11">
        <f ca="1">IF(Table1[[#This Row],[Area]]="NUNAVUT",Table1[[#This Row],[Income]],0)</f>
        <v>0</v>
      </c>
      <c r="BL144" s="11">
        <f t="shared" ca="1" si="79"/>
        <v>0</v>
      </c>
      <c r="BM144" s="6">
        <f ca="1">IF(Table1[[#This Row],[Area]]="MANITOBA",Table1[[#This Row],[Income]],0)</f>
        <v>0</v>
      </c>
      <c r="BN144" s="6">
        <f ca="1">IF(Table1[[#This Row],[Area]]="ONTARIO",Table1[[#This Row],[Income]],0)</f>
        <v>0</v>
      </c>
      <c r="BO144" s="6">
        <f ca="1">IF(Table1[[#This Row],[Area]]="QUEBEC",Table1[[#This Row],[Income]],0)</f>
        <v>4850</v>
      </c>
      <c r="BP144" s="6">
        <f ca="1">IF(Table1[[#This Row],[Area]]="NEWFOUNLAND",Table1[[#This Row],[Income]],0)</f>
        <v>0</v>
      </c>
      <c r="BQ144" s="6">
        <f ca="1">IF(Table1[[#This Row],[Area]]="NEW BRUNCWICK",Table1[[#This Row],[Income]],0)</f>
        <v>0</v>
      </c>
      <c r="BR144" s="6">
        <f ca="1">IF(Table1[[#This Row],[Area]]="NOVA SCOTIA",Table1[[#This Row],[Income]],0)</f>
        <v>0</v>
      </c>
      <c r="BS144" s="7">
        <f t="shared" ca="1" si="80"/>
        <v>0</v>
      </c>
      <c r="BT144" s="5">
        <f ca="1">IF(Table1[[#This Row],[field of work]]="HEALTH",Table1[[#This Row],[Income]],0)</f>
        <v>4850</v>
      </c>
      <c r="BU144" s="6">
        <f ca="1">IF(Table1[[#This Row],[field of work]]="CONSTRUCTION",Table1[[#This Row],[Income]],0)</f>
        <v>0</v>
      </c>
      <c r="BV144" s="6">
        <f t="shared" ca="1" si="81"/>
        <v>0</v>
      </c>
      <c r="BW144" s="6">
        <f ca="1">IF(Table1[[#This Row],[field of work]]="IT",Table1[[#This Row],[Income]],0)</f>
        <v>0</v>
      </c>
      <c r="BX144" s="6">
        <f ca="1">IF(Table1[[#This Row],[field of work]]="GENERAL WORK",Table1[[#This Row],[Income]],0)</f>
        <v>0</v>
      </c>
      <c r="BY144" s="7">
        <f ca="1">IF(Table1[[#This Row],[field of work]]="AGRICULTURE",Table1[[#This Row],[Income]],0)</f>
        <v>0</v>
      </c>
      <c r="BZ144" s="5">
        <f ca="1">IF(Table1[[#This Row],[Value of debts]]&gt;Table1[[#This Row],[Income]],1,0)</f>
        <v>0</v>
      </c>
      <c r="CA144" s="7"/>
      <c r="CB144" s="5">
        <f ca="1">IF(Table1[[#This Row],[Networth of person($)]]&gt;$CC$6,Table1[[#This Row],[age]],0)</f>
        <v>32</v>
      </c>
      <c r="CC144" s="7"/>
      <c r="CD144" s="6"/>
      <c r="CE144" s="6"/>
      <c r="CF144" s="6"/>
      <c r="CG144" s="6"/>
      <c r="CH144" s="6"/>
      <c r="CI144" s="6"/>
    </row>
    <row r="145" spans="2:87" x14ac:dyDescent="0.25">
      <c r="B145">
        <f t="shared" ca="1" si="62"/>
        <v>1</v>
      </c>
      <c r="C145" t="str">
        <f t="shared" ca="1" si="63"/>
        <v>men</v>
      </c>
      <c r="D145">
        <f t="shared" ca="1" si="64"/>
        <v>34</v>
      </c>
      <c r="E145">
        <f t="shared" ca="1" si="65"/>
        <v>6</v>
      </c>
      <c r="F145" t="str">
        <f t="shared" ca="1" si="66"/>
        <v>agriculture</v>
      </c>
      <c r="G145">
        <f t="shared" ca="1" si="67"/>
        <v>6</v>
      </c>
      <c r="H145" t="str">
        <f t="shared" ca="1" si="68"/>
        <v>other</v>
      </c>
      <c r="I145">
        <f t="shared" ca="1" si="69"/>
        <v>4</v>
      </c>
      <c r="J145">
        <f t="shared" ca="1" si="70"/>
        <v>2</v>
      </c>
      <c r="K145">
        <f t="shared" ca="1" si="71"/>
        <v>4631</v>
      </c>
      <c r="L145">
        <f t="shared" ca="1" si="72"/>
        <v>6</v>
      </c>
      <c r="M145" t="str">
        <f t="shared" ca="1" si="73"/>
        <v>Saskatchenwan</v>
      </c>
      <c r="N145">
        <f t="shared" ca="1" si="55"/>
        <v>18524</v>
      </c>
      <c r="O145">
        <f t="shared" ca="1" si="74"/>
        <v>9532.937106757252</v>
      </c>
      <c r="P145">
        <f t="shared" ca="1" si="56"/>
        <v>7364.7734882934783</v>
      </c>
      <c r="Q145">
        <f t="shared" ca="1" si="75"/>
        <v>3270</v>
      </c>
      <c r="R145">
        <f t="shared" ca="1" si="57"/>
        <v>5128.1419371454249</v>
      </c>
      <c r="S145">
        <f t="shared" ca="1" si="58"/>
        <v>3950.9451632989103</v>
      </c>
      <c r="T145">
        <f t="shared" ca="1" si="59"/>
        <v>29839.71865159239</v>
      </c>
      <c r="U145">
        <f t="shared" ca="1" si="60"/>
        <v>17931.079043902675</v>
      </c>
      <c r="V145">
        <f t="shared" ca="1" si="61"/>
        <v>11908.639607689714</v>
      </c>
      <c r="AD145" s="5">
        <f ca="1">IF(Table1[[#This Row],[Gender]]="men",1,0)</f>
        <v>1</v>
      </c>
      <c r="AE145" s="6">
        <f ca="1">IF(Table1[[#This Row],[Gender]]="women",1,0)</f>
        <v>0</v>
      </c>
      <c r="AF145" s="6"/>
      <c r="AG145" s="7"/>
      <c r="AJ145" s="17">
        <f ca="1">IF(Table1[[#This Row],[field of work]]="TEACHING",1,0)</f>
        <v>0</v>
      </c>
      <c r="AK145" s="11">
        <f ca="1">IF(Table1[[#This Row],[field of work]]="CONSTRUCTION",1,0)</f>
        <v>0</v>
      </c>
      <c r="AL145" s="11">
        <f ca="1">IF(Table1[[#This Row],[field of work]]="AGRICULTURE",1,0)</f>
        <v>1</v>
      </c>
      <c r="AM145" s="11">
        <f ca="1">IF(Table1[[#This Row],[field of work]]="AGRICULTURE",1,0)</f>
        <v>1</v>
      </c>
      <c r="AN145" s="11">
        <f ca="1">IF(Table1[[#This Row],[field of work]]="HEALTH",1,0)</f>
        <v>0</v>
      </c>
      <c r="AO145" s="11">
        <f ca="1">IF(Table1[[#This Row],[field of work]]="IT",1,0)</f>
        <v>0</v>
      </c>
      <c r="AP145" s="11"/>
      <c r="AQ145" s="11"/>
      <c r="AR145" s="6"/>
      <c r="AS145" s="6"/>
      <c r="AT145" s="6"/>
      <c r="AU145" s="7"/>
      <c r="AW145" s="20">
        <f ca="1">QUOTIENT(Table1[[#This Row],[Car Value]],Table1[[#This Row],[Cars]])</f>
        <v>3682</v>
      </c>
      <c r="AX145" s="6"/>
      <c r="AY145" s="17">
        <f ca="1">IF(Table1[[#This Row],[Value of debts]]&gt;$AZ$6,1,0)</f>
        <v>1</v>
      </c>
      <c r="AZ145" s="6"/>
      <c r="BA145" s="6"/>
      <c r="BB145" s="7"/>
      <c r="BC145" s="27">
        <f ca="1">(Table1[[#This Row],[Mortage left]]/Table1[[#This Row],[Value of House]])</f>
        <v>0.51462627438767283</v>
      </c>
      <c r="BD145" s="11">
        <f t="shared" ca="1" si="76"/>
        <v>0</v>
      </c>
      <c r="BE145" s="11"/>
      <c r="BF145" s="11"/>
      <c r="BG145" s="17">
        <f ca="1">IF(Table1[[#This Row],[Area]]="YUKON",Table1[[#This Row],[Income]],0)</f>
        <v>0</v>
      </c>
      <c r="BH145" s="11">
        <f ca="1">IF(Table1[[#This Row],[Area]]="BC",Table1[[#This Row],[Income]],0)</f>
        <v>0</v>
      </c>
      <c r="BI145" s="11">
        <f t="shared" ca="1" si="77"/>
        <v>0</v>
      </c>
      <c r="BJ145" s="11">
        <f t="shared" ca="1" si="78"/>
        <v>0</v>
      </c>
      <c r="BK145" s="11">
        <f ca="1">IF(Table1[[#This Row],[Area]]="NUNAVUT",Table1[[#This Row],[Income]],0)</f>
        <v>0</v>
      </c>
      <c r="BL145" s="11">
        <f t="shared" ca="1" si="79"/>
        <v>0</v>
      </c>
      <c r="BM145" s="6">
        <f ca="1">IF(Table1[[#This Row],[Area]]="MANITOBA",Table1[[#This Row],[Income]],0)</f>
        <v>0</v>
      </c>
      <c r="BN145" s="6">
        <f ca="1">IF(Table1[[#This Row],[Area]]="ONTARIO",Table1[[#This Row],[Income]],0)</f>
        <v>0</v>
      </c>
      <c r="BO145" s="6">
        <f ca="1">IF(Table1[[#This Row],[Area]]="QUEBEC",Table1[[#This Row],[Income]],0)</f>
        <v>0</v>
      </c>
      <c r="BP145" s="6">
        <f ca="1">IF(Table1[[#This Row],[Area]]="NEWFOUNLAND",Table1[[#This Row],[Income]],0)</f>
        <v>0</v>
      </c>
      <c r="BQ145" s="6">
        <f ca="1">IF(Table1[[#This Row],[Area]]="NEW BRUNCWICK",Table1[[#This Row],[Income]],0)</f>
        <v>0</v>
      </c>
      <c r="BR145" s="6">
        <f ca="1">IF(Table1[[#This Row],[Area]]="NOVA SCOTIA",Table1[[#This Row],[Income]],0)</f>
        <v>0</v>
      </c>
      <c r="BS145" s="7">
        <f t="shared" ca="1" si="80"/>
        <v>0</v>
      </c>
      <c r="BT145" s="5">
        <f ca="1">IF(Table1[[#This Row],[field of work]]="HEALTH",Table1[[#This Row],[Income]],0)</f>
        <v>0</v>
      </c>
      <c r="BU145" s="6">
        <f ca="1">IF(Table1[[#This Row],[field of work]]="CONSTRUCTION",Table1[[#This Row],[Income]],0)</f>
        <v>0</v>
      </c>
      <c r="BV145" s="6">
        <f t="shared" ca="1" si="81"/>
        <v>0</v>
      </c>
      <c r="BW145" s="6">
        <f ca="1">IF(Table1[[#This Row],[field of work]]="IT",Table1[[#This Row],[Income]],0)</f>
        <v>0</v>
      </c>
      <c r="BX145" s="6">
        <f ca="1">IF(Table1[[#This Row],[field of work]]="GENERAL WORK",Table1[[#This Row],[Income]],0)</f>
        <v>0</v>
      </c>
      <c r="BY145" s="7">
        <f ca="1">IF(Table1[[#This Row],[field of work]]="AGRICULTURE",Table1[[#This Row],[Income]],0)</f>
        <v>4631</v>
      </c>
      <c r="BZ145" s="5">
        <f ca="1">IF(Table1[[#This Row],[Value of debts]]&gt;Table1[[#This Row],[Income]],1,0)</f>
        <v>1</v>
      </c>
      <c r="CA145" s="7"/>
      <c r="CB145" s="5">
        <f ca="1">IF(Table1[[#This Row],[Networth of person($)]]&gt;$CC$6,Table1[[#This Row],[age]],0)</f>
        <v>34</v>
      </c>
      <c r="CC145" s="7"/>
      <c r="CD145" s="6"/>
      <c r="CE145" s="6"/>
      <c r="CF145" s="6"/>
      <c r="CG145" s="6"/>
      <c r="CH145" s="6"/>
      <c r="CI145" s="6"/>
    </row>
    <row r="146" spans="2:87" x14ac:dyDescent="0.25">
      <c r="B146">
        <f t="shared" ca="1" si="62"/>
        <v>2</v>
      </c>
      <c r="C146" t="str">
        <f t="shared" ca="1" si="63"/>
        <v>women</v>
      </c>
      <c r="D146">
        <f t="shared" ca="1" si="64"/>
        <v>27</v>
      </c>
      <c r="E146">
        <f t="shared" ca="1" si="65"/>
        <v>6</v>
      </c>
      <c r="F146" t="str">
        <f t="shared" ca="1" si="66"/>
        <v>agriculture</v>
      </c>
      <c r="G146">
        <f t="shared" ca="1" si="67"/>
        <v>4</v>
      </c>
      <c r="H146" t="str">
        <f t="shared" ca="1" si="68"/>
        <v>technical</v>
      </c>
      <c r="I146">
        <f t="shared" ca="1" si="69"/>
        <v>1</v>
      </c>
      <c r="J146">
        <f t="shared" ca="1" si="70"/>
        <v>3</v>
      </c>
      <c r="K146">
        <f t="shared" ca="1" si="71"/>
        <v>4579</v>
      </c>
      <c r="L146">
        <f t="shared" ca="1" si="72"/>
        <v>1</v>
      </c>
      <c r="M146" t="str">
        <f t="shared" ca="1" si="73"/>
        <v>Yukon</v>
      </c>
      <c r="N146">
        <f t="shared" ca="1" si="55"/>
        <v>22895</v>
      </c>
      <c r="O146">
        <f t="shared" ca="1" si="74"/>
        <v>7662.7290741981087</v>
      </c>
      <c r="P146">
        <f t="shared" ca="1" si="56"/>
        <v>2622.7091456120165</v>
      </c>
      <c r="Q146">
        <f t="shared" ca="1" si="75"/>
        <v>2144</v>
      </c>
      <c r="R146">
        <f t="shared" ca="1" si="57"/>
        <v>6687.285383082246</v>
      </c>
      <c r="S146">
        <f t="shared" ca="1" si="58"/>
        <v>3616.3309329394533</v>
      </c>
      <c r="T146">
        <f t="shared" ca="1" si="59"/>
        <v>29134.040078551472</v>
      </c>
      <c r="U146">
        <f t="shared" ca="1" si="60"/>
        <v>16494.014457280355</v>
      </c>
      <c r="V146">
        <f t="shared" ca="1" si="61"/>
        <v>12640.025621271117</v>
      </c>
      <c r="AD146" s="5">
        <f ca="1">IF(Table1[[#This Row],[Gender]]="men",1,0)</f>
        <v>0</v>
      </c>
      <c r="AE146" s="6">
        <f ca="1">IF(Table1[[#This Row],[Gender]]="women",1,0)</f>
        <v>1</v>
      </c>
      <c r="AF146" s="6"/>
      <c r="AG146" s="7"/>
      <c r="AJ146" s="17">
        <f ca="1">IF(Table1[[#This Row],[field of work]]="TEACHING",1,0)</f>
        <v>0</v>
      </c>
      <c r="AK146" s="11">
        <f ca="1">IF(Table1[[#This Row],[field of work]]="CONSTRUCTION",1,0)</f>
        <v>0</v>
      </c>
      <c r="AL146" s="11">
        <f ca="1">IF(Table1[[#This Row],[field of work]]="AGRICULTURE",1,0)</f>
        <v>1</v>
      </c>
      <c r="AM146" s="11">
        <f ca="1">IF(Table1[[#This Row],[field of work]]="AGRICULTURE",1,0)</f>
        <v>1</v>
      </c>
      <c r="AN146" s="11">
        <f ca="1">IF(Table1[[#This Row],[field of work]]="HEALTH",1,0)</f>
        <v>0</v>
      </c>
      <c r="AO146" s="11">
        <f ca="1">IF(Table1[[#This Row],[field of work]]="IT",1,0)</f>
        <v>0</v>
      </c>
      <c r="AP146" s="11"/>
      <c r="AQ146" s="11"/>
      <c r="AR146" s="6"/>
      <c r="AS146" s="6"/>
      <c r="AT146" s="6"/>
      <c r="AU146" s="7"/>
      <c r="AW146" s="20">
        <f ca="1">QUOTIENT(Table1[[#This Row],[Car Value]],Table1[[#This Row],[Cars]])</f>
        <v>874</v>
      </c>
      <c r="AX146" s="6"/>
      <c r="AY146" s="17">
        <f ca="1">IF(Table1[[#This Row],[Value of debts]]&gt;$AZ$6,1,0)</f>
        <v>1</v>
      </c>
      <c r="AZ146" s="6"/>
      <c r="BA146" s="6"/>
      <c r="BB146" s="7"/>
      <c r="BC146" s="27">
        <f ca="1">(Table1[[#This Row],[Mortage left]]/Table1[[#This Row],[Value of House]])</f>
        <v>0.33469006657340505</v>
      </c>
      <c r="BD146" s="11">
        <f t="shared" ca="1" si="76"/>
        <v>0</v>
      </c>
      <c r="BE146" s="11"/>
      <c r="BF146" s="11"/>
      <c r="BG146" s="17">
        <f ca="1">IF(Table1[[#This Row],[Area]]="YUKON",Table1[[#This Row],[Income]],0)</f>
        <v>4579</v>
      </c>
      <c r="BH146" s="11">
        <f ca="1">IF(Table1[[#This Row],[Area]]="BC",Table1[[#This Row],[Income]],0)</f>
        <v>0</v>
      </c>
      <c r="BI146" s="11">
        <f t="shared" ca="1" si="77"/>
        <v>0</v>
      </c>
      <c r="BJ146" s="11">
        <f t="shared" ca="1" si="78"/>
        <v>0</v>
      </c>
      <c r="BK146" s="11">
        <f ca="1">IF(Table1[[#This Row],[Area]]="NUNAVUT",Table1[[#This Row],[Income]],0)</f>
        <v>0</v>
      </c>
      <c r="BL146" s="11">
        <f t="shared" ca="1" si="79"/>
        <v>0</v>
      </c>
      <c r="BM146" s="6">
        <f ca="1">IF(Table1[[#This Row],[Area]]="MANITOBA",Table1[[#This Row],[Income]],0)</f>
        <v>0</v>
      </c>
      <c r="BN146" s="6">
        <f ca="1">IF(Table1[[#This Row],[Area]]="ONTARIO",Table1[[#This Row],[Income]],0)</f>
        <v>0</v>
      </c>
      <c r="BO146" s="6">
        <f ca="1">IF(Table1[[#This Row],[Area]]="QUEBEC",Table1[[#This Row],[Income]],0)</f>
        <v>0</v>
      </c>
      <c r="BP146" s="6">
        <f ca="1">IF(Table1[[#This Row],[Area]]="NEWFOUNLAND",Table1[[#This Row],[Income]],0)</f>
        <v>0</v>
      </c>
      <c r="BQ146" s="6">
        <f ca="1">IF(Table1[[#This Row],[Area]]="NEW BRUNCWICK",Table1[[#This Row],[Income]],0)</f>
        <v>0</v>
      </c>
      <c r="BR146" s="6">
        <f ca="1">IF(Table1[[#This Row],[Area]]="NOVA SCOTIA",Table1[[#This Row],[Income]],0)</f>
        <v>0</v>
      </c>
      <c r="BS146" s="7">
        <f t="shared" ca="1" si="80"/>
        <v>0</v>
      </c>
      <c r="BT146" s="5">
        <f ca="1">IF(Table1[[#This Row],[field of work]]="HEALTH",Table1[[#This Row],[Income]],0)</f>
        <v>0</v>
      </c>
      <c r="BU146" s="6">
        <f ca="1">IF(Table1[[#This Row],[field of work]]="CONSTRUCTION",Table1[[#This Row],[Income]],0)</f>
        <v>0</v>
      </c>
      <c r="BV146" s="6">
        <f t="shared" ca="1" si="81"/>
        <v>0</v>
      </c>
      <c r="BW146" s="6">
        <f ca="1">IF(Table1[[#This Row],[field of work]]="IT",Table1[[#This Row],[Income]],0)</f>
        <v>0</v>
      </c>
      <c r="BX146" s="6">
        <f ca="1">IF(Table1[[#This Row],[field of work]]="GENERAL WORK",Table1[[#This Row],[Income]],0)</f>
        <v>0</v>
      </c>
      <c r="BY146" s="7">
        <f ca="1">IF(Table1[[#This Row],[field of work]]="AGRICULTURE",Table1[[#This Row],[Income]],0)</f>
        <v>4579</v>
      </c>
      <c r="BZ146" s="5">
        <f ca="1">IF(Table1[[#This Row],[Value of debts]]&gt;Table1[[#This Row],[Income]],1,0)</f>
        <v>1</v>
      </c>
      <c r="CA146" s="7"/>
      <c r="CB146" s="5">
        <f ca="1">IF(Table1[[#This Row],[Networth of person($)]]&gt;$CC$6,Table1[[#This Row],[age]],0)</f>
        <v>27</v>
      </c>
      <c r="CC146" s="7"/>
      <c r="CD146" s="6"/>
      <c r="CE146" s="6"/>
      <c r="CF146" s="6"/>
      <c r="CG146" s="6"/>
      <c r="CH146" s="6"/>
      <c r="CI146" s="6"/>
    </row>
    <row r="147" spans="2:87" x14ac:dyDescent="0.25">
      <c r="B147">
        <f t="shared" ca="1" si="62"/>
        <v>2</v>
      </c>
      <c r="C147" t="str">
        <f t="shared" ca="1" si="63"/>
        <v>women</v>
      </c>
      <c r="D147">
        <f t="shared" ca="1" si="64"/>
        <v>45</v>
      </c>
      <c r="E147">
        <f t="shared" ca="1" si="65"/>
        <v>4</v>
      </c>
      <c r="F147" t="str">
        <f t="shared" ca="1" si="66"/>
        <v>IT</v>
      </c>
      <c r="G147">
        <f t="shared" ca="1" si="67"/>
        <v>5</v>
      </c>
      <c r="H147" t="str">
        <f t="shared" ca="1" si="68"/>
        <v>other</v>
      </c>
      <c r="I147">
        <f t="shared" ca="1" si="69"/>
        <v>1</v>
      </c>
      <c r="J147">
        <f t="shared" ca="1" si="70"/>
        <v>3</v>
      </c>
      <c r="K147">
        <f t="shared" ca="1" si="71"/>
        <v>4753</v>
      </c>
      <c r="L147">
        <f t="shared" ca="1" si="72"/>
        <v>9</v>
      </c>
      <c r="M147" t="str">
        <f t="shared" ca="1" si="73"/>
        <v>Quebec</v>
      </c>
      <c r="N147">
        <f t="shared" ca="1" si="55"/>
        <v>19012</v>
      </c>
      <c r="O147">
        <f t="shared" ca="1" si="74"/>
        <v>7673.6694940526049</v>
      </c>
      <c r="P147">
        <f t="shared" ca="1" si="56"/>
        <v>10840.294350900982</v>
      </c>
      <c r="Q147">
        <f t="shared" ca="1" si="75"/>
        <v>5184</v>
      </c>
      <c r="R147">
        <f t="shared" ca="1" si="57"/>
        <v>8889.4642710894404</v>
      </c>
      <c r="S147">
        <f t="shared" ca="1" si="58"/>
        <v>4867.7377631522768</v>
      </c>
      <c r="T147">
        <f t="shared" ca="1" si="59"/>
        <v>34720.032114053261</v>
      </c>
      <c r="U147">
        <f t="shared" ca="1" si="60"/>
        <v>21747.133765142047</v>
      </c>
      <c r="V147">
        <f t="shared" ca="1" si="61"/>
        <v>12972.898348911214</v>
      </c>
      <c r="AD147" s="5">
        <f ca="1">IF(Table1[[#This Row],[Gender]]="men",1,0)</f>
        <v>0</v>
      </c>
      <c r="AE147" s="6">
        <f ca="1">IF(Table1[[#This Row],[Gender]]="women",1,0)</f>
        <v>1</v>
      </c>
      <c r="AF147" s="6"/>
      <c r="AG147" s="7"/>
      <c r="AJ147" s="17">
        <f ca="1">IF(Table1[[#This Row],[field of work]]="TEACHING",1,0)</f>
        <v>0</v>
      </c>
      <c r="AK147" s="11">
        <f ca="1">IF(Table1[[#This Row],[field of work]]="CONSTRUCTION",1,0)</f>
        <v>0</v>
      </c>
      <c r="AL147" s="11">
        <f ca="1">IF(Table1[[#This Row],[field of work]]="AGRICULTURE",1,0)</f>
        <v>0</v>
      </c>
      <c r="AM147" s="11">
        <f ca="1">IF(Table1[[#This Row],[field of work]]="AGRICULTURE",1,0)</f>
        <v>0</v>
      </c>
      <c r="AN147" s="11">
        <f ca="1">IF(Table1[[#This Row],[field of work]]="HEALTH",1,0)</f>
        <v>0</v>
      </c>
      <c r="AO147" s="11">
        <f ca="1">IF(Table1[[#This Row],[field of work]]="IT",1,0)</f>
        <v>1</v>
      </c>
      <c r="AP147" s="11"/>
      <c r="AQ147" s="11"/>
      <c r="AR147" s="6"/>
      <c r="AS147" s="6"/>
      <c r="AT147" s="6"/>
      <c r="AU147" s="7"/>
      <c r="AW147" s="20">
        <f ca="1">QUOTIENT(Table1[[#This Row],[Car Value]],Table1[[#This Row],[Cars]])</f>
        <v>3613</v>
      </c>
      <c r="AX147" s="6"/>
      <c r="AY147" s="17">
        <f ca="1">IF(Table1[[#This Row],[Value of debts]]&gt;$AZ$6,1,0)</f>
        <v>1</v>
      </c>
      <c r="AZ147" s="6"/>
      <c r="BA147" s="6"/>
      <c r="BB147" s="7"/>
      <c r="BC147" s="27">
        <f ca="1">(Table1[[#This Row],[Mortage left]]/Table1[[#This Row],[Value of House]])</f>
        <v>0.40362242236758916</v>
      </c>
      <c r="BD147" s="11">
        <f t="shared" ca="1" si="76"/>
        <v>0</v>
      </c>
      <c r="BE147" s="11"/>
      <c r="BF147" s="11"/>
      <c r="BG147" s="17">
        <f ca="1">IF(Table1[[#This Row],[Area]]="YUKON",Table1[[#This Row],[Income]],0)</f>
        <v>0</v>
      </c>
      <c r="BH147" s="11">
        <f ca="1">IF(Table1[[#This Row],[Area]]="BC",Table1[[#This Row],[Income]],0)</f>
        <v>0</v>
      </c>
      <c r="BI147" s="11">
        <f t="shared" ca="1" si="77"/>
        <v>0</v>
      </c>
      <c r="BJ147" s="11">
        <f t="shared" ca="1" si="78"/>
        <v>0</v>
      </c>
      <c r="BK147" s="11">
        <f ca="1">IF(Table1[[#This Row],[Area]]="NUNAVUT",Table1[[#This Row],[Income]],0)</f>
        <v>0</v>
      </c>
      <c r="BL147" s="11">
        <f t="shared" ca="1" si="79"/>
        <v>0</v>
      </c>
      <c r="BM147" s="6">
        <f ca="1">IF(Table1[[#This Row],[Area]]="MANITOBA",Table1[[#This Row],[Income]],0)</f>
        <v>0</v>
      </c>
      <c r="BN147" s="6">
        <f ca="1">IF(Table1[[#This Row],[Area]]="ONTARIO",Table1[[#This Row],[Income]],0)</f>
        <v>0</v>
      </c>
      <c r="BO147" s="6">
        <f ca="1">IF(Table1[[#This Row],[Area]]="QUEBEC",Table1[[#This Row],[Income]],0)</f>
        <v>4753</v>
      </c>
      <c r="BP147" s="6">
        <f ca="1">IF(Table1[[#This Row],[Area]]="NEWFOUNLAND",Table1[[#This Row],[Income]],0)</f>
        <v>0</v>
      </c>
      <c r="BQ147" s="6">
        <f ca="1">IF(Table1[[#This Row],[Area]]="NEW BRUNCWICK",Table1[[#This Row],[Income]],0)</f>
        <v>0</v>
      </c>
      <c r="BR147" s="6">
        <f ca="1">IF(Table1[[#This Row],[Area]]="NOVA SCOTIA",Table1[[#This Row],[Income]],0)</f>
        <v>0</v>
      </c>
      <c r="BS147" s="7">
        <f t="shared" ca="1" si="80"/>
        <v>0</v>
      </c>
      <c r="BT147" s="5">
        <f ca="1">IF(Table1[[#This Row],[field of work]]="HEALTH",Table1[[#This Row],[Income]],0)</f>
        <v>0</v>
      </c>
      <c r="BU147" s="6">
        <f ca="1">IF(Table1[[#This Row],[field of work]]="CONSTRUCTION",Table1[[#This Row],[Income]],0)</f>
        <v>0</v>
      </c>
      <c r="BV147" s="6">
        <f t="shared" ca="1" si="81"/>
        <v>0</v>
      </c>
      <c r="BW147" s="6">
        <f ca="1">IF(Table1[[#This Row],[field of work]]="IT",Table1[[#This Row],[Income]],0)</f>
        <v>4753</v>
      </c>
      <c r="BX147" s="6">
        <f ca="1">IF(Table1[[#This Row],[field of work]]="GENERAL WORK",Table1[[#This Row],[Income]],0)</f>
        <v>0</v>
      </c>
      <c r="BY147" s="7">
        <f ca="1">IF(Table1[[#This Row],[field of work]]="AGRICULTURE",Table1[[#This Row],[Income]],0)</f>
        <v>0</v>
      </c>
      <c r="BZ147" s="5">
        <f ca="1">IF(Table1[[#This Row],[Value of debts]]&gt;Table1[[#This Row],[Income]],1,0)</f>
        <v>1</v>
      </c>
      <c r="CA147" s="7"/>
      <c r="CB147" s="5">
        <f ca="1">IF(Table1[[#This Row],[Networth of person($)]]&gt;$CC$6,Table1[[#This Row],[age]],0)</f>
        <v>45</v>
      </c>
      <c r="CC147" s="7"/>
      <c r="CD147" s="6"/>
      <c r="CE147" s="6"/>
      <c r="CF147" s="6"/>
      <c r="CG147" s="6"/>
      <c r="CH147" s="6"/>
      <c r="CI147" s="6"/>
    </row>
    <row r="148" spans="2:87" x14ac:dyDescent="0.25">
      <c r="B148">
        <f t="shared" ca="1" si="62"/>
        <v>2</v>
      </c>
      <c r="C148" t="str">
        <f t="shared" ca="1" si="63"/>
        <v>women</v>
      </c>
      <c r="D148">
        <f t="shared" ca="1" si="64"/>
        <v>31</v>
      </c>
      <c r="E148">
        <f t="shared" ca="1" si="65"/>
        <v>4</v>
      </c>
      <c r="F148" t="str">
        <f t="shared" ca="1" si="66"/>
        <v>IT</v>
      </c>
      <c r="G148">
        <f t="shared" ca="1" si="67"/>
        <v>3</v>
      </c>
      <c r="H148" t="str">
        <f t="shared" ca="1" si="68"/>
        <v>university</v>
      </c>
      <c r="I148">
        <f t="shared" ca="1" si="69"/>
        <v>2</v>
      </c>
      <c r="J148">
        <f t="shared" ca="1" si="70"/>
        <v>2</v>
      </c>
      <c r="K148">
        <f t="shared" ca="1" si="71"/>
        <v>3658</v>
      </c>
      <c r="L148">
        <f t="shared" ca="1" si="72"/>
        <v>4</v>
      </c>
      <c r="M148" t="str">
        <f t="shared" ca="1" si="73"/>
        <v>Alberta</v>
      </c>
      <c r="N148">
        <f t="shared" ca="1" si="55"/>
        <v>18290</v>
      </c>
      <c r="O148">
        <f t="shared" ca="1" si="74"/>
        <v>1842.4632951083354</v>
      </c>
      <c r="P148">
        <f t="shared" ca="1" si="56"/>
        <v>5552.9793857907844</v>
      </c>
      <c r="Q148">
        <f t="shared" ca="1" si="75"/>
        <v>4903</v>
      </c>
      <c r="R148">
        <f t="shared" ca="1" si="57"/>
        <v>3610.6121572457505</v>
      </c>
      <c r="S148">
        <f t="shared" ca="1" si="58"/>
        <v>955.0928595060459</v>
      </c>
      <c r="T148">
        <f t="shared" ca="1" si="59"/>
        <v>24798.072245296833</v>
      </c>
      <c r="U148">
        <f t="shared" ca="1" si="60"/>
        <v>10356.075452354085</v>
      </c>
      <c r="V148">
        <f t="shared" ca="1" si="61"/>
        <v>14441.996792942748</v>
      </c>
      <c r="AD148" s="5">
        <f ca="1">IF(Table1[[#This Row],[Gender]]="men",1,0)</f>
        <v>0</v>
      </c>
      <c r="AE148" s="6">
        <f ca="1">IF(Table1[[#This Row],[Gender]]="women",1,0)</f>
        <v>1</v>
      </c>
      <c r="AF148" s="6"/>
      <c r="AG148" s="7"/>
      <c r="AJ148" s="17">
        <f ca="1">IF(Table1[[#This Row],[field of work]]="TEACHING",1,0)</f>
        <v>0</v>
      </c>
      <c r="AK148" s="11">
        <f ca="1">IF(Table1[[#This Row],[field of work]]="CONSTRUCTION",1,0)</f>
        <v>0</v>
      </c>
      <c r="AL148" s="11">
        <f ca="1">IF(Table1[[#This Row],[field of work]]="AGRICULTURE",1,0)</f>
        <v>0</v>
      </c>
      <c r="AM148" s="11">
        <f ca="1">IF(Table1[[#This Row],[field of work]]="AGRICULTURE",1,0)</f>
        <v>0</v>
      </c>
      <c r="AN148" s="11">
        <f ca="1">IF(Table1[[#This Row],[field of work]]="HEALTH",1,0)</f>
        <v>0</v>
      </c>
      <c r="AO148" s="11">
        <f ca="1">IF(Table1[[#This Row],[field of work]]="IT",1,0)</f>
        <v>1</v>
      </c>
      <c r="AP148" s="11"/>
      <c r="AQ148" s="11"/>
      <c r="AR148" s="6"/>
      <c r="AS148" s="6"/>
      <c r="AT148" s="6"/>
      <c r="AU148" s="7"/>
      <c r="AW148" s="20">
        <f ca="1">QUOTIENT(Table1[[#This Row],[Car Value]],Table1[[#This Row],[Cars]])</f>
        <v>2776</v>
      </c>
      <c r="AX148" s="6"/>
      <c r="AY148" s="17">
        <f ca="1">IF(Table1[[#This Row],[Value of debts]]&gt;$AZ$6,1,0)</f>
        <v>1</v>
      </c>
      <c r="AZ148" s="6"/>
      <c r="BA148" s="6"/>
      <c r="BB148" s="7"/>
      <c r="BC148" s="27">
        <f ca="1">(Table1[[#This Row],[Mortage left]]/Table1[[#This Row],[Value of House]])</f>
        <v>0.10073610142746503</v>
      </c>
      <c r="BD148" s="11">
        <f t="shared" ca="1" si="76"/>
        <v>1</v>
      </c>
      <c r="BE148" s="11"/>
      <c r="BF148" s="11"/>
      <c r="BG148" s="17">
        <f ca="1">IF(Table1[[#This Row],[Area]]="YUKON",Table1[[#This Row],[Income]],0)</f>
        <v>0</v>
      </c>
      <c r="BH148" s="11">
        <f ca="1">IF(Table1[[#This Row],[Area]]="BC",Table1[[#This Row],[Income]],0)</f>
        <v>0</v>
      </c>
      <c r="BI148" s="11">
        <f t="shared" ca="1" si="77"/>
        <v>0</v>
      </c>
      <c r="BJ148" s="11">
        <f t="shared" ca="1" si="78"/>
        <v>0</v>
      </c>
      <c r="BK148" s="11">
        <f ca="1">IF(Table1[[#This Row],[Area]]="NUNAVUT",Table1[[#This Row],[Income]],0)</f>
        <v>0</v>
      </c>
      <c r="BL148" s="11">
        <f t="shared" ca="1" si="79"/>
        <v>0</v>
      </c>
      <c r="BM148" s="6">
        <f ca="1">IF(Table1[[#This Row],[Area]]="MANITOBA",Table1[[#This Row],[Income]],0)</f>
        <v>0</v>
      </c>
      <c r="BN148" s="6">
        <f ca="1">IF(Table1[[#This Row],[Area]]="ONTARIO",Table1[[#This Row],[Income]],0)</f>
        <v>0</v>
      </c>
      <c r="BO148" s="6">
        <f ca="1">IF(Table1[[#This Row],[Area]]="QUEBEC",Table1[[#This Row],[Income]],0)</f>
        <v>0</v>
      </c>
      <c r="BP148" s="6">
        <f ca="1">IF(Table1[[#This Row],[Area]]="NEWFOUNLAND",Table1[[#This Row],[Income]],0)</f>
        <v>0</v>
      </c>
      <c r="BQ148" s="6">
        <f ca="1">IF(Table1[[#This Row],[Area]]="NEW BRUNCWICK",Table1[[#This Row],[Income]],0)</f>
        <v>0</v>
      </c>
      <c r="BR148" s="6">
        <f ca="1">IF(Table1[[#This Row],[Area]]="NOVA SCOTIA",Table1[[#This Row],[Income]],0)</f>
        <v>0</v>
      </c>
      <c r="BS148" s="7">
        <f t="shared" ca="1" si="80"/>
        <v>0</v>
      </c>
      <c r="BT148" s="5">
        <f ca="1">IF(Table1[[#This Row],[field of work]]="HEALTH",Table1[[#This Row],[Income]],0)</f>
        <v>0</v>
      </c>
      <c r="BU148" s="6">
        <f ca="1">IF(Table1[[#This Row],[field of work]]="CONSTRUCTION",Table1[[#This Row],[Income]],0)</f>
        <v>0</v>
      </c>
      <c r="BV148" s="6">
        <f t="shared" ca="1" si="81"/>
        <v>0</v>
      </c>
      <c r="BW148" s="6">
        <f ca="1">IF(Table1[[#This Row],[field of work]]="IT",Table1[[#This Row],[Income]],0)</f>
        <v>3658</v>
      </c>
      <c r="BX148" s="6">
        <f ca="1">IF(Table1[[#This Row],[field of work]]="GENERAL WORK",Table1[[#This Row],[Income]],0)</f>
        <v>0</v>
      </c>
      <c r="BY148" s="7">
        <f ca="1">IF(Table1[[#This Row],[field of work]]="AGRICULTURE",Table1[[#This Row],[Income]],0)</f>
        <v>0</v>
      </c>
      <c r="BZ148" s="5">
        <f ca="1">IF(Table1[[#This Row],[Value of debts]]&gt;Table1[[#This Row],[Income]],1,0)</f>
        <v>1</v>
      </c>
      <c r="CA148" s="7"/>
      <c r="CB148" s="5">
        <f ca="1">IF(Table1[[#This Row],[Networth of person($)]]&gt;$CC$6,Table1[[#This Row],[age]],0)</f>
        <v>31</v>
      </c>
      <c r="CC148" s="7"/>
      <c r="CD148" s="6"/>
      <c r="CE148" s="6"/>
      <c r="CF148" s="6"/>
      <c r="CG148" s="6"/>
      <c r="CH148" s="6"/>
      <c r="CI148" s="6"/>
    </row>
    <row r="149" spans="2:87" x14ac:dyDescent="0.25">
      <c r="B149">
        <f t="shared" ca="1" si="62"/>
        <v>1</v>
      </c>
      <c r="C149" t="str">
        <f t="shared" ca="1" si="63"/>
        <v>men</v>
      </c>
      <c r="D149">
        <f t="shared" ca="1" si="64"/>
        <v>42</v>
      </c>
      <c r="E149">
        <f t="shared" ca="1" si="65"/>
        <v>5</v>
      </c>
      <c r="F149" t="str">
        <f t="shared" ca="1" si="66"/>
        <v>general work</v>
      </c>
      <c r="G149">
        <f t="shared" ca="1" si="67"/>
        <v>2</v>
      </c>
      <c r="H149" t="str">
        <f t="shared" ca="1" si="68"/>
        <v>college</v>
      </c>
      <c r="I149">
        <f t="shared" ca="1" si="69"/>
        <v>4</v>
      </c>
      <c r="J149">
        <f t="shared" ca="1" si="70"/>
        <v>2</v>
      </c>
      <c r="K149">
        <f t="shared" ca="1" si="71"/>
        <v>7199</v>
      </c>
      <c r="L149">
        <f t="shared" ca="1" si="72"/>
        <v>12</v>
      </c>
      <c r="M149" t="str">
        <f t="shared" ca="1" si="73"/>
        <v>Nova Scotia</v>
      </c>
      <c r="N149">
        <f t="shared" ca="1" si="55"/>
        <v>21597</v>
      </c>
      <c r="O149">
        <f t="shared" ca="1" si="74"/>
        <v>1135.1361526900419</v>
      </c>
      <c r="P149">
        <f t="shared" ca="1" si="56"/>
        <v>4071.6061186263069</v>
      </c>
      <c r="Q149">
        <f t="shared" ca="1" si="75"/>
        <v>1142</v>
      </c>
      <c r="R149">
        <f t="shared" ca="1" si="57"/>
        <v>8934.5408081081114</v>
      </c>
      <c r="S149">
        <f t="shared" ca="1" si="58"/>
        <v>3655.8045071012384</v>
      </c>
      <c r="T149">
        <f t="shared" ca="1" si="59"/>
        <v>29324.410625727545</v>
      </c>
      <c r="U149">
        <f t="shared" ca="1" si="60"/>
        <v>11211.676960798153</v>
      </c>
      <c r="V149">
        <f t="shared" ca="1" si="61"/>
        <v>18112.733664929394</v>
      </c>
      <c r="AD149" s="5">
        <f ca="1">IF(Table1[[#This Row],[Gender]]="men",1,0)</f>
        <v>1</v>
      </c>
      <c r="AE149" s="6">
        <f ca="1">IF(Table1[[#This Row],[Gender]]="women",1,0)</f>
        <v>0</v>
      </c>
      <c r="AF149" s="6"/>
      <c r="AG149" s="7"/>
      <c r="AJ149" s="17">
        <f ca="1">IF(Table1[[#This Row],[field of work]]="TEACHING",1,0)</f>
        <v>0</v>
      </c>
      <c r="AK149" s="11">
        <f ca="1">IF(Table1[[#This Row],[field of work]]="CONSTRUCTION",1,0)</f>
        <v>0</v>
      </c>
      <c r="AL149" s="11">
        <f ca="1">IF(Table1[[#This Row],[field of work]]="AGRICULTURE",1,0)</f>
        <v>0</v>
      </c>
      <c r="AM149" s="11">
        <f ca="1">IF(Table1[[#This Row],[field of work]]="AGRICULTURE",1,0)</f>
        <v>0</v>
      </c>
      <c r="AN149" s="11">
        <f ca="1">IF(Table1[[#This Row],[field of work]]="HEALTH",1,0)</f>
        <v>0</v>
      </c>
      <c r="AO149" s="11">
        <f ca="1">IF(Table1[[#This Row],[field of work]]="IT",1,0)</f>
        <v>0</v>
      </c>
      <c r="AP149" s="11"/>
      <c r="AQ149" s="11"/>
      <c r="AR149" s="6"/>
      <c r="AS149" s="6"/>
      <c r="AT149" s="6"/>
      <c r="AU149" s="7"/>
      <c r="AW149" s="20">
        <f ca="1">QUOTIENT(Table1[[#This Row],[Car Value]],Table1[[#This Row],[Cars]])</f>
        <v>2035</v>
      </c>
      <c r="AX149" s="6"/>
      <c r="AY149" s="17">
        <f ca="1">IF(Table1[[#This Row],[Value of debts]]&gt;$AZ$6,1,0)</f>
        <v>1</v>
      </c>
      <c r="AZ149" s="6"/>
      <c r="BA149" s="6"/>
      <c r="BB149" s="7"/>
      <c r="BC149" s="27">
        <f ca="1">(Table1[[#This Row],[Mortage left]]/Table1[[#This Row],[Value of House]])</f>
        <v>5.2559899647638186E-2</v>
      </c>
      <c r="BD149" s="11">
        <f t="shared" ca="1" si="76"/>
        <v>1</v>
      </c>
      <c r="BE149" s="11"/>
      <c r="BF149" s="11"/>
      <c r="BG149" s="17">
        <f ca="1">IF(Table1[[#This Row],[Area]]="YUKON",Table1[[#This Row],[Income]],0)</f>
        <v>0</v>
      </c>
      <c r="BH149" s="11">
        <f ca="1">IF(Table1[[#This Row],[Area]]="BC",Table1[[#This Row],[Income]],0)</f>
        <v>0</v>
      </c>
      <c r="BI149" s="11">
        <f t="shared" ca="1" si="77"/>
        <v>0</v>
      </c>
      <c r="BJ149" s="11">
        <f t="shared" ca="1" si="78"/>
        <v>0</v>
      </c>
      <c r="BK149" s="11">
        <f ca="1">IF(Table1[[#This Row],[Area]]="NUNAVUT",Table1[[#This Row],[Income]],0)</f>
        <v>0</v>
      </c>
      <c r="BL149" s="11">
        <f t="shared" ca="1" si="79"/>
        <v>0</v>
      </c>
      <c r="BM149" s="6">
        <f ca="1">IF(Table1[[#This Row],[Area]]="MANITOBA",Table1[[#This Row],[Income]],0)</f>
        <v>0</v>
      </c>
      <c r="BN149" s="6">
        <f ca="1">IF(Table1[[#This Row],[Area]]="ONTARIO",Table1[[#This Row],[Income]],0)</f>
        <v>0</v>
      </c>
      <c r="BO149" s="6">
        <f ca="1">IF(Table1[[#This Row],[Area]]="QUEBEC",Table1[[#This Row],[Income]],0)</f>
        <v>0</v>
      </c>
      <c r="BP149" s="6">
        <f ca="1">IF(Table1[[#This Row],[Area]]="NEWFOUNLAND",Table1[[#This Row],[Income]],0)</f>
        <v>0</v>
      </c>
      <c r="BQ149" s="6">
        <f ca="1">IF(Table1[[#This Row],[Area]]="NEW BRUNCWICK",Table1[[#This Row],[Income]],0)</f>
        <v>0</v>
      </c>
      <c r="BR149" s="6">
        <f ca="1">IF(Table1[[#This Row],[Area]]="NOVA SCOTIA",Table1[[#This Row],[Income]],0)</f>
        <v>7199</v>
      </c>
      <c r="BS149" s="7">
        <f t="shared" ca="1" si="80"/>
        <v>0</v>
      </c>
      <c r="BT149" s="5">
        <f ca="1">IF(Table1[[#This Row],[field of work]]="HEALTH",Table1[[#This Row],[Income]],0)</f>
        <v>0</v>
      </c>
      <c r="BU149" s="6">
        <f ca="1">IF(Table1[[#This Row],[field of work]]="CONSTRUCTION",Table1[[#This Row],[Income]],0)</f>
        <v>0</v>
      </c>
      <c r="BV149" s="6">
        <f t="shared" ca="1" si="81"/>
        <v>0</v>
      </c>
      <c r="BW149" s="6">
        <f ca="1">IF(Table1[[#This Row],[field of work]]="IT",Table1[[#This Row],[Income]],0)</f>
        <v>0</v>
      </c>
      <c r="BX149" s="6">
        <f ca="1">IF(Table1[[#This Row],[field of work]]="GENERAL WORK",Table1[[#This Row],[Income]],0)</f>
        <v>7199</v>
      </c>
      <c r="BY149" s="7">
        <f ca="1">IF(Table1[[#This Row],[field of work]]="AGRICULTURE",Table1[[#This Row],[Income]],0)</f>
        <v>0</v>
      </c>
      <c r="BZ149" s="5">
        <f ca="1">IF(Table1[[#This Row],[Value of debts]]&gt;Table1[[#This Row],[Income]],1,0)</f>
        <v>1</v>
      </c>
      <c r="CA149" s="7"/>
      <c r="CB149" s="5">
        <f ca="1">IF(Table1[[#This Row],[Networth of person($)]]&gt;$CC$6,Table1[[#This Row],[age]],0)</f>
        <v>42</v>
      </c>
      <c r="CC149" s="7"/>
      <c r="CD149" s="6"/>
      <c r="CE149" s="6"/>
      <c r="CF149" s="6"/>
      <c r="CG149" s="6"/>
      <c r="CH149" s="6"/>
      <c r="CI149" s="6"/>
    </row>
    <row r="150" spans="2:87" x14ac:dyDescent="0.25">
      <c r="B150">
        <f t="shared" ca="1" si="62"/>
        <v>1</v>
      </c>
      <c r="C150" t="str">
        <f t="shared" ca="1" si="63"/>
        <v>men</v>
      </c>
      <c r="D150">
        <f t="shared" ca="1" si="64"/>
        <v>32</v>
      </c>
      <c r="E150">
        <f t="shared" ca="1" si="65"/>
        <v>5</v>
      </c>
      <c r="F150" t="str">
        <f t="shared" ca="1" si="66"/>
        <v>general work</v>
      </c>
      <c r="G150">
        <f t="shared" ca="1" si="67"/>
        <v>2</v>
      </c>
      <c r="H150" t="str">
        <f t="shared" ca="1" si="68"/>
        <v>college</v>
      </c>
      <c r="I150">
        <f t="shared" ca="1" si="69"/>
        <v>0</v>
      </c>
      <c r="J150">
        <f t="shared" ca="1" si="70"/>
        <v>1</v>
      </c>
      <c r="K150">
        <f t="shared" ca="1" si="71"/>
        <v>2545</v>
      </c>
      <c r="L150">
        <f t="shared" ca="1" si="72"/>
        <v>8</v>
      </c>
      <c r="M150" t="str">
        <f t="shared" ca="1" si="73"/>
        <v>Ontario</v>
      </c>
      <c r="N150">
        <f t="shared" ref="N150:N213" ca="1" si="82">K150*RANDBETWEEN(3,6)</f>
        <v>15270</v>
      </c>
      <c r="O150">
        <f t="shared" ca="1" si="74"/>
        <v>2559.5607481510683</v>
      </c>
      <c r="P150">
        <f t="shared" ref="P150:P213" ca="1" si="83">J150*RAND()*K150</f>
        <v>470.91881637482311</v>
      </c>
      <c r="Q150">
        <f t="shared" ca="1" si="75"/>
        <v>109</v>
      </c>
      <c r="R150">
        <f t="shared" ref="R150:R213" ca="1" si="84">RAND()*K150*2</f>
        <v>4778.4906492985128</v>
      </c>
      <c r="S150">
        <f t="shared" ref="S150:S213" ca="1" si="85">RAND()*K150*1.5</f>
        <v>209.13195027021624</v>
      </c>
      <c r="T150">
        <f t="shared" ref="T150:T213" ca="1" si="86">SUM(N150,P150,S150)</f>
        <v>15950.050766645038</v>
      </c>
      <c r="U150">
        <f t="shared" ref="U150:U213" ca="1" si="87">SUM(O150,Q150,R150)</f>
        <v>7447.0513974495807</v>
      </c>
      <c r="V150">
        <f t="shared" ref="V150:V213" ca="1" si="88">T150-U150</f>
        <v>8502.9993691954569</v>
      </c>
      <c r="AD150" s="5">
        <f ca="1">IF(Table1[[#This Row],[Gender]]="men",1,0)</f>
        <v>1</v>
      </c>
      <c r="AE150" s="6">
        <f ca="1">IF(Table1[[#This Row],[Gender]]="women",1,0)</f>
        <v>0</v>
      </c>
      <c r="AF150" s="6"/>
      <c r="AG150" s="7"/>
      <c r="AJ150" s="17">
        <f ca="1">IF(Table1[[#This Row],[field of work]]="TEACHING",1,0)</f>
        <v>0</v>
      </c>
      <c r="AK150" s="11">
        <f ca="1">IF(Table1[[#This Row],[field of work]]="CONSTRUCTION",1,0)</f>
        <v>0</v>
      </c>
      <c r="AL150" s="11">
        <f ca="1">IF(Table1[[#This Row],[field of work]]="AGRICULTURE",1,0)</f>
        <v>0</v>
      </c>
      <c r="AM150" s="11">
        <f ca="1">IF(Table1[[#This Row],[field of work]]="AGRICULTURE",1,0)</f>
        <v>0</v>
      </c>
      <c r="AN150" s="11">
        <f ca="1">IF(Table1[[#This Row],[field of work]]="HEALTH",1,0)</f>
        <v>0</v>
      </c>
      <c r="AO150" s="11">
        <f ca="1">IF(Table1[[#This Row],[field of work]]="IT",1,0)</f>
        <v>0</v>
      </c>
      <c r="AP150" s="11"/>
      <c r="AQ150" s="11"/>
      <c r="AR150" s="6"/>
      <c r="AS150" s="6"/>
      <c r="AT150" s="6"/>
      <c r="AU150" s="7"/>
      <c r="AW150" s="20">
        <f ca="1">QUOTIENT(Table1[[#This Row],[Car Value]],Table1[[#This Row],[Cars]])</f>
        <v>470</v>
      </c>
      <c r="AX150" s="6"/>
      <c r="AY150" s="17">
        <f ca="1">IF(Table1[[#This Row],[Value of debts]]&gt;$AZ$6,1,0)</f>
        <v>1</v>
      </c>
      <c r="AZ150" s="6"/>
      <c r="BA150" s="6"/>
      <c r="BB150" s="7"/>
      <c r="BC150" s="27">
        <f ca="1">(Table1[[#This Row],[Mortage left]]/Table1[[#This Row],[Value of House]])</f>
        <v>0.16762021926333126</v>
      </c>
      <c r="BD150" s="11">
        <f t="shared" ca="1" si="76"/>
        <v>1</v>
      </c>
      <c r="BE150" s="11"/>
      <c r="BF150" s="11"/>
      <c r="BG150" s="17">
        <f ca="1">IF(Table1[[#This Row],[Area]]="YUKON",Table1[[#This Row],[Income]],0)</f>
        <v>0</v>
      </c>
      <c r="BH150" s="11">
        <f ca="1">IF(Table1[[#This Row],[Area]]="BC",Table1[[#This Row],[Income]],0)</f>
        <v>0</v>
      </c>
      <c r="BI150" s="11">
        <f t="shared" ca="1" si="77"/>
        <v>0</v>
      </c>
      <c r="BJ150" s="11">
        <f t="shared" ca="1" si="78"/>
        <v>0</v>
      </c>
      <c r="BK150" s="11">
        <f ca="1">IF(Table1[[#This Row],[Area]]="NUNAVUT",Table1[[#This Row],[Income]],0)</f>
        <v>0</v>
      </c>
      <c r="BL150" s="11">
        <f t="shared" ca="1" si="79"/>
        <v>0</v>
      </c>
      <c r="BM150" s="6">
        <f ca="1">IF(Table1[[#This Row],[Area]]="MANITOBA",Table1[[#This Row],[Income]],0)</f>
        <v>0</v>
      </c>
      <c r="BN150" s="6">
        <f ca="1">IF(Table1[[#This Row],[Area]]="ONTARIO",Table1[[#This Row],[Income]],0)</f>
        <v>2545</v>
      </c>
      <c r="BO150" s="6">
        <f ca="1">IF(Table1[[#This Row],[Area]]="QUEBEC",Table1[[#This Row],[Income]],0)</f>
        <v>0</v>
      </c>
      <c r="BP150" s="6">
        <f ca="1">IF(Table1[[#This Row],[Area]]="NEWFOUNLAND",Table1[[#This Row],[Income]],0)</f>
        <v>0</v>
      </c>
      <c r="BQ150" s="6">
        <f ca="1">IF(Table1[[#This Row],[Area]]="NEW BRUNCWICK",Table1[[#This Row],[Income]],0)</f>
        <v>0</v>
      </c>
      <c r="BR150" s="6">
        <f ca="1">IF(Table1[[#This Row],[Area]]="NOVA SCOTIA",Table1[[#This Row],[Income]],0)</f>
        <v>0</v>
      </c>
      <c r="BS150" s="7">
        <f t="shared" ca="1" si="80"/>
        <v>0</v>
      </c>
      <c r="BT150" s="5">
        <f ca="1">IF(Table1[[#This Row],[field of work]]="HEALTH",Table1[[#This Row],[Income]],0)</f>
        <v>0</v>
      </c>
      <c r="BU150" s="6">
        <f ca="1">IF(Table1[[#This Row],[field of work]]="CONSTRUCTION",Table1[[#This Row],[Income]],0)</f>
        <v>0</v>
      </c>
      <c r="BV150" s="6">
        <f t="shared" ca="1" si="81"/>
        <v>0</v>
      </c>
      <c r="BW150" s="6">
        <f ca="1">IF(Table1[[#This Row],[field of work]]="IT",Table1[[#This Row],[Income]],0)</f>
        <v>0</v>
      </c>
      <c r="BX150" s="6">
        <f ca="1">IF(Table1[[#This Row],[field of work]]="GENERAL WORK",Table1[[#This Row],[Income]],0)</f>
        <v>2545</v>
      </c>
      <c r="BY150" s="7">
        <f ca="1">IF(Table1[[#This Row],[field of work]]="AGRICULTURE",Table1[[#This Row],[Income]],0)</f>
        <v>0</v>
      </c>
      <c r="BZ150" s="5">
        <f ca="1">IF(Table1[[#This Row],[Value of debts]]&gt;Table1[[#This Row],[Income]],1,0)</f>
        <v>1</v>
      </c>
      <c r="CA150" s="7"/>
      <c r="CB150" s="5">
        <f ca="1">IF(Table1[[#This Row],[Networth of person($)]]&gt;$CC$6,Table1[[#This Row],[age]],0)</f>
        <v>32</v>
      </c>
      <c r="CC150" s="7"/>
      <c r="CD150" s="6"/>
      <c r="CE150" s="6"/>
      <c r="CF150" s="6"/>
      <c r="CG150" s="6"/>
      <c r="CH150" s="6"/>
      <c r="CI150" s="6"/>
    </row>
    <row r="151" spans="2:87" x14ac:dyDescent="0.25">
      <c r="B151">
        <f t="shared" ca="1" si="62"/>
        <v>1</v>
      </c>
      <c r="C151" t="str">
        <f t="shared" ca="1" si="63"/>
        <v>men</v>
      </c>
      <c r="D151">
        <f t="shared" ca="1" si="64"/>
        <v>44</v>
      </c>
      <c r="E151">
        <f t="shared" ca="1" si="65"/>
        <v>4</v>
      </c>
      <c r="F151" t="str">
        <f t="shared" ca="1" si="66"/>
        <v>IT</v>
      </c>
      <c r="G151">
        <f t="shared" ca="1" si="67"/>
        <v>6</v>
      </c>
      <c r="H151" t="str">
        <f t="shared" ca="1" si="68"/>
        <v>other</v>
      </c>
      <c r="I151">
        <f t="shared" ca="1" si="69"/>
        <v>4</v>
      </c>
      <c r="J151">
        <f t="shared" ca="1" si="70"/>
        <v>2</v>
      </c>
      <c r="K151">
        <f t="shared" ca="1" si="71"/>
        <v>6160</v>
      </c>
      <c r="L151">
        <f t="shared" ca="1" si="72"/>
        <v>3</v>
      </c>
      <c r="M151" t="str">
        <f t="shared" ca="1" si="73"/>
        <v>Northwest Ter</v>
      </c>
      <c r="N151">
        <f t="shared" ca="1" si="82"/>
        <v>24640</v>
      </c>
      <c r="O151">
        <f t="shared" ca="1" si="74"/>
        <v>16331.440074384684</v>
      </c>
      <c r="P151">
        <f t="shared" ca="1" si="83"/>
        <v>2247.6388530131003</v>
      </c>
      <c r="Q151">
        <f t="shared" ca="1" si="75"/>
        <v>59</v>
      </c>
      <c r="R151">
        <f t="shared" ca="1" si="84"/>
        <v>7570.5896604788077</v>
      </c>
      <c r="S151">
        <f t="shared" ca="1" si="85"/>
        <v>7263.1458710099141</v>
      </c>
      <c r="T151">
        <f t="shared" ca="1" si="86"/>
        <v>34150.784724023018</v>
      </c>
      <c r="U151">
        <f t="shared" ca="1" si="87"/>
        <v>23961.029734863492</v>
      </c>
      <c r="V151">
        <f t="shared" ca="1" si="88"/>
        <v>10189.754989159526</v>
      </c>
      <c r="AD151" s="5">
        <f ca="1">IF(Table1[[#This Row],[Gender]]="men",1,0)</f>
        <v>1</v>
      </c>
      <c r="AE151" s="6">
        <f ca="1">IF(Table1[[#This Row],[Gender]]="women",1,0)</f>
        <v>0</v>
      </c>
      <c r="AF151" s="6"/>
      <c r="AG151" s="7"/>
      <c r="AJ151" s="17">
        <f ca="1">IF(Table1[[#This Row],[field of work]]="TEACHING",1,0)</f>
        <v>0</v>
      </c>
      <c r="AK151" s="11">
        <f ca="1">IF(Table1[[#This Row],[field of work]]="CONSTRUCTION",1,0)</f>
        <v>0</v>
      </c>
      <c r="AL151" s="11">
        <f ca="1">IF(Table1[[#This Row],[field of work]]="AGRICULTURE",1,0)</f>
        <v>0</v>
      </c>
      <c r="AM151" s="11">
        <f ca="1">IF(Table1[[#This Row],[field of work]]="AGRICULTURE",1,0)</f>
        <v>0</v>
      </c>
      <c r="AN151" s="11">
        <f ca="1">IF(Table1[[#This Row],[field of work]]="HEALTH",1,0)</f>
        <v>0</v>
      </c>
      <c r="AO151" s="11">
        <f ca="1">IF(Table1[[#This Row],[field of work]]="IT",1,0)</f>
        <v>1</v>
      </c>
      <c r="AP151" s="11"/>
      <c r="AQ151" s="11"/>
      <c r="AR151" s="6"/>
      <c r="AS151" s="6"/>
      <c r="AT151" s="6"/>
      <c r="AU151" s="7"/>
      <c r="AW151" s="20">
        <f ca="1">QUOTIENT(Table1[[#This Row],[Car Value]],Table1[[#This Row],[Cars]])</f>
        <v>1123</v>
      </c>
      <c r="AX151" s="6"/>
      <c r="AY151" s="17">
        <f ca="1">IF(Table1[[#This Row],[Value of debts]]&gt;$AZ$6,1,0)</f>
        <v>1</v>
      </c>
      <c r="AZ151" s="6"/>
      <c r="BA151" s="6"/>
      <c r="BB151" s="7"/>
      <c r="BC151" s="27">
        <f ca="1">(Table1[[#This Row],[Mortage left]]/Table1[[#This Row],[Value of House]])</f>
        <v>0.66280195107080697</v>
      </c>
      <c r="BD151" s="11">
        <f t="shared" ca="1" si="76"/>
        <v>0</v>
      </c>
      <c r="BE151" s="11"/>
      <c r="BF151" s="11"/>
      <c r="BG151" s="17">
        <f ca="1">IF(Table1[[#This Row],[Area]]="YUKON",Table1[[#This Row],[Income]],0)</f>
        <v>0</v>
      </c>
      <c r="BH151" s="11">
        <f ca="1">IF(Table1[[#This Row],[Area]]="BC",Table1[[#This Row],[Income]],0)</f>
        <v>0</v>
      </c>
      <c r="BI151" s="11">
        <f t="shared" ca="1" si="77"/>
        <v>0</v>
      </c>
      <c r="BJ151" s="11">
        <f t="shared" ca="1" si="78"/>
        <v>3931</v>
      </c>
      <c r="BK151" s="11">
        <f ca="1">IF(Table1[[#This Row],[Area]]="NUNAVUT",Table1[[#This Row],[Income]],0)</f>
        <v>0</v>
      </c>
      <c r="BL151" s="11">
        <f t="shared" ca="1" si="79"/>
        <v>0</v>
      </c>
      <c r="BM151" s="6">
        <f ca="1">IF(Table1[[#This Row],[Area]]="MANITOBA",Table1[[#This Row],[Income]],0)</f>
        <v>0</v>
      </c>
      <c r="BN151" s="6">
        <f ca="1">IF(Table1[[#This Row],[Area]]="ONTARIO",Table1[[#This Row],[Income]],0)</f>
        <v>0</v>
      </c>
      <c r="BO151" s="6">
        <f ca="1">IF(Table1[[#This Row],[Area]]="QUEBEC",Table1[[#This Row],[Income]],0)</f>
        <v>0</v>
      </c>
      <c r="BP151" s="6">
        <f ca="1">IF(Table1[[#This Row],[Area]]="NEWFOUNLAND",Table1[[#This Row],[Income]],0)</f>
        <v>0</v>
      </c>
      <c r="BQ151" s="6">
        <f ca="1">IF(Table1[[#This Row],[Area]]="NEW BRUNCWICK",Table1[[#This Row],[Income]],0)</f>
        <v>0</v>
      </c>
      <c r="BR151" s="6">
        <f ca="1">IF(Table1[[#This Row],[Area]]="NOVA SCOTIA",Table1[[#This Row],[Income]],0)</f>
        <v>0</v>
      </c>
      <c r="BS151" s="7">
        <f t="shared" ca="1" si="80"/>
        <v>0</v>
      </c>
      <c r="BT151" s="5">
        <f ca="1">IF(Table1[[#This Row],[field of work]]="HEALTH",Table1[[#This Row],[Income]],0)</f>
        <v>0</v>
      </c>
      <c r="BU151" s="6">
        <f ca="1">IF(Table1[[#This Row],[field of work]]="CONSTRUCTION",Table1[[#This Row],[Income]],0)</f>
        <v>0</v>
      </c>
      <c r="BV151" s="6">
        <f t="shared" ca="1" si="81"/>
        <v>0</v>
      </c>
      <c r="BW151" s="6">
        <f ca="1">IF(Table1[[#This Row],[field of work]]="IT",Table1[[#This Row],[Income]],0)</f>
        <v>6160</v>
      </c>
      <c r="BX151" s="6">
        <f ca="1">IF(Table1[[#This Row],[field of work]]="GENERAL WORK",Table1[[#This Row],[Income]],0)</f>
        <v>0</v>
      </c>
      <c r="BY151" s="7">
        <f ca="1">IF(Table1[[#This Row],[field of work]]="AGRICULTURE",Table1[[#This Row],[Income]],0)</f>
        <v>0</v>
      </c>
      <c r="BZ151" s="5">
        <f ca="1">IF(Table1[[#This Row],[Value of debts]]&gt;Table1[[#This Row],[Income]],1,0)</f>
        <v>1</v>
      </c>
      <c r="CA151" s="7"/>
      <c r="CB151" s="5">
        <f ca="1">IF(Table1[[#This Row],[Networth of person($)]]&gt;$CC$6,Table1[[#This Row],[age]],0)</f>
        <v>44</v>
      </c>
      <c r="CC151" s="7"/>
      <c r="CD151" s="6"/>
      <c r="CE151" s="6"/>
      <c r="CF151" s="6"/>
      <c r="CG151" s="6"/>
      <c r="CH151" s="6"/>
      <c r="CI151" s="6"/>
    </row>
    <row r="152" spans="2:87" x14ac:dyDescent="0.25">
      <c r="B152">
        <f t="shared" ca="1" si="62"/>
        <v>1</v>
      </c>
      <c r="C152" t="str">
        <f t="shared" ca="1" si="63"/>
        <v>men</v>
      </c>
      <c r="D152">
        <f t="shared" ca="1" si="64"/>
        <v>42</v>
      </c>
      <c r="E152">
        <f t="shared" ca="1" si="65"/>
        <v>1</v>
      </c>
      <c r="F152" t="str">
        <f t="shared" ca="1" si="66"/>
        <v>health</v>
      </c>
      <c r="G152">
        <f t="shared" ca="1" si="67"/>
        <v>5</v>
      </c>
      <c r="H152" t="str">
        <f t="shared" ca="1" si="68"/>
        <v>other</v>
      </c>
      <c r="I152">
        <f t="shared" ca="1" si="69"/>
        <v>3</v>
      </c>
      <c r="J152">
        <f t="shared" ca="1" si="70"/>
        <v>3</v>
      </c>
      <c r="K152">
        <f t="shared" ca="1" si="71"/>
        <v>7121</v>
      </c>
      <c r="L152">
        <f t="shared" ca="1" si="72"/>
        <v>8</v>
      </c>
      <c r="M152" t="str">
        <f t="shared" ca="1" si="73"/>
        <v>Ontario</v>
      </c>
      <c r="N152">
        <f t="shared" ca="1" si="82"/>
        <v>21363</v>
      </c>
      <c r="O152">
        <f t="shared" ca="1" si="74"/>
        <v>3251.4225100340191</v>
      </c>
      <c r="P152">
        <f t="shared" ca="1" si="83"/>
        <v>4016.2846506432861</v>
      </c>
      <c r="Q152">
        <f t="shared" ca="1" si="75"/>
        <v>3829</v>
      </c>
      <c r="R152">
        <f t="shared" ca="1" si="84"/>
        <v>3476.4394170887153</v>
      </c>
      <c r="S152">
        <f t="shared" ca="1" si="85"/>
        <v>7078.9730304135428</v>
      </c>
      <c r="T152">
        <f t="shared" ca="1" si="86"/>
        <v>32458.257681056828</v>
      </c>
      <c r="U152">
        <f t="shared" ca="1" si="87"/>
        <v>10556.861927122734</v>
      </c>
      <c r="V152">
        <f t="shared" ca="1" si="88"/>
        <v>21901.395753934092</v>
      </c>
      <c r="AD152" s="5">
        <f ca="1">IF(Table1[[#This Row],[Gender]]="men",1,0)</f>
        <v>1</v>
      </c>
      <c r="AE152" s="6">
        <f ca="1">IF(Table1[[#This Row],[Gender]]="women",1,0)</f>
        <v>0</v>
      </c>
      <c r="AF152" s="6"/>
      <c r="AG152" s="7"/>
      <c r="AJ152" s="17">
        <f ca="1">IF(Table1[[#This Row],[field of work]]="TEACHING",1,0)</f>
        <v>0</v>
      </c>
      <c r="AK152" s="11">
        <f ca="1">IF(Table1[[#This Row],[field of work]]="CONSTRUCTION",1,0)</f>
        <v>0</v>
      </c>
      <c r="AL152" s="11">
        <f ca="1">IF(Table1[[#This Row],[field of work]]="AGRICULTURE",1,0)</f>
        <v>0</v>
      </c>
      <c r="AM152" s="11">
        <f ca="1">IF(Table1[[#This Row],[field of work]]="AGRICULTURE",1,0)</f>
        <v>0</v>
      </c>
      <c r="AN152" s="11">
        <f ca="1">IF(Table1[[#This Row],[field of work]]="HEALTH",1,0)</f>
        <v>1</v>
      </c>
      <c r="AO152" s="11">
        <f ca="1">IF(Table1[[#This Row],[field of work]]="IT",1,0)</f>
        <v>0</v>
      </c>
      <c r="AP152" s="11"/>
      <c r="AQ152" s="11"/>
      <c r="AR152" s="6"/>
      <c r="AS152" s="6"/>
      <c r="AT152" s="6"/>
      <c r="AU152" s="7"/>
      <c r="AW152" s="20">
        <f ca="1">QUOTIENT(Table1[[#This Row],[Car Value]],Table1[[#This Row],[Cars]])</f>
        <v>1338</v>
      </c>
      <c r="AX152" s="6"/>
      <c r="AY152" s="17">
        <f ca="1">IF(Table1[[#This Row],[Value of debts]]&gt;$AZ$6,1,0)</f>
        <v>1</v>
      </c>
      <c r="AZ152" s="6"/>
      <c r="BA152" s="6"/>
      <c r="BB152" s="7"/>
      <c r="BC152" s="27">
        <f ca="1">(Table1[[#This Row],[Mortage left]]/Table1[[#This Row],[Value of House]])</f>
        <v>0.1521987787311716</v>
      </c>
      <c r="BD152" s="11">
        <f t="shared" ca="1" si="76"/>
        <v>1</v>
      </c>
      <c r="BE152" s="11"/>
      <c r="BF152" s="11"/>
      <c r="BG152" s="17">
        <f ca="1">IF(Table1[[#This Row],[Area]]="YUKON",Table1[[#This Row],[Income]],0)</f>
        <v>0</v>
      </c>
      <c r="BH152" s="11">
        <f ca="1">IF(Table1[[#This Row],[Area]]="BC",Table1[[#This Row],[Income]],0)</f>
        <v>0</v>
      </c>
      <c r="BI152" s="11">
        <f t="shared" ca="1" si="77"/>
        <v>0</v>
      </c>
      <c r="BJ152" s="11">
        <f t="shared" ca="1" si="78"/>
        <v>0</v>
      </c>
      <c r="BK152" s="11">
        <f ca="1">IF(Table1[[#This Row],[Area]]="NUNAVUT",Table1[[#This Row],[Income]],0)</f>
        <v>0</v>
      </c>
      <c r="BL152" s="11">
        <f t="shared" ca="1" si="79"/>
        <v>0</v>
      </c>
      <c r="BM152" s="6">
        <f ca="1">IF(Table1[[#This Row],[Area]]="MANITOBA",Table1[[#This Row],[Income]],0)</f>
        <v>0</v>
      </c>
      <c r="BN152" s="6">
        <f ca="1">IF(Table1[[#This Row],[Area]]="ONTARIO",Table1[[#This Row],[Income]],0)</f>
        <v>7121</v>
      </c>
      <c r="BO152" s="6">
        <f ca="1">IF(Table1[[#This Row],[Area]]="QUEBEC",Table1[[#This Row],[Income]],0)</f>
        <v>0</v>
      </c>
      <c r="BP152" s="6">
        <f ca="1">IF(Table1[[#This Row],[Area]]="NEWFOUNLAND",Table1[[#This Row],[Income]],0)</f>
        <v>0</v>
      </c>
      <c r="BQ152" s="6">
        <f ca="1">IF(Table1[[#This Row],[Area]]="NEW BRUNCWICK",Table1[[#This Row],[Income]],0)</f>
        <v>0</v>
      </c>
      <c r="BR152" s="6">
        <f ca="1">IF(Table1[[#This Row],[Area]]="NOVA SCOTIA",Table1[[#This Row],[Income]],0)</f>
        <v>0</v>
      </c>
      <c r="BS152" s="7">
        <f t="shared" ca="1" si="80"/>
        <v>3020</v>
      </c>
      <c r="BT152" s="5">
        <f ca="1">IF(Table1[[#This Row],[field of work]]="HEALTH",Table1[[#This Row],[Income]],0)</f>
        <v>7121</v>
      </c>
      <c r="BU152" s="6">
        <f ca="1">IF(Table1[[#This Row],[field of work]]="CONSTRUCTION",Table1[[#This Row],[Income]],0)</f>
        <v>0</v>
      </c>
      <c r="BV152" s="6">
        <f t="shared" ca="1" si="81"/>
        <v>0</v>
      </c>
      <c r="BW152" s="6">
        <f ca="1">IF(Table1[[#This Row],[field of work]]="IT",Table1[[#This Row],[Income]],0)</f>
        <v>0</v>
      </c>
      <c r="BX152" s="6">
        <f ca="1">IF(Table1[[#This Row],[field of work]]="GENERAL WORK",Table1[[#This Row],[Income]],0)</f>
        <v>0</v>
      </c>
      <c r="BY152" s="7">
        <f ca="1">IF(Table1[[#This Row],[field of work]]="AGRICULTURE",Table1[[#This Row],[Income]],0)</f>
        <v>0</v>
      </c>
      <c r="BZ152" s="5">
        <f ca="1">IF(Table1[[#This Row],[Value of debts]]&gt;Table1[[#This Row],[Income]],1,0)</f>
        <v>1</v>
      </c>
      <c r="CA152" s="7"/>
      <c r="CB152" s="5">
        <f ca="1">IF(Table1[[#This Row],[Networth of person($)]]&gt;$CC$6,Table1[[#This Row],[age]],0)</f>
        <v>42</v>
      </c>
      <c r="CC152" s="7"/>
      <c r="CD152" s="6"/>
      <c r="CE152" s="6"/>
      <c r="CF152" s="6"/>
      <c r="CG152" s="6"/>
      <c r="CH152" s="6"/>
      <c r="CI152" s="6"/>
    </row>
    <row r="153" spans="2:87" x14ac:dyDescent="0.25">
      <c r="B153">
        <f t="shared" ca="1" si="62"/>
        <v>1</v>
      </c>
      <c r="C153" t="str">
        <f t="shared" ca="1" si="63"/>
        <v>men</v>
      </c>
      <c r="D153">
        <f t="shared" ca="1" si="64"/>
        <v>45</v>
      </c>
      <c r="E153">
        <f t="shared" ca="1" si="65"/>
        <v>4</v>
      </c>
      <c r="F153" t="str">
        <f t="shared" ca="1" si="66"/>
        <v>IT</v>
      </c>
      <c r="G153">
        <f t="shared" ca="1" si="67"/>
        <v>6</v>
      </c>
      <c r="H153" t="str">
        <f t="shared" ca="1" si="68"/>
        <v>other</v>
      </c>
      <c r="I153">
        <f t="shared" ca="1" si="69"/>
        <v>1</v>
      </c>
      <c r="J153">
        <f t="shared" ca="1" si="70"/>
        <v>2</v>
      </c>
      <c r="K153">
        <f t="shared" ca="1" si="71"/>
        <v>3882</v>
      </c>
      <c r="L153">
        <f t="shared" ca="1" si="72"/>
        <v>10</v>
      </c>
      <c r="M153" t="str">
        <f t="shared" ca="1" si="73"/>
        <v>Newfounland</v>
      </c>
      <c r="N153">
        <f t="shared" ca="1" si="82"/>
        <v>15528</v>
      </c>
      <c r="O153">
        <f t="shared" ca="1" si="74"/>
        <v>1216.0623745684925</v>
      </c>
      <c r="P153">
        <f t="shared" ca="1" si="83"/>
        <v>4657.8324924503722</v>
      </c>
      <c r="Q153">
        <f t="shared" ca="1" si="75"/>
        <v>2988</v>
      </c>
      <c r="R153">
        <f t="shared" ca="1" si="84"/>
        <v>7231.2152326230553</v>
      </c>
      <c r="S153">
        <f t="shared" ca="1" si="85"/>
        <v>2713.6934852878931</v>
      </c>
      <c r="T153">
        <f t="shared" ca="1" si="86"/>
        <v>22899.525977738267</v>
      </c>
      <c r="U153">
        <f t="shared" ca="1" si="87"/>
        <v>11435.277607191547</v>
      </c>
      <c r="V153">
        <f t="shared" ca="1" si="88"/>
        <v>11464.24837054672</v>
      </c>
      <c r="AD153" s="5">
        <f ca="1">IF(Table1[[#This Row],[Gender]]="men",1,0)</f>
        <v>1</v>
      </c>
      <c r="AE153" s="6">
        <f ca="1">IF(Table1[[#This Row],[Gender]]="women",1,0)</f>
        <v>0</v>
      </c>
      <c r="AF153" s="6"/>
      <c r="AG153" s="7"/>
      <c r="AJ153" s="17">
        <f ca="1">IF(Table1[[#This Row],[field of work]]="TEACHING",1,0)</f>
        <v>0</v>
      </c>
      <c r="AK153" s="11">
        <f ca="1">IF(Table1[[#This Row],[field of work]]="CONSTRUCTION",1,0)</f>
        <v>0</v>
      </c>
      <c r="AL153" s="11">
        <f ca="1">IF(Table1[[#This Row],[field of work]]="AGRICULTURE",1,0)</f>
        <v>0</v>
      </c>
      <c r="AM153" s="11">
        <f ca="1">IF(Table1[[#This Row],[field of work]]="AGRICULTURE",1,0)</f>
        <v>0</v>
      </c>
      <c r="AN153" s="11">
        <f ca="1">IF(Table1[[#This Row],[field of work]]="HEALTH",1,0)</f>
        <v>0</v>
      </c>
      <c r="AO153" s="11">
        <f ca="1">IF(Table1[[#This Row],[field of work]]="IT",1,0)</f>
        <v>1</v>
      </c>
      <c r="AP153" s="11"/>
      <c r="AQ153" s="11"/>
      <c r="AR153" s="6"/>
      <c r="AS153" s="6"/>
      <c r="AT153" s="6"/>
      <c r="AU153" s="7"/>
      <c r="AW153" s="20">
        <f ca="1">QUOTIENT(Table1[[#This Row],[Car Value]],Table1[[#This Row],[Cars]])</f>
        <v>2328</v>
      </c>
      <c r="AX153" s="6"/>
      <c r="AY153" s="17">
        <f ca="1">IF(Table1[[#This Row],[Value of debts]]&gt;$AZ$6,1,0)</f>
        <v>1</v>
      </c>
      <c r="AZ153" s="6"/>
      <c r="BA153" s="6"/>
      <c r="BB153" s="7"/>
      <c r="BC153" s="27">
        <f ca="1">(Table1[[#This Row],[Mortage left]]/Table1[[#This Row],[Value of House]])</f>
        <v>7.8314166316878708E-2</v>
      </c>
      <c r="BD153" s="11">
        <f t="shared" ca="1" si="76"/>
        <v>1</v>
      </c>
      <c r="BE153" s="11"/>
      <c r="BF153" s="11"/>
      <c r="BG153" s="17">
        <f ca="1">IF(Table1[[#This Row],[Area]]="YUKON",Table1[[#This Row],[Income]],0)</f>
        <v>0</v>
      </c>
      <c r="BH153" s="11">
        <f ca="1">IF(Table1[[#This Row],[Area]]="BC",Table1[[#This Row],[Income]],0)</f>
        <v>0</v>
      </c>
      <c r="BI153" s="11">
        <f t="shared" ca="1" si="77"/>
        <v>0</v>
      </c>
      <c r="BJ153" s="11">
        <f t="shared" ca="1" si="78"/>
        <v>0</v>
      </c>
      <c r="BK153" s="11">
        <f ca="1">IF(Table1[[#This Row],[Area]]="NUNAVUT",Table1[[#This Row],[Income]],0)</f>
        <v>0</v>
      </c>
      <c r="BL153" s="11">
        <f t="shared" ca="1" si="79"/>
        <v>0</v>
      </c>
      <c r="BM153" s="6">
        <f ca="1">IF(Table1[[#This Row],[Area]]="MANITOBA",Table1[[#This Row],[Income]],0)</f>
        <v>0</v>
      </c>
      <c r="BN153" s="6">
        <f ca="1">IF(Table1[[#This Row],[Area]]="ONTARIO",Table1[[#This Row],[Income]],0)</f>
        <v>0</v>
      </c>
      <c r="BO153" s="6">
        <f ca="1">IF(Table1[[#This Row],[Area]]="QUEBEC",Table1[[#This Row],[Income]],0)</f>
        <v>0</v>
      </c>
      <c r="BP153" s="6">
        <f ca="1">IF(Table1[[#This Row],[Area]]="NEWFOUNLAND",Table1[[#This Row],[Income]],0)</f>
        <v>3882</v>
      </c>
      <c r="BQ153" s="6">
        <f ca="1">IF(Table1[[#This Row],[Area]]="NEW BRUNCWICK",Table1[[#This Row],[Income]],0)</f>
        <v>0</v>
      </c>
      <c r="BR153" s="6">
        <f ca="1">IF(Table1[[#This Row],[Area]]="NOVA SCOTIA",Table1[[#This Row],[Income]],0)</f>
        <v>0</v>
      </c>
      <c r="BS153" s="7">
        <f t="shared" ca="1" si="80"/>
        <v>0</v>
      </c>
      <c r="BT153" s="5">
        <f ca="1">IF(Table1[[#This Row],[field of work]]="HEALTH",Table1[[#This Row],[Income]],0)</f>
        <v>0</v>
      </c>
      <c r="BU153" s="6">
        <f ca="1">IF(Table1[[#This Row],[field of work]]="CONSTRUCTION",Table1[[#This Row],[Income]],0)</f>
        <v>0</v>
      </c>
      <c r="BV153" s="6">
        <f t="shared" ca="1" si="81"/>
        <v>0</v>
      </c>
      <c r="BW153" s="6">
        <f ca="1">IF(Table1[[#This Row],[field of work]]="IT",Table1[[#This Row],[Income]],0)</f>
        <v>3882</v>
      </c>
      <c r="BX153" s="6">
        <f ca="1">IF(Table1[[#This Row],[field of work]]="GENERAL WORK",Table1[[#This Row],[Income]],0)</f>
        <v>0</v>
      </c>
      <c r="BY153" s="7">
        <f ca="1">IF(Table1[[#This Row],[field of work]]="AGRICULTURE",Table1[[#This Row],[Income]],0)</f>
        <v>0</v>
      </c>
      <c r="BZ153" s="5">
        <f ca="1">IF(Table1[[#This Row],[Value of debts]]&gt;Table1[[#This Row],[Income]],1,0)</f>
        <v>1</v>
      </c>
      <c r="CA153" s="7"/>
      <c r="CB153" s="5">
        <f ca="1">IF(Table1[[#This Row],[Networth of person($)]]&gt;$CC$6,Table1[[#This Row],[age]],0)</f>
        <v>45</v>
      </c>
      <c r="CC153" s="7"/>
      <c r="CD153" s="6"/>
      <c r="CE153" s="6"/>
      <c r="CF153" s="6"/>
      <c r="CG153" s="6"/>
      <c r="CH153" s="6"/>
      <c r="CI153" s="6"/>
    </row>
    <row r="154" spans="2:87" x14ac:dyDescent="0.25">
      <c r="B154">
        <f t="shared" ca="1" si="62"/>
        <v>1</v>
      </c>
      <c r="C154" t="str">
        <f t="shared" ca="1" si="63"/>
        <v>men</v>
      </c>
      <c r="D154">
        <f t="shared" ca="1" si="64"/>
        <v>32</v>
      </c>
      <c r="E154">
        <f t="shared" ca="1" si="65"/>
        <v>4</v>
      </c>
      <c r="F154" t="str">
        <f t="shared" ca="1" si="66"/>
        <v>IT</v>
      </c>
      <c r="G154">
        <f t="shared" ca="1" si="67"/>
        <v>5</v>
      </c>
      <c r="H154" t="str">
        <f t="shared" ca="1" si="68"/>
        <v>other</v>
      </c>
      <c r="I154">
        <f t="shared" ca="1" si="69"/>
        <v>3</v>
      </c>
      <c r="J154">
        <f t="shared" ca="1" si="70"/>
        <v>1</v>
      </c>
      <c r="K154">
        <f t="shared" ca="1" si="71"/>
        <v>3020</v>
      </c>
      <c r="L154">
        <f t="shared" ca="1" si="72"/>
        <v>13</v>
      </c>
      <c r="M154" t="str">
        <f t="shared" ca="1" si="73"/>
        <v>Prince Edward Island</v>
      </c>
      <c r="N154">
        <f t="shared" ca="1" si="82"/>
        <v>18120</v>
      </c>
      <c r="O154">
        <f t="shared" ca="1" si="74"/>
        <v>2647.3562731999232</v>
      </c>
      <c r="P154">
        <f t="shared" ca="1" si="83"/>
        <v>858.41871143390938</v>
      </c>
      <c r="Q154">
        <f t="shared" ca="1" si="75"/>
        <v>69</v>
      </c>
      <c r="R154">
        <f t="shared" ca="1" si="84"/>
        <v>2836.3857889777519</v>
      </c>
      <c r="S154">
        <f t="shared" ca="1" si="85"/>
        <v>3673.2443671750552</v>
      </c>
      <c r="T154">
        <f t="shared" ca="1" si="86"/>
        <v>22651.663078608966</v>
      </c>
      <c r="U154">
        <f t="shared" ca="1" si="87"/>
        <v>5552.7420621776746</v>
      </c>
      <c r="V154">
        <f t="shared" ca="1" si="88"/>
        <v>17098.92101643129</v>
      </c>
      <c r="AD154" s="5">
        <f ca="1">IF(Table1[[#This Row],[Gender]]="men",1,0)</f>
        <v>1</v>
      </c>
      <c r="AE154" s="6">
        <f ca="1">IF(Table1[[#This Row],[Gender]]="women",1,0)</f>
        <v>0</v>
      </c>
      <c r="AF154" s="6"/>
      <c r="AG154" s="7"/>
      <c r="AJ154" s="17">
        <f ca="1">IF(Table1[[#This Row],[field of work]]="TEACHING",1,0)</f>
        <v>0</v>
      </c>
      <c r="AK154" s="11">
        <f ca="1">IF(Table1[[#This Row],[field of work]]="CONSTRUCTION",1,0)</f>
        <v>0</v>
      </c>
      <c r="AL154" s="11">
        <f ca="1">IF(Table1[[#This Row],[field of work]]="AGRICULTURE",1,0)</f>
        <v>0</v>
      </c>
      <c r="AM154" s="11">
        <f ca="1">IF(Table1[[#This Row],[field of work]]="AGRICULTURE",1,0)</f>
        <v>0</v>
      </c>
      <c r="AN154" s="11">
        <f ca="1">IF(Table1[[#This Row],[field of work]]="HEALTH",1,0)</f>
        <v>0</v>
      </c>
      <c r="AO154" s="11">
        <f ca="1">IF(Table1[[#This Row],[field of work]]="IT",1,0)</f>
        <v>1</v>
      </c>
      <c r="AP154" s="11"/>
      <c r="AQ154" s="11"/>
      <c r="AR154" s="6"/>
      <c r="AS154" s="6"/>
      <c r="AT154" s="6"/>
      <c r="AU154" s="7"/>
      <c r="AW154" s="20">
        <f ca="1">QUOTIENT(Table1[[#This Row],[Car Value]],Table1[[#This Row],[Cars]])</f>
        <v>858</v>
      </c>
      <c r="AX154" s="6"/>
      <c r="AY154" s="17">
        <f ca="1">IF(Table1[[#This Row],[Value of debts]]&gt;$AZ$6,1,0)</f>
        <v>1</v>
      </c>
      <c r="AZ154" s="6"/>
      <c r="BA154" s="6"/>
      <c r="BB154" s="7"/>
      <c r="BC154" s="27">
        <f ca="1">(Table1[[#This Row],[Mortage left]]/Table1[[#This Row],[Value of House]])</f>
        <v>0.1461013395805697</v>
      </c>
      <c r="BD154" s="11">
        <f t="shared" ca="1" si="76"/>
        <v>1</v>
      </c>
      <c r="BE154" s="11"/>
      <c r="BF154" s="11"/>
      <c r="BG154" s="17">
        <f ca="1">IF(Table1[[#This Row],[Area]]="YUKON",Table1[[#This Row],[Income]],0)</f>
        <v>0</v>
      </c>
      <c r="BH154" s="11">
        <f ca="1">IF(Table1[[#This Row],[Area]]="BC",Table1[[#This Row],[Income]],0)</f>
        <v>0</v>
      </c>
      <c r="BI154" s="11">
        <f t="shared" ca="1" si="77"/>
        <v>0</v>
      </c>
      <c r="BJ154" s="11">
        <f t="shared" ca="1" si="78"/>
        <v>0</v>
      </c>
      <c r="BK154" s="11">
        <f ca="1">IF(Table1[[#This Row],[Area]]="NUNAVUT",Table1[[#This Row],[Income]],0)</f>
        <v>0</v>
      </c>
      <c r="BL154" s="11">
        <f t="shared" ca="1" si="79"/>
        <v>0</v>
      </c>
      <c r="BM154" s="6">
        <f ca="1">IF(Table1[[#This Row],[Area]]="MANITOBA",Table1[[#This Row],[Income]],0)</f>
        <v>0</v>
      </c>
      <c r="BN154" s="6">
        <f ca="1">IF(Table1[[#This Row],[Area]]="ONTARIO",Table1[[#This Row],[Income]],0)</f>
        <v>0</v>
      </c>
      <c r="BO154" s="6">
        <f ca="1">IF(Table1[[#This Row],[Area]]="QUEBEC",Table1[[#This Row],[Income]],0)</f>
        <v>0</v>
      </c>
      <c r="BP154" s="6">
        <f ca="1">IF(Table1[[#This Row],[Area]]="NEWFOUNLAND",Table1[[#This Row],[Income]],0)</f>
        <v>0</v>
      </c>
      <c r="BQ154" s="6">
        <f ca="1">IF(Table1[[#This Row],[Area]]="NEW BRUNCWICK",Table1[[#This Row],[Income]],0)</f>
        <v>0</v>
      </c>
      <c r="BR154" s="6">
        <f ca="1">IF(Table1[[#This Row],[Area]]="NOVA SCOTIA",Table1[[#This Row],[Income]],0)</f>
        <v>0</v>
      </c>
      <c r="BS154" s="7">
        <f t="shared" ca="1" si="80"/>
        <v>0</v>
      </c>
      <c r="BT154" s="5">
        <f ca="1">IF(Table1[[#This Row],[field of work]]="HEALTH",Table1[[#This Row],[Income]],0)</f>
        <v>0</v>
      </c>
      <c r="BU154" s="6">
        <f ca="1">IF(Table1[[#This Row],[field of work]]="CONSTRUCTION",Table1[[#This Row],[Income]],0)</f>
        <v>0</v>
      </c>
      <c r="BV154" s="6">
        <f t="shared" ca="1" si="81"/>
        <v>5458</v>
      </c>
      <c r="BW154" s="6">
        <f ca="1">IF(Table1[[#This Row],[field of work]]="IT",Table1[[#This Row],[Income]],0)</f>
        <v>3020</v>
      </c>
      <c r="BX154" s="6">
        <f ca="1">IF(Table1[[#This Row],[field of work]]="GENERAL WORK",Table1[[#This Row],[Income]],0)</f>
        <v>0</v>
      </c>
      <c r="BY154" s="7">
        <f ca="1">IF(Table1[[#This Row],[field of work]]="AGRICULTURE",Table1[[#This Row],[Income]],0)</f>
        <v>0</v>
      </c>
      <c r="BZ154" s="5">
        <f ca="1">IF(Table1[[#This Row],[Value of debts]]&gt;Table1[[#This Row],[Income]],1,0)</f>
        <v>1</v>
      </c>
      <c r="CA154" s="7"/>
      <c r="CB154" s="5">
        <f ca="1">IF(Table1[[#This Row],[Networth of person($)]]&gt;$CC$6,Table1[[#This Row],[age]],0)</f>
        <v>32</v>
      </c>
      <c r="CC154" s="7"/>
      <c r="CD154" s="6"/>
      <c r="CE154" s="6"/>
      <c r="CF154" s="6"/>
      <c r="CG154" s="6"/>
      <c r="CH154" s="6"/>
      <c r="CI154" s="6"/>
    </row>
    <row r="155" spans="2:87" x14ac:dyDescent="0.25">
      <c r="B155">
        <f t="shared" ca="1" si="62"/>
        <v>1</v>
      </c>
      <c r="C155" t="str">
        <f t="shared" ca="1" si="63"/>
        <v>men</v>
      </c>
      <c r="D155">
        <f t="shared" ca="1" si="64"/>
        <v>36</v>
      </c>
      <c r="E155">
        <f t="shared" ca="1" si="65"/>
        <v>3</v>
      </c>
      <c r="F155" t="str">
        <f t="shared" ca="1" si="66"/>
        <v>teaching</v>
      </c>
      <c r="G155">
        <f t="shared" ca="1" si="67"/>
        <v>3</v>
      </c>
      <c r="H155" t="str">
        <f t="shared" ca="1" si="68"/>
        <v>university</v>
      </c>
      <c r="I155">
        <f t="shared" ca="1" si="69"/>
        <v>0</v>
      </c>
      <c r="J155">
        <f t="shared" ca="1" si="70"/>
        <v>2</v>
      </c>
      <c r="K155">
        <f t="shared" ca="1" si="71"/>
        <v>5458</v>
      </c>
      <c r="L155">
        <f t="shared" ca="1" si="72"/>
        <v>6</v>
      </c>
      <c r="M155" t="str">
        <f t="shared" ca="1" si="73"/>
        <v>Saskatchenwan</v>
      </c>
      <c r="N155">
        <f t="shared" ca="1" si="82"/>
        <v>16374</v>
      </c>
      <c r="O155">
        <f t="shared" ca="1" si="74"/>
        <v>6618.4916087649053</v>
      </c>
      <c r="P155">
        <f t="shared" ca="1" si="83"/>
        <v>6987.4584406614294</v>
      </c>
      <c r="Q155">
        <f t="shared" ca="1" si="75"/>
        <v>5777</v>
      </c>
      <c r="R155">
        <f t="shared" ca="1" si="84"/>
        <v>2746.1091984141467</v>
      </c>
      <c r="S155">
        <f t="shared" ca="1" si="85"/>
        <v>6873.8307298670406</v>
      </c>
      <c r="T155">
        <f t="shared" ca="1" si="86"/>
        <v>30235.289170528471</v>
      </c>
      <c r="U155">
        <f t="shared" ca="1" si="87"/>
        <v>15141.600807179053</v>
      </c>
      <c r="V155">
        <f t="shared" ca="1" si="88"/>
        <v>15093.688363349418</v>
      </c>
      <c r="AD155" s="5">
        <f ca="1">IF(Table1[[#This Row],[Gender]]="men",1,0)</f>
        <v>1</v>
      </c>
      <c r="AE155" s="6">
        <f ca="1">IF(Table1[[#This Row],[Gender]]="women",1,0)</f>
        <v>0</v>
      </c>
      <c r="AF155" s="6"/>
      <c r="AG155" s="7"/>
      <c r="AJ155" s="17">
        <f ca="1">IF(Table1[[#This Row],[field of work]]="TEACHING",1,0)</f>
        <v>1</v>
      </c>
      <c r="AK155" s="11">
        <f ca="1">IF(Table1[[#This Row],[field of work]]="CONSTRUCTION",1,0)</f>
        <v>0</v>
      </c>
      <c r="AL155" s="11">
        <f ca="1">IF(Table1[[#This Row],[field of work]]="AGRICULTURE",1,0)</f>
        <v>0</v>
      </c>
      <c r="AM155" s="11">
        <f ca="1">IF(Table1[[#This Row],[field of work]]="AGRICULTURE",1,0)</f>
        <v>0</v>
      </c>
      <c r="AN155" s="11">
        <f ca="1">IF(Table1[[#This Row],[field of work]]="HEALTH",1,0)</f>
        <v>0</v>
      </c>
      <c r="AO155" s="11">
        <f ca="1">IF(Table1[[#This Row],[field of work]]="IT",1,0)</f>
        <v>0</v>
      </c>
      <c r="AP155" s="11"/>
      <c r="AQ155" s="11"/>
      <c r="AR155" s="6"/>
      <c r="AS155" s="6"/>
      <c r="AT155" s="6"/>
      <c r="AU155" s="7"/>
      <c r="AW155" s="20">
        <f ca="1">QUOTIENT(Table1[[#This Row],[Car Value]],Table1[[#This Row],[Cars]])</f>
        <v>3493</v>
      </c>
      <c r="AX155" s="6"/>
      <c r="AY155" s="17">
        <f ca="1">IF(Table1[[#This Row],[Value of debts]]&gt;$AZ$6,1,0)</f>
        <v>1</v>
      </c>
      <c r="AZ155" s="6"/>
      <c r="BA155" s="6"/>
      <c r="BB155" s="7"/>
      <c r="BC155" s="27">
        <f ca="1">(Table1[[#This Row],[Mortage left]]/Table1[[#This Row],[Value of House]])</f>
        <v>0.40420737808506813</v>
      </c>
      <c r="BD155" s="11">
        <f t="shared" ca="1" si="76"/>
        <v>0</v>
      </c>
      <c r="BE155" s="11"/>
      <c r="BF155" s="11"/>
      <c r="BG155" s="17">
        <f ca="1">IF(Table1[[#This Row],[Area]]="YUKON",Table1[[#This Row],[Income]],0)</f>
        <v>0</v>
      </c>
      <c r="BH155" s="11">
        <f ca="1">IF(Table1[[#This Row],[Area]]="BC",Table1[[#This Row],[Income]],0)</f>
        <v>0</v>
      </c>
      <c r="BI155" s="11">
        <f t="shared" ca="1" si="77"/>
        <v>0</v>
      </c>
      <c r="BJ155" s="11">
        <f t="shared" ca="1" si="78"/>
        <v>0</v>
      </c>
      <c r="BK155" s="11">
        <f ca="1">IF(Table1[[#This Row],[Area]]="NUNAVUT",Table1[[#This Row],[Income]],0)</f>
        <v>0</v>
      </c>
      <c r="BL155" s="11">
        <f t="shared" ca="1" si="79"/>
        <v>0</v>
      </c>
      <c r="BM155" s="6">
        <f ca="1">IF(Table1[[#This Row],[Area]]="MANITOBA",Table1[[#This Row],[Income]],0)</f>
        <v>0</v>
      </c>
      <c r="BN155" s="6">
        <f ca="1">IF(Table1[[#This Row],[Area]]="ONTARIO",Table1[[#This Row],[Income]],0)</f>
        <v>0</v>
      </c>
      <c r="BO155" s="6">
        <f ca="1">IF(Table1[[#This Row],[Area]]="QUEBEC",Table1[[#This Row],[Income]],0)</f>
        <v>0</v>
      </c>
      <c r="BP155" s="6">
        <f ca="1">IF(Table1[[#This Row],[Area]]="NEWFOUNLAND",Table1[[#This Row],[Income]],0)</f>
        <v>0</v>
      </c>
      <c r="BQ155" s="6">
        <f ca="1">IF(Table1[[#This Row],[Area]]="NEW BRUNCWICK",Table1[[#This Row],[Income]],0)</f>
        <v>0</v>
      </c>
      <c r="BR155" s="6">
        <f ca="1">IF(Table1[[#This Row],[Area]]="NOVA SCOTIA",Table1[[#This Row],[Income]],0)</f>
        <v>0</v>
      </c>
      <c r="BS155" s="7">
        <f t="shared" ca="1" si="80"/>
        <v>0</v>
      </c>
      <c r="BT155" s="5">
        <f ca="1">IF(Table1[[#This Row],[field of work]]="HEALTH",Table1[[#This Row],[Income]],0)</f>
        <v>0</v>
      </c>
      <c r="BU155" s="6">
        <f ca="1">IF(Table1[[#This Row],[field of work]]="CONSTRUCTION",Table1[[#This Row],[Income]],0)</f>
        <v>0</v>
      </c>
      <c r="BV155" s="6">
        <f t="shared" ca="1" si="81"/>
        <v>0</v>
      </c>
      <c r="BW155" s="6">
        <f ca="1">IF(Table1[[#This Row],[field of work]]="IT",Table1[[#This Row],[Income]],0)</f>
        <v>0</v>
      </c>
      <c r="BX155" s="6">
        <f ca="1">IF(Table1[[#This Row],[field of work]]="GENERAL WORK",Table1[[#This Row],[Income]],0)</f>
        <v>0</v>
      </c>
      <c r="BY155" s="7">
        <f ca="1">IF(Table1[[#This Row],[field of work]]="AGRICULTURE",Table1[[#This Row],[Income]],0)</f>
        <v>0</v>
      </c>
      <c r="BZ155" s="5">
        <f ca="1">IF(Table1[[#This Row],[Value of debts]]&gt;Table1[[#This Row],[Income]],1,0)</f>
        <v>1</v>
      </c>
      <c r="CA155" s="7"/>
      <c r="CB155" s="5">
        <f ca="1">IF(Table1[[#This Row],[Networth of person($)]]&gt;$CC$6,Table1[[#This Row],[age]],0)</f>
        <v>36</v>
      </c>
      <c r="CC155" s="7"/>
      <c r="CD155" s="6"/>
      <c r="CE155" s="6"/>
      <c r="CF155" s="6"/>
      <c r="CG155" s="6"/>
      <c r="CH155" s="6"/>
      <c r="CI155" s="6"/>
    </row>
    <row r="156" spans="2:87" x14ac:dyDescent="0.25">
      <c r="B156">
        <f t="shared" ca="1" si="62"/>
        <v>2</v>
      </c>
      <c r="C156" t="str">
        <f t="shared" ca="1" si="63"/>
        <v>women</v>
      </c>
      <c r="D156">
        <f t="shared" ca="1" si="64"/>
        <v>29</v>
      </c>
      <c r="E156">
        <f t="shared" ca="1" si="65"/>
        <v>5</v>
      </c>
      <c r="F156" t="str">
        <f t="shared" ca="1" si="66"/>
        <v>general work</v>
      </c>
      <c r="G156">
        <f t="shared" ca="1" si="67"/>
        <v>5</v>
      </c>
      <c r="H156" t="str">
        <f t="shared" ca="1" si="68"/>
        <v>other</v>
      </c>
      <c r="I156">
        <f t="shared" ca="1" si="69"/>
        <v>4</v>
      </c>
      <c r="J156">
        <f t="shared" ca="1" si="70"/>
        <v>1</v>
      </c>
      <c r="K156">
        <f t="shared" ca="1" si="71"/>
        <v>8358</v>
      </c>
      <c r="L156">
        <f t="shared" ca="1" si="72"/>
        <v>10</v>
      </c>
      <c r="M156" t="str">
        <f t="shared" ca="1" si="73"/>
        <v>Newfounland</v>
      </c>
      <c r="N156">
        <f t="shared" ca="1" si="82"/>
        <v>50148</v>
      </c>
      <c r="O156">
        <f t="shared" ca="1" si="74"/>
        <v>43197.400267845624</v>
      </c>
      <c r="P156">
        <f t="shared" ca="1" si="83"/>
        <v>7082.1267931921966</v>
      </c>
      <c r="Q156">
        <f t="shared" ca="1" si="75"/>
        <v>1175</v>
      </c>
      <c r="R156">
        <f t="shared" ca="1" si="84"/>
        <v>16025.440714873532</v>
      </c>
      <c r="S156">
        <f t="shared" ca="1" si="85"/>
        <v>9479.6327349360145</v>
      </c>
      <c r="T156">
        <f t="shared" ca="1" si="86"/>
        <v>66709.759528128212</v>
      </c>
      <c r="U156">
        <f t="shared" ca="1" si="87"/>
        <v>60397.840982719157</v>
      </c>
      <c r="V156">
        <f t="shared" ca="1" si="88"/>
        <v>6311.9185454090548</v>
      </c>
      <c r="AD156" s="5">
        <f ca="1">IF(Table1[[#This Row],[Gender]]="men",1,0)</f>
        <v>0</v>
      </c>
      <c r="AE156" s="6">
        <f ca="1">IF(Table1[[#This Row],[Gender]]="women",1,0)</f>
        <v>1</v>
      </c>
      <c r="AF156" s="6"/>
      <c r="AG156" s="7"/>
      <c r="AJ156" s="17">
        <f ca="1">IF(Table1[[#This Row],[field of work]]="TEACHING",1,0)</f>
        <v>0</v>
      </c>
      <c r="AK156" s="11">
        <f ca="1">IF(Table1[[#This Row],[field of work]]="CONSTRUCTION",1,0)</f>
        <v>0</v>
      </c>
      <c r="AL156" s="11">
        <f ca="1">IF(Table1[[#This Row],[field of work]]="AGRICULTURE",1,0)</f>
        <v>0</v>
      </c>
      <c r="AM156" s="11">
        <f ca="1">IF(Table1[[#This Row],[field of work]]="AGRICULTURE",1,0)</f>
        <v>0</v>
      </c>
      <c r="AN156" s="11">
        <f ca="1">IF(Table1[[#This Row],[field of work]]="HEALTH",1,0)</f>
        <v>0</v>
      </c>
      <c r="AO156" s="11">
        <f ca="1">IF(Table1[[#This Row],[field of work]]="IT",1,0)</f>
        <v>0</v>
      </c>
      <c r="AP156" s="11"/>
      <c r="AQ156" s="11"/>
      <c r="AR156" s="6"/>
      <c r="AS156" s="6"/>
      <c r="AT156" s="6"/>
      <c r="AU156" s="7"/>
      <c r="AW156" s="20">
        <f ca="1">QUOTIENT(Table1[[#This Row],[Car Value]],Table1[[#This Row],[Cars]])</f>
        <v>7082</v>
      </c>
      <c r="AX156" s="6"/>
      <c r="AY156" s="17">
        <f ca="1">IF(Table1[[#This Row],[Value of debts]]&gt;$AZ$6,1,0)</f>
        <v>1</v>
      </c>
      <c r="AZ156" s="6"/>
      <c r="BA156" s="6"/>
      <c r="BB156" s="7"/>
      <c r="BC156" s="27">
        <f ca="1">(Table1[[#This Row],[Mortage left]]/Table1[[#This Row],[Value of House]])</f>
        <v>0.86139826648810769</v>
      </c>
      <c r="BD156" s="11">
        <f t="shared" ca="1" si="76"/>
        <v>0</v>
      </c>
      <c r="BE156" s="11"/>
      <c r="BF156" s="11"/>
      <c r="BG156" s="17">
        <f ca="1">IF(Table1[[#This Row],[Area]]="YUKON",Table1[[#This Row],[Income]],0)</f>
        <v>0</v>
      </c>
      <c r="BH156" s="11">
        <f ca="1">IF(Table1[[#This Row],[Area]]="BC",Table1[[#This Row],[Income]],0)</f>
        <v>0</v>
      </c>
      <c r="BI156" s="11">
        <f t="shared" ca="1" si="77"/>
        <v>0</v>
      </c>
      <c r="BJ156" s="11">
        <f t="shared" ca="1" si="78"/>
        <v>0</v>
      </c>
      <c r="BK156" s="11">
        <f ca="1">IF(Table1[[#This Row],[Area]]="NUNAVUT",Table1[[#This Row],[Income]],0)</f>
        <v>0</v>
      </c>
      <c r="BL156" s="11">
        <f t="shared" ca="1" si="79"/>
        <v>0</v>
      </c>
      <c r="BM156" s="6">
        <f ca="1">IF(Table1[[#This Row],[Area]]="MANITOBA",Table1[[#This Row],[Income]],0)</f>
        <v>0</v>
      </c>
      <c r="BN156" s="6">
        <f ca="1">IF(Table1[[#This Row],[Area]]="ONTARIO",Table1[[#This Row],[Income]],0)</f>
        <v>0</v>
      </c>
      <c r="BO156" s="6">
        <f ca="1">IF(Table1[[#This Row],[Area]]="QUEBEC",Table1[[#This Row],[Income]],0)</f>
        <v>0</v>
      </c>
      <c r="BP156" s="6">
        <f ca="1">IF(Table1[[#This Row],[Area]]="NEWFOUNLAND",Table1[[#This Row],[Income]],0)</f>
        <v>8358</v>
      </c>
      <c r="BQ156" s="6">
        <f ca="1">IF(Table1[[#This Row],[Area]]="NEW BRUNCWICK",Table1[[#This Row],[Income]],0)</f>
        <v>0</v>
      </c>
      <c r="BR156" s="6">
        <f ca="1">IF(Table1[[#This Row],[Area]]="NOVA SCOTIA",Table1[[#This Row],[Income]],0)</f>
        <v>0</v>
      </c>
      <c r="BS156" s="7">
        <f t="shared" ca="1" si="80"/>
        <v>0</v>
      </c>
      <c r="BT156" s="5">
        <f ca="1">IF(Table1[[#This Row],[field of work]]="HEALTH",Table1[[#This Row],[Income]],0)</f>
        <v>0</v>
      </c>
      <c r="BU156" s="6">
        <f ca="1">IF(Table1[[#This Row],[field of work]]="CONSTRUCTION",Table1[[#This Row],[Income]],0)</f>
        <v>0</v>
      </c>
      <c r="BV156" s="6">
        <f t="shared" ca="1" si="81"/>
        <v>0</v>
      </c>
      <c r="BW156" s="6">
        <f ca="1">IF(Table1[[#This Row],[field of work]]="IT",Table1[[#This Row],[Income]],0)</f>
        <v>0</v>
      </c>
      <c r="BX156" s="6">
        <f ca="1">IF(Table1[[#This Row],[field of work]]="GENERAL WORK",Table1[[#This Row],[Income]],0)</f>
        <v>8358</v>
      </c>
      <c r="BY156" s="7">
        <f ca="1">IF(Table1[[#This Row],[field of work]]="AGRICULTURE",Table1[[#This Row],[Income]],0)</f>
        <v>0</v>
      </c>
      <c r="BZ156" s="5">
        <f ca="1">IF(Table1[[#This Row],[Value of debts]]&gt;Table1[[#This Row],[Income]],1,0)</f>
        <v>1</v>
      </c>
      <c r="CA156" s="7"/>
      <c r="CB156" s="5">
        <f ca="1">IF(Table1[[#This Row],[Networth of person($)]]&gt;$CC$6,Table1[[#This Row],[age]],0)</f>
        <v>29</v>
      </c>
      <c r="CC156" s="7"/>
      <c r="CD156" s="6"/>
      <c r="CE156" s="6"/>
      <c r="CF156" s="6"/>
      <c r="CG156" s="6"/>
      <c r="CH156" s="6"/>
      <c r="CI156" s="6"/>
    </row>
    <row r="157" spans="2:87" x14ac:dyDescent="0.25">
      <c r="B157">
        <f t="shared" ca="1" si="62"/>
        <v>2</v>
      </c>
      <c r="C157" t="str">
        <f t="shared" ca="1" si="63"/>
        <v>women</v>
      </c>
      <c r="D157">
        <f t="shared" ca="1" si="64"/>
        <v>37</v>
      </c>
      <c r="E157">
        <f t="shared" ca="1" si="65"/>
        <v>6</v>
      </c>
      <c r="F157" t="str">
        <f t="shared" ca="1" si="66"/>
        <v>agriculture</v>
      </c>
      <c r="G157">
        <f t="shared" ca="1" si="67"/>
        <v>6</v>
      </c>
      <c r="H157" t="str">
        <f t="shared" ca="1" si="68"/>
        <v>other</v>
      </c>
      <c r="I157">
        <f t="shared" ca="1" si="69"/>
        <v>4</v>
      </c>
      <c r="J157">
        <f t="shared" ca="1" si="70"/>
        <v>3</v>
      </c>
      <c r="K157">
        <f t="shared" ca="1" si="71"/>
        <v>4561</v>
      </c>
      <c r="L157">
        <f t="shared" ca="1" si="72"/>
        <v>2</v>
      </c>
      <c r="M157" t="str">
        <f t="shared" ca="1" si="73"/>
        <v>BC</v>
      </c>
      <c r="N157">
        <f t="shared" ca="1" si="82"/>
        <v>18244</v>
      </c>
      <c r="O157">
        <f t="shared" ca="1" si="74"/>
        <v>2033.7506906503793</v>
      </c>
      <c r="P157">
        <f t="shared" ca="1" si="83"/>
        <v>13655.483514859616</v>
      </c>
      <c r="Q157">
        <f t="shared" ca="1" si="75"/>
        <v>1586</v>
      </c>
      <c r="R157">
        <f t="shared" ca="1" si="84"/>
        <v>3314.857179682293</v>
      </c>
      <c r="S157">
        <f t="shared" ca="1" si="85"/>
        <v>1719.6245836624403</v>
      </c>
      <c r="T157">
        <f t="shared" ca="1" si="86"/>
        <v>33619.108098522061</v>
      </c>
      <c r="U157">
        <f t="shared" ca="1" si="87"/>
        <v>6934.607870332673</v>
      </c>
      <c r="V157">
        <f t="shared" ca="1" si="88"/>
        <v>26684.50022818939</v>
      </c>
      <c r="AD157" s="5">
        <f ca="1">IF(Table1[[#This Row],[Gender]]="men",1,0)</f>
        <v>0</v>
      </c>
      <c r="AE157" s="6">
        <f ca="1">IF(Table1[[#This Row],[Gender]]="women",1,0)</f>
        <v>1</v>
      </c>
      <c r="AF157" s="6"/>
      <c r="AG157" s="7"/>
      <c r="AJ157" s="17">
        <f ca="1">IF(Table1[[#This Row],[field of work]]="TEACHING",1,0)</f>
        <v>0</v>
      </c>
      <c r="AK157" s="11">
        <f ca="1">IF(Table1[[#This Row],[field of work]]="CONSTRUCTION",1,0)</f>
        <v>0</v>
      </c>
      <c r="AL157" s="11">
        <f ca="1">IF(Table1[[#This Row],[field of work]]="AGRICULTURE",1,0)</f>
        <v>1</v>
      </c>
      <c r="AM157" s="11">
        <f ca="1">IF(Table1[[#This Row],[field of work]]="AGRICULTURE",1,0)</f>
        <v>1</v>
      </c>
      <c r="AN157" s="11">
        <f ca="1">IF(Table1[[#This Row],[field of work]]="HEALTH",1,0)</f>
        <v>0</v>
      </c>
      <c r="AO157" s="11">
        <f ca="1">IF(Table1[[#This Row],[field of work]]="IT",1,0)</f>
        <v>0</v>
      </c>
      <c r="AP157" s="11"/>
      <c r="AQ157" s="11"/>
      <c r="AR157" s="6"/>
      <c r="AS157" s="6"/>
      <c r="AT157" s="6"/>
      <c r="AU157" s="7"/>
      <c r="AW157" s="20">
        <f ca="1">QUOTIENT(Table1[[#This Row],[Car Value]],Table1[[#This Row],[Cars]])</f>
        <v>4551</v>
      </c>
      <c r="AX157" s="6"/>
      <c r="AY157" s="17">
        <f ca="1">IF(Table1[[#This Row],[Value of debts]]&gt;$AZ$6,1,0)</f>
        <v>1</v>
      </c>
      <c r="AZ157" s="6"/>
      <c r="BA157" s="6"/>
      <c r="BB157" s="7"/>
      <c r="BC157" s="27">
        <f ca="1">(Table1[[#This Row],[Mortage left]]/Table1[[#This Row],[Value of House]])</f>
        <v>0.11147504333755642</v>
      </c>
      <c r="BD157" s="11">
        <f t="shared" ca="1" si="76"/>
        <v>1</v>
      </c>
      <c r="BE157" s="11"/>
      <c r="BF157" s="11"/>
      <c r="BG157" s="17">
        <f ca="1">IF(Table1[[#This Row],[Area]]="YUKON",Table1[[#This Row],[Income]],0)</f>
        <v>0</v>
      </c>
      <c r="BH157" s="11">
        <f ca="1">IF(Table1[[#This Row],[Area]]="BC",Table1[[#This Row],[Income]],0)</f>
        <v>4561</v>
      </c>
      <c r="BI157" s="11">
        <f t="shared" ca="1" si="77"/>
        <v>0</v>
      </c>
      <c r="BJ157" s="11">
        <f t="shared" ca="1" si="78"/>
        <v>7127</v>
      </c>
      <c r="BK157" s="11">
        <f ca="1">IF(Table1[[#This Row],[Area]]="NUNAVUT",Table1[[#This Row],[Income]],0)</f>
        <v>0</v>
      </c>
      <c r="BL157" s="11">
        <f t="shared" ca="1" si="79"/>
        <v>0</v>
      </c>
      <c r="BM157" s="6">
        <f ca="1">IF(Table1[[#This Row],[Area]]="MANITOBA",Table1[[#This Row],[Income]],0)</f>
        <v>0</v>
      </c>
      <c r="BN157" s="6">
        <f ca="1">IF(Table1[[#This Row],[Area]]="ONTARIO",Table1[[#This Row],[Income]],0)</f>
        <v>0</v>
      </c>
      <c r="BO157" s="6">
        <f ca="1">IF(Table1[[#This Row],[Area]]="QUEBEC",Table1[[#This Row],[Income]],0)</f>
        <v>0</v>
      </c>
      <c r="BP157" s="6">
        <f ca="1">IF(Table1[[#This Row],[Area]]="NEWFOUNLAND",Table1[[#This Row],[Income]],0)</f>
        <v>0</v>
      </c>
      <c r="BQ157" s="6">
        <f ca="1">IF(Table1[[#This Row],[Area]]="NEW BRUNCWICK",Table1[[#This Row],[Income]],0)</f>
        <v>0</v>
      </c>
      <c r="BR157" s="6">
        <f ca="1">IF(Table1[[#This Row],[Area]]="NOVA SCOTIA",Table1[[#This Row],[Income]],0)</f>
        <v>0</v>
      </c>
      <c r="BS157" s="7">
        <f t="shared" ca="1" si="80"/>
        <v>0</v>
      </c>
      <c r="BT157" s="5">
        <f ca="1">IF(Table1[[#This Row],[field of work]]="HEALTH",Table1[[#This Row],[Income]],0)</f>
        <v>0</v>
      </c>
      <c r="BU157" s="6">
        <f ca="1">IF(Table1[[#This Row],[field of work]]="CONSTRUCTION",Table1[[#This Row],[Income]],0)</f>
        <v>0</v>
      </c>
      <c r="BV157" s="6">
        <f t="shared" ca="1" si="81"/>
        <v>0</v>
      </c>
      <c r="BW157" s="6">
        <f ca="1">IF(Table1[[#This Row],[field of work]]="IT",Table1[[#This Row],[Income]],0)</f>
        <v>0</v>
      </c>
      <c r="BX157" s="6">
        <f ca="1">IF(Table1[[#This Row],[field of work]]="GENERAL WORK",Table1[[#This Row],[Income]],0)</f>
        <v>0</v>
      </c>
      <c r="BY157" s="7">
        <f ca="1">IF(Table1[[#This Row],[field of work]]="AGRICULTURE",Table1[[#This Row],[Income]],0)</f>
        <v>4561</v>
      </c>
      <c r="BZ157" s="5">
        <f ca="1">IF(Table1[[#This Row],[Value of debts]]&gt;Table1[[#This Row],[Income]],1,0)</f>
        <v>1</v>
      </c>
      <c r="CA157" s="7"/>
      <c r="CB157" s="5">
        <f ca="1">IF(Table1[[#This Row],[Networth of person($)]]&gt;$CC$6,Table1[[#This Row],[age]],0)</f>
        <v>37</v>
      </c>
      <c r="CC157" s="7"/>
      <c r="CD157" s="6"/>
      <c r="CE157" s="6"/>
      <c r="CF157" s="6"/>
      <c r="CG157" s="6"/>
      <c r="CH157" s="6"/>
      <c r="CI157" s="6"/>
    </row>
    <row r="158" spans="2:87" x14ac:dyDescent="0.25">
      <c r="B158">
        <f t="shared" ca="1" si="62"/>
        <v>2</v>
      </c>
      <c r="C158" t="str">
        <f t="shared" ca="1" si="63"/>
        <v>women</v>
      </c>
      <c r="D158">
        <f t="shared" ca="1" si="64"/>
        <v>38</v>
      </c>
      <c r="E158">
        <f t="shared" ca="1" si="65"/>
        <v>2</v>
      </c>
      <c r="F158" t="str">
        <f t="shared" ca="1" si="66"/>
        <v>constuction</v>
      </c>
      <c r="G158">
        <f t="shared" ca="1" si="67"/>
        <v>6</v>
      </c>
      <c r="H158" t="str">
        <f t="shared" ca="1" si="68"/>
        <v>other</v>
      </c>
      <c r="I158">
        <f t="shared" ca="1" si="69"/>
        <v>0</v>
      </c>
      <c r="J158">
        <f t="shared" ca="1" si="70"/>
        <v>2</v>
      </c>
      <c r="K158">
        <f t="shared" ca="1" si="71"/>
        <v>5798</v>
      </c>
      <c r="L158">
        <f t="shared" ca="1" si="72"/>
        <v>4</v>
      </c>
      <c r="M158" t="str">
        <f t="shared" ca="1" si="73"/>
        <v>Alberta</v>
      </c>
      <c r="N158">
        <f t="shared" ca="1" si="82"/>
        <v>28990</v>
      </c>
      <c r="O158">
        <f t="shared" ca="1" si="74"/>
        <v>21.304545852707133</v>
      </c>
      <c r="P158">
        <f t="shared" ca="1" si="83"/>
        <v>3709.7656562071784</v>
      </c>
      <c r="Q158">
        <f t="shared" ca="1" si="75"/>
        <v>355</v>
      </c>
      <c r="R158">
        <f t="shared" ca="1" si="84"/>
        <v>6464.5608234106585</v>
      </c>
      <c r="S158">
        <f t="shared" ca="1" si="85"/>
        <v>451.65432299147267</v>
      </c>
      <c r="T158">
        <f t="shared" ca="1" si="86"/>
        <v>33151.419979198654</v>
      </c>
      <c r="U158">
        <f t="shared" ca="1" si="87"/>
        <v>6840.8653692633652</v>
      </c>
      <c r="V158">
        <f t="shared" ca="1" si="88"/>
        <v>26310.554609935287</v>
      </c>
      <c r="AD158" s="5">
        <f ca="1">IF(Table1[[#This Row],[Gender]]="men",1,0)</f>
        <v>0</v>
      </c>
      <c r="AE158" s="6">
        <f ca="1">IF(Table1[[#This Row],[Gender]]="women",1,0)</f>
        <v>1</v>
      </c>
      <c r="AF158" s="6"/>
      <c r="AG158" s="7"/>
      <c r="AJ158" s="17">
        <f ca="1">IF(Table1[[#This Row],[field of work]]="TEACHING",1,0)</f>
        <v>0</v>
      </c>
      <c r="AK158" s="11">
        <f ca="1">IF(Table1[[#This Row],[field of work]]="CONSTRUCTION",1,0)</f>
        <v>0</v>
      </c>
      <c r="AL158" s="11">
        <f ca="1">IF(Table1[[#This Row],[field of work]]="AGRICULTURE",1,0)</f>
        <v>0</v>
      </c>
      <c r="AM158" s="11">
        <f ca="1">IF(Table1[[#This Row],[field of work]]="AGRICULTURE",1,0)</f>
        <v>0</v>
      </c>
      <c r="AN158" s="11">
        <f ca="1">IF(Table1[[#This Row],[field of work]]="HEALTH",1,0)</f>
        <v>0</v>
      </c>
      <c r="AO158" s="11">
        <f ca="1">IF(Table1[[#This Row],[field of work]]="IT",1,0)</f>
        <v>0</v>
      </c>
      <c r="AP158" s="11"/>
      <c r="AQ158" s="11"/>
      <c r="AR158" s="6"/>
      <c r="AS158" s="6"/>
      <c r="AT158" s="6"/>
      <c r="AU158" s="7"/>
      <c r="AW158" s="20">
        <f ca="1">QUOTIENT(Table1[[#This Row],[Car Value]],Table1[[#This Row],[Cars]])</f>
        <v>1854</v>
      </c>
      <c r="AX158" s="6"/>
      <c r="AY158" s="17">
        <f ca="1">IF(Table1[[#This Row],[Value of debts]]&gt;$AZ$6,1,0)</f>
        <v>1</v>
      </c>
      <c r="AZ158" s="6"/>
      <c r="BA158" s="6"/>
      <c r="BB158" s="7"/>
      <c r="BC158" s="27">
        <f ca="1">(Table1[[#This Row],[Mortage left]]/Table1[[#This Row],[Value of House]])</f>
        <v>7.3489292351525126E-4</v>
      </c>
      <c r="BD158" s="11">
        <f t="shared" ca="1" si="76"/>
        <v>1</v>
      </c>
      <c r="BE158" s="11"/>
      <c r="BF158" s="11"/>
      <c r="BG158" s="17">
        <f ca="1">IF(Table1[[#This Row],[Area]]="YUKON",Table1[[#This Row],[Income]],0)</f>
        <v>0</v>
      </c>
      <c r="BH158" s="11">
        <f ca="1">IF(Table1[[#This Row],[Area]]="BC",Table1[[#This Row],[Income]],0)</f>
        <v>0</v>
      </c>
      <c r="BI158" s="11">
        <f t="shared" ca="1" si="77"/>
        <v>0</v>
      </c>
      <c r="BJ158" s="11">
        <f t="shared" ca="1" si="78"/>
        <v>6720</v>
      </c>
      <c r="BK158" s="11">
        <f ca="1">IF(Table1[[#This Row],[Area]]="NUNAVUT",Table1[[#This Row],[Income]],0)</f>
        <v>0</v>
      </c>
      <c r="BL158" s="11">
        <f t="shared" ca="1" si="79"/>
        <v>0</v>
      </c>
      <c r="BM158" s="6">
        <f ca="1">IF(Table1[[#This Row],[Area]]="MANITOBA",Table1[[#This Row],[Income]],0)</f>
        <v>0</v>
      </c>
      <c r="BN158" s="6">
        <f ca="1">IF(Table1[[#This Row],[Area]]="ONTARIO",Table1[[#This Row],[Income]],0)</f>
        <v>0</v>
      </c>
      <c r="BO158" s="6">
        <f ca="1">IF(Table1[[#This Row],[Area]]="QUEBEC",Table1[[#This Row],[Income]],0)</f>
        <v>0</v>
      </c>
      <c r="BP158" s="6">
        <f ca="1">IF(Table1[[#This Row],[Area]]="NEWFOUNLAND",Table1[[#This Row],[Income]],0)</f>
        <v>0</v>
      </c>
      <c r="BQ158" s="6">
        <f ca="1">IF(Table1[[#This Row],[Area]]="NEW BRUNCWICK",Table1[[#This Row],[Income]],0)</f>
        <v>0</v>
      </c>
      <c r="BR158" s="6">
        <f ca="1">IF(Table1[[#This Row],[Area]]="NOVA SCOTIA",Table1[[#This Row],[Income]],0)</f>
        <v>0</v>
      </c>
      <c r="BS158" s="7">
        <f t="shared" ca="1" si="80"/>
        <v>0</v>
      </c>
      <c r="BT158" s="5">
        <f ca="1">IF(Table1[[#This Row],[field of work]]="HEALTH",Table1[[#This Row],[Income]],0)</f>
        <v>0</v>
      </c>
      <c r="BU158" s="6">
        <f ca="1">IF(Table1[[#This Row],[field of work]]="CONSTRUCTION",Table1[[#This Row],[Income]],0)</f>
        <v>0</v>
      </c>
      <c r="BV158" s="6">
        <f t="shared" ca="1" si="81"/>
        <v>0</v>
      </c>
      <c r="BW158" s="6">
        <f ca="1">IF(Table1[[#This Row],[field of work]]="IT",Table1[[#This Row],[Income]],0)</f>
        <v>0</v>
      </c>
      <c r="BX158" s="6">
        <f ca="1">IF(Table1[[#This Row],[field of work]]="GENERAL WORK",Table1[[#This Row],[Income]],0)</f>
        <v>0</v>
      </c>
      <c r="BY158" s="7">
        <f ca="1">IF(Table1[[#This Row],[field of work]]="AGRICULTURE",Table1[[#This Row],[Income]],0)</f>
        <v>0</v>
      </c>
      <c r="BZ158" s="5">
        <f ca="1">IF(Table1[[#This Row],[Value of debts]]&gt;Table1[[#This Row],[Income]],1,0)</f>
        <v>1</v>
      </c>
      <c r="CA158" s="7"/>
      <c r="CB158" s="5">
        <f ca="1">IF(Table1[[#This Row],[Networth of person($)]]&gt;$CC$6,Table1[[#This Row],[age]],0)</f>
        <v>38</v>
      </c>
      <c r="CC158" s="7"/>
      <c r="CD158" s="6"/>
      <c r="CE158" s="6"/>
      <c r="CF158" s="6"/>
      <c r="CG158" s="6"/>
      <c r="CH158" s="6"/>
      <c r="CI158" s="6"/>
    </row>
    <row r="159" spans="2:87" x14ac:dyDescent="0.25">
      <c r="B159">
        <f t="shared" ca="1" si="62"/>
        <v>1</v>
      </c>
      <c r="C159" t="str">
        <f t="shared" ca="1" si="63"/>
        <v>men</v>
      </c>
      <c r="D159">
        <f t="shared" ca="1" si="64"/>
        <v>29</v>
      </c>
      <c r="E159">
        <f t="shared" ca="1" si="65"/>
        <v>6</v>
      </c>
      <c r="F159" t="str">
        <f t="shared" ca="1" si="66"/>
        <v>agriculture</v>
      </c>
      <c r="G159">
        <f t="shared" ca="1" si="67"/>
        <v>2</v>
      </c>
      <c r="H159" t="str">
        <f t="shared" ca="1" si="68"/>
        <v>college</v>
      </c>
      <c r="I159">
        <f t="shared" ca="1" si="69"/>
        <v>1</v>
      </c>
      <c r="J159">
        <f t="shared" ca="1" si="70"/>
        <v>3</v>
      </c>
      <c r="K159">
        <f t="shared" ca="1" si="71"/>
        <v>3279</v>
      </c>
      <c r="L159">
        <f t="shared" ca="1" si="72"/>
        <v>12</v>
      </c>
      <c r="M159" t="str">
        <f t="shared" ca="1" si="73"/>
        <v>Nova Scotia</v>
      </c>
      <c r="N159">
        <f t="shared" ca="1" si="82"/>
        <v>9837</v>
      </c>
      <c r="O159">
        <f t="shared" ca="1" si="74"/>
        <v>9322.956168616658</v>
      </c>
      <c r="P159">
        <f t="shared" ca="1" si="83"/>
        <v>9342.7874395176914</v>
      </c>
      <c r="Q159">
        <f t="shared" ca="1" si="75"/>
        <v>8993</v>
      </c>
      <c r="R159">
        <f t="shared" ca="1" si="84"/>
        <v>2084.1468459540388</v>
      </c>
      <c r="S159">
        <f t="shared" ca="1" si="85"/>
        <v>3894.9430859532058</v>
      </c>
      <c r="T159">
        <f t="shared" ca="1" si="86"/>
        <v>23074.730525470899</v>
      </c>
      <c r="U159">
        <f t="shared" ca="1" si="87"/>
        <v>20400.103014570694</v>
      </c>
      <c r="V159">
        <f t="shared" ca="1" si="88"/>
        <v>2674.6275109002054</v>
      </c>
      <c r="AD159" s="5">
        <f ca="1">IF(Table1[[#This Row],[Gender]]="men",1,0)</f>
        <v>1</v>
      </c>
      <c r="AE159" s="6">
        <f ca="1">IF(Table1[[#This Row],[Gender]]="women",1,0)</f>
        <v>0</v>
      </c>
      <c r="AF159" s="6"/>
      <c r="AG159" s="7"/>
      <c r="AJ159" s="17">
        <f ca="1">IF(Table1[[#This Row],[field of work]]="TEACHING",1,0)</f>
        <v>0</v>
      </c>
      <c r="AK159" s="11">
        <f ca="1">IF(Table1[[#This Row],[field of work]]="CONSTRUCTION",1,0)</f>
        <v>0</v>
      </c>
      <c r="AL159" s="11">
        <f ca="1">IF(Table1[[#This Row],[field of work]]="AGRICULTURE",1,0)</f>
        <v>1</v>
      </c>
      <c r="AM159" s="11">
        <f ca="1">IF(Table1[[#This Row],[field of work]]="AGRICULTURE",1,0)</f>
        <v>1</v>
      </c>
      <c r="AN159" s="11">
        <f ca="1">IF(Table1[[#This Row],[field of work]]="HEALTH",1,0)</f>
        <v>0</v>
      </c>
      <c r="AO159" s="11">
        <f ca="1">IF(Table1[[#This Row],[field of work]]="IT",1,0)</f>
        <v>0</v>
      </c>
      <c r="AP159" s="11"/>
      <c r="AQ159" s="11"/>
      <c r="AR159" s="6"/>
      <c r="AS159" s="6"/>
      <c r="AT159" s="6"/>
      <c r="AU159" s="7"/>
      <c r="AW159" s="20">
        <f ca="1">QUOTIENT(Table1[[#This Row],[Car Value]],Table1[[#This Row],[Cars]])</f>
        <v>3114</v>
      </c>
      <c r="AX159" s="6"/>
      <c r="AY159" s="17">
        <f ca="1">IF(Table1[[#This Row],[Value of debts]]&gt;$AZ$6,1,0)</f>
        <v>1</v>
      </c>
      <c r="AZ159" s="6"/>
      <c r="BA159" s="6"/>
      <c r="BB159" s="7"/>
      <c r="BC159" s="27">
        <f ca="1">(Table1[[#This Row],[Mortage left]]/Table1[[#This Row],[Value of House]])</f>
        <v>0.94774384147775315</v>
      </c>
      <c r="BD159" s="11">
        <f t="shared" ca="1" si="76"/>
        <v>0</v>
      </c>
      <c r="BE159" s="11"/>
      <c r="BF159" s="11"/>
      <c r="BG159" s="17">
        <f ca="1">IF(Table1[[#This Row],[Area]]="YUKON",Table1[[#This Row],[Income]],0)</f>
        <v>0</v>
      </c>
      <c r="BH159" s="11">
        <f ca="1">IF(Table1[[#This Row],[Area]]="BC",Table1[[#This Row],[Income]],0)</f>
        <v>0</v>
      </c>
      <c r="BI159" s="11">
        <f t="shared" ca="1" si="77"/>
        <v>0</v>
      </c>
      <c r="BJ159" s="11">
        <f t="shared" ca="1" si="78"/>
        <v>0</v>
      </c>
      <c r="BK159" s="11">
        <f ca="1">IF(Table1[[#This Row],[Area]]="NUNAVUT",Table1[[#This Row],[Income]],0)</f>
        <v>0</v>
      </c>
      <c r="BL159" s="11">
        <f t="shared" ca="1" si="79"/>
        <v>0</v>
      </c>
      <c r="BM159" s="6">
        <f ca="1">IF(Table1[[#This Row],[Area]]="MANITOBA",Table1[[#This Row],[Income]],0)</f>
        <v>0</v>
      </c>
      <c r="BN159" s="6">
        <f ca="1">IF(Table1[[#This Row],[Area]]="ONTARIO",Table1[[#This Row],[Income]],0)</f>
        <v>0</v>
      </c>
      <c r="BO159" s="6">
        <f ca="1">IF(Table1[[#This Row],[Area]]="QUEBEC",Table1[[#This Row],[Income]],0)</f>
        <v>0</v>
      </c>
      <c r="BP159" s="6">
        <f ca="1">IF(Table1[[#This Row],[Area]]="NEWFOUNLAND",Table1[[#This Row],[Income]],0)</f>
        <v>0</v>
      </c>
      <c r="BQ159" s="6">
        <f ca="1">IF(Table1[[#This Row],[Area]]="NEW BRUNCWICK",Table1[[#This Row],[Income]],0)</f>
        <v>0</v>
      </c>
      <c r="BR159" s="6">
        <f ca="1">IF(Table1[[#This Row],[Area]]="NOVA SCOTIA",Table1[[#This Row],[Income]],0)</f>
        <v>3279</v>
      </c>
      <c r="BS159" s="7">
        <f t="shared" ca="1" si="80"/>
        <v>0</v>
      </c>
      <c r="BT159" s="5">
        <f ca="1">IF(Table1[[#This Row],[field of work]]="HEALTH",Table1[[#This Row],[Income]],0)</f>
        <v>0</v>
      </c>
      <c r="BU159" s="6">
        <f ca="1">IF(Table1[[#This Row],[field of work]]="CONSTRUCTION",Table1[[#This Row],[Income]],0)</f>
        <v>0</v>
      </c>
      <c r="BV159" s="6">
        <f t="shared" ca="1" si="81"/>
        <v>0</v>
      </c>
      <c r="BW159" s="6">
        <f ca="1">IF(Table1[[#This Row],[field of work]]="IT",Table1[[#This Row],[Income]],0)</f>
        <v>0</v>
      </c>
      <c r="BX159" s="6">
        <f ca="1">IF(Table1[[#This Row],[field of work]]="GENERAL WORK",Table1[[#This Row],[Income]],0)</f>
        <v>0</v>
      </c>
      <c r="BY159" s="7">
        <f ca="1">IF(Table1[[#This Row],[field of work]]="AGRICULTURE",Table1[[#This Row],[Income]],0)</f>
        <v>3279</v>
      </c>
      <c r="BZ159" s="5">
        <f ca="1">IF(Table1[[#This Row],[Value of debts]]&gt;Table1[[#This Row],[Income]],1,0)</f>
        <v>1</v>
      </c>
      <c r="CA159" s="7"/>
      <c r="CB159" s="5">
        <f ca="1">IF(Table1[[#This Row],[Networth of person($)]]&gt;$CC$6,Table1[[#This Row],[age]],0)</f>
        <v>0</v>
      </c>
      <c r="CC159" s="7"/>
      <c r="CD159" s="6"/>
      <c r="CE159" s="6"/>
      <c r="CF159" s="6"/>
      <c r="CG159" s="6"/>
      <c r="CH159" s="6"/>
      <c r="CI159" s="6"/>
    </row>
    <row r="160" spans="2:87" x14ac:dyDescent="0.25">
      <c r="B160">
        <f t="shared" ca="1" si="62"/>
        <v>1</v>
      </c>
      <c r="C160" t="str">
        <f t="shared" ca="1" si="63"/>
        <v>men</v>
      </c>
      <c r="D160">
        <f t="shared" ca="1" si="64"/>
        <v>44</v>
      </c>
      <c r="E160">
        <f t="shared" ca="1" si="65"/>
        <v>1</v>
      </c>
      <c r="F160" t="str">
        <f t="shared" ca="1" si="66"/>
        <v>health</v>
      </c>
      <c r="G160">
        <f t="shared" ca="1" si="67"/>
        <v>3</v>
      </c>
      <c r="H160" t="str">
        <f t="shared" ca="1" si="68"/>
        <v>university</v>
      </c>
      <c r="I160">
        <f t="shared" ca="1" si="69"/>
        <v>0</v>
      </c>
      <c r="J160">
        <f t="shared" ca="1" si="70"/>
        <v>3</v>
      </c>
      <c r="K160">
        <f t="shared" ca="1" si="71"/>
        <v>4796</v>
      </c>
      <c r="L160">
        <f t="shared" ca="1" si="72"/>
        <v>11</v>
      </c>
      <c r="M160" t="str">
        <f t="shared" ca="1" si="73"/>
        <v>New bruncwick</v>
      </c>
      <c r="N160">
        <f t="shared" ca="1" si="82"/>
        <v>14388</v>
      </c>
      <c r="O160">
        <f t="shared" ca="1" si="74"/>
        <v>4842.9524646360242</v>
      </c>
      <c r="P160">
        <f t="shared" ca="1" si="83"/>
        <v>751.04018419931379</v>
      </c>
      <c r="Q160">
        <f t="shared" ca="1" si="75"/>
        <v>228</v>
      </c>
      <c r="R160">
        <f t="shared" ca="1" si="84"/>
        <v>7302.7651959835976</v>
      </c>
      <c r="S160">
        <f t="shared" ca="1" si="85"/>
        <v>2376.5997530297714</v>
      </c>
      <c r="T160">
        <f t="shared" ca="1" si="86"/>
        <v>17515.639937229083</v>
      </c>
      <c r="U160">
        <f t="shared" ca="1" si="87"/>
        <v>12373.717660619623</v>
      </c>
      <c r="V160">
        <f t="shared" ca="1" si="88"/>
        <v>5141.9222766094608</v>
      </c>
      <c r="AD160" s="5">
        <f ca="1">IF(Table1[[#This Row],[Gender]]="men",1,0)</f>
        <v>1</v>
      </c>
      <c r="AE160" s="6">
        <f ca="1">IF(Table1[[#This Row],[Gender]]="women",1,0)</f>
        <v>0</v>
      </c>
      <c r="AF160" s="6"/>
      <c r="AG160" s="7"/>
      <c r="AJ160" s="17">
        <f ca="1">IF(Table1[[#This Row],[field of work]]="TEACHING",1,0)</f>
        <v>0</v>
      </c>
      <c r="AK160" s="11">
        <f ca="1">IF(Table1[[#This Row],[field of work]]="CONSTRUCTION",1,0)</f>
        <v>0</v>
      </c>
      <c r="AL160" s="11">
        <f ca="1">IF(Table1[[#This Row],[field of work]]="AGRICULTURE",1,0)</f>
        <v>0</v>
      </c>
      <c r="AM160" s="11">
        <f ca="1">IF(Table1[[#This Row],[field of work]]="AGRICULTURE",1,0)</f>
        <v>0</v>
      </c>
      <c r="AN160" s="11">
        <f ca="1">IF(Table1[[#This Row],[field of work]]="HEALTH",1,0)</f>
        <v>1</v>
      </c>
      <c r="AO160" s="11">
        <f ca="1">IF(Table1[[#This Row],[field of work]]="IT",1,0)</f>
        <v>0</v>
      </c>
      <c r="AP160" s="11"/>
      <c r="AQ160" s="11"/>
      <c r="AR160" s="6"/>
      <c r="AS160" s="6"/>
      <c r="AT160" s="6"/>
      <c r="AU160" s="7"/>
      <c r="AW160" s="20">
        <f ca="1">QUOTIENT(Table1[[#This Row],[Car Value]],Table1[[#This Row],[Cars]])</f>
        <v>250</v>
      </c>
      <c r="AX160" s="6"/>
      <c r="AY160" s="17">
        <f ca="1">IF(Table1[[#This Row],[Value of debts]]&gt;$AZ$6,1,0)</f>
        <v>1</v>
      </c>
      <c r="AZ160" s="6"/>
      <c r="BA160" s="6"/>
      <c r="BB160" s="7"/>
      <c r="BC160" s="27">
        <f ca="1">(Table1[[#This Row],[Mortage left]]/Table1[[#This Row],[Value of House]])</f>
        <v>0.33659664057798333</v>
      </c>
      <c r="BD160" s="11">
        <f t="shared" ca="1" si="76"/>
        <v>0</v>
      </c>
      <c r="BE160" s="11"/>
      <c r="BF160" s="11"/>
      <c r="BG160" s="17">
        <f ca="1">IF(Table1[[#This Row],[Area]]="YUKON",Table1[[#This Row],[Income]],0)</f>
        <v>0</v>
      </c>
      <c r="BH160" s="11">
        <f ca="1">IF(Table1[[#This Row],[Area]]="BC",Table1[[#This Row],[Income]],0)</f>
        <v>0</v>
      </c>
      <c r="BI160" s="11">
        <f t="shared" ca="1" si="77"/>
        <v>0</v>
      </c>
      <c r="BJ160" s="11">
        <f t="shared" ca="1" si="78"/>
        <v>0</v>
      </c>
      <c r="BK160" s="11">
        <f ca="1">IF(Table1[[#This Row],[Area]]="NUNAVUT",Table1[[#This Row],[Income]],0)</f>
        <v>0</v>
      </c>
      <c r="BL160" s="11">
        <f t="shared" ca="1" si="79"/>
        <v>0</v>
      </c>
      <c r="BM160" s="6">
        <f ca="1">IF(Table1[[#This Row],[Area]]="MANITOBA",Table1[[#This Row],[Income]],0)</f>
        <v>0</v>
      </c>
      <c r="BN160" s="6">
        <f ca="1">IF(Table1[[#This Row],[Area]]="ONTARIO",Table1[[#This Row],[Income]],0)</f>
        <v>0</v>
      </c>
      <c r="BO160" s="6">
        <f ca="1">IF(Table1[[#This Row],[Area]]="QUEBEC",Table1[[#This Row],[Income]],0)</f>
        <v>0</v>
      </c>
      <c r="BP160" s="6">
        <f ca="1">IF(Table1[[#This Row],[Area]]="NEWFOUNLAND",Table1[[#This Row],[Income]],0)</f>
        <v>0</v>
      </c>
      <c r="BQ160" s="6">
        <f ca="1">IF(Table1[[#This Row],[Area]]="NEW BRUNCWICK",Table1[[#This Row],[Income]],0)</f>
        <v>4796</v>
      </c>
      <c r="BR160" s="6">
        <f ca="1">IF(Table1[[#This Row],[Area]]="NOVA SCOTIA",Table1[[#This Row],[Income]],0)</f>
        <v>0</v>
      </c>
      <c r="BS160" s="7">
        <f t="shared" ca="1" si="80"/>
        <v>0</v>
      </c>
      <c r="BT160" s="5">
        <f ca="1">IF(Table1[[#This Row],[field of work]]="HEALTH",Table1[[#This Row],[Income]],0)</f>
        <v>4796</v>
      </c>
      <c r="BU160" s="6">
        <f ca="1">IF(Table1[[#This Row],[field of work]]="CONSTRUCTION",Table1[[#This Row],[Income]],0)</f>
        <v>0</v>
      </c>
      <c r="BV160" s="6">
        <f t="shared" ca="1" si="81"/>
        <v>0</v>
      </c>
      <c r="BW160" s="6">
        <f ca="1">IF(Table1[[#This Row],[field of work]]="IT",Table1[[#This Row],[Income]],0)</f>
        <v>0</v>
      </c>
      <c r="BX160" s="6">
        <f ca="1">IF(Table1[[#This Row],[field of work]]="GENERAL WORK",Table1[[#This Row],[Income]],0)</f>
        <v>0</v>
      </c>
      <c r="BY160" s="7">
        <f ca="1">IF(Table1[[#This Row],[field of work]]="AGRICULTURE",Table1[[#This Row],[Income]],0)</f>
        <v>0</v>
      </c>
      <c r="BZ160" s="5">
        <f ca="1">IF(Table1[[#This Row],[Value of debts]]&gt;Table1[[#This Row],[Income]],1,0)</f>
        <v>1</v>
      </c>
      <c r="CA160" s="7"/>
      <c r="CB160" s="5">
        <f ca="1">IF(Table1[[#This Row],[Networth of person($)]]&gt;$CC$6,Table1[[#This Row],[age]],0)</f>
        <v>44</v>
      </c>
      <c r="CC160" s="7"/>
      <c r="CD160" s="6"/>
      <c r="CE160" s="6"/>
      <c r="CF160" s="6"/>
      <c r="CG160" s="6"/>
      <c r="CH160" s="6"/>
      <c r="CI160" s="6"/>
    </row>
    <row r="161" spans="2:87" x14ac:dyDescent="0.25">
      <c r="B161">
        <f t="shared" ca="1" si="62"/>
        <v>1</v>
      </c>
      <c r="C161" t="str">
        <f t="shared" ca="1" si="63"/>
        <v>men</v>
      </c>
      <c r="D161">
        <f t="shared" ca="1" si="64"/>
        <v>42</v>
      </c>
      <c r="E161">
        <f t="shared" ca="1" si="65"/>
        <v>4</v>
      </c>
      <c r="F161" t="str">
        <f t="shared" ca="1" si="66"/>
        <v>IT</v>
      </c>
      <c r="G161">
        <f t="shared" ca="1" si="67"/>
        <v>3</v>
      </c>
      <c r="H161" t="str">
        <f t="shared" ca="1" si="68"/>
        <v>university</v>
      </c>
      <c r="I161">
        <f t="shared" ca="1" si="69"/>
        <v>2</v>
      </c>
      <c r="J161">
        <f t="shared" ca="1" si="70"/>
        <v>3</v>
      </c>
      <c r="K161">
        <f t="shared" ca="1" si="71"/>
        <v>5837</v>
      </c>
      <c r="L161">
        <f t="shared" ca="1" si="72"/>
        <v>10</v>
      </c>
      <c r="M161" t="str">
        <f t="shared" ca="1" si="73"/>
        <v>Newfounland</v>
      </c>
      <c r="N161">
        <f t="shared" ca="1" si="82"/>
        <v>17511</v>
      </c>
      <c r="O161">
        <f t="shared" ca="1" si="74"/>
        <v>8473.9970356914819</v>
      </c>
      <c r="P161">
        <f t="shared" ca="1" si="83"/>
        <v>11910.182685701864</v>
      </c>
      <c r="Q161">
        <f t="shared" ca="1" si="75"/>
        <v>3936</v>
      </c>
      <c r="R161">
        <f t="shared" ca="1" si="84"/>
        <v>8632.9395762074346</v>
      </c>
      <c r="S161">
        <f t="shared" ca="1" si="85"/>
        <v>1174.1010615767109</v>
      </c>
      <c r="T161">
        <f t="shared" ca="1" si="86"/>
        <v>30595.283747278576</v>
      </c>
      <c r="U161">
        <f t="shared" ca="1" si="87"/>
        <v>21042.936611898916</v>
      </c>
      <c r="V161">
        <f t="shared" ca="1" si="88"/>
        <v>9552.3471353796594</v>
      </c>
      <c r="AD161" s="5">
        <f ca="1">IF(Table1[[#This Row],[Gender]]="men",1,0)</f>
        <v>1</v>
      </c>
      <c r="AE161" s="6">
        <f ca="1">IF(Table1[[#This Row],[Gender]]="women",1,0)</f>
        <v>0</v>
      </c>
      <c r="AF161" s="6"/>
      <c r="AG161" s="7"/>
      <c r="AJ161" s="17">
        <f ca="1">IF(Table1[[#This Row],[field of work]]="TEACHING",1,0)</f>
        <v>0</v>
      </c>
      <c r="AK161" s="11">
        <f ca="1">IF(Table1[[#This Row],[field of work]]="CONSTRUCTION",1,0)</f>
        <v>0</v>
      </c>
      <c r="AL161" s="11">
        <f ca="1">IF(Table1[[#This Row],[field of work]]="AGRICULTURE",1,0)</f>
        <v>0</v>
      </c>
      <c r="AM161" s="11">
        <f ca="1">IF(Table1[[#This Row],[field of work]]="AGRICULTURE",1,0)</f>
        <v>0</v>
      </c>
      <c r="AN161" s="11">
        <f ca="1">IF(Table1[[#This Row],[field of work]]="HEALTH",1,0)</f>
        <v>0</v>
      </c>
      <c r="AO161" s="11">
        <f ca="1">IF(Table1[[#This Row],[field of work]]="IT",1,0)</f>
        <v>1</v>
      </c>
      <c r="AP161" s="11"/>
      <c r="AQ161" s="11"/>
      <c r="AR161" s="6"/>
      <c r="AS161" s="6"/>
      <c r="AT161" s="6"/>
      <c r="AU161" s="7"/>
      <c r="AW161" s="20">
        <f ca="1">QUOTIENT(Table1[[#This Row],[Car Value]],Table1[[#This Row],[Cars]])</f>
        <v>3970</v>
      </c>
      <c r="AX161" s="6"/>
      <c r="AY161" s="17">
        <f ca="1">IF(Table1[[#This Row],[Value of debts]]&gt;$AZ$6,1,0)</f>
        <v>1</v>
      </c>
      <c r="AZ161" s="6"/>
      <c r="BA161" s="6"/>
      <c r="BB161" s="7"/>
      <c r="BC161" s="27">
        <f ca="1">(Table1[[#This Row],[Mortage left]]/Table1[[#This Row],[Value of House]])</f>
        <v>0.48392422110053579</v>
      </c>
      <c r="BD161" s="11">
        <f t="shared" ca="1" si="76"/>
        <v>0</v>
      </c>
      <c r="BE161" s="11"/>
      <c r="BF161" s="11"/>
      <c r="BG161" s="17">
        <f ca="1">IF(Table1[[#This Row],[Area]]="YUKON",Table1[[#This Row],[Income]],0)</f>
        <v>0</v>
      </c>
      <c r="BH161" s="11">
        <f ca="1">IF(Table1[[#This Row],[Area]]="BC",Table1[[#This Row],[Income]],0)</f>
        <v>0</v>
      </c>
      <c r="BI161" s="11">
        <f t="shared" ca="1" si="77"/>
        <v>0</v>
      </c>
      <c r="BJ161" s="11">
        <f t="shared" ca="1" si="78"/>
        <v>0</v>
      </c>
      <c r="BK161" s="11">
        <f ca="1">IF(Table1[[#This Row],[Area]]="NUNAVUT",Table1[[#This Row],[Income]],0)</f>
        <v>0</v>
      </c>
      <c r="BL161" s="11">
        <f t="shared" ca="1" si="79"/>
        <v>0</v>
      </c>
      <c r="BM161" s="6">
        <f ca="1">IF(Table1[[#This Row],[Area]]="MANITOBA",Table1[[#This Row],[Income]],0)</f>
        <v>0</v>
      </c>
      <c r="BN161" s="6">
        <f ca="1">IF(Table1[[#This Row],[Area]]="ONTARIO",Table1[[#This Row],[Income]],0)</f>
        <v>0</v>
      </c>
      <c r="BO161" s="6">
        <f ca="1">IF(Table1[[#This Row],[Area]]="QUEBEC",Table1[[#This Row],[Income]],0)</f>
        <v>0</v>
      </c>
      <c r="BP161" s="6">
        <f ca="1">IF(Table1[[#This Row],[Area]]="NEWFOUNLAND",Table1[[#This Row],[Income]],0)</f>
        <v>5837</v>
      </c>
      <c r="BQ161" s="6">
        <f ca="1">IF(Table1[[#This Row],[Area]]="NEW BRUNCWICK",Table1[[#This Row],[Income]],0)</f>
        <v>0</v>
      </c>
      <c r="BR161" s="6">
        <f ca="1">IF(Table1[[#This Row],[Area]]="NOVA SCOTIA",Table1[[#This Row],[Income]],0)</f>
        <v>0</v>
      </c>
      <c r="BS161" s="7">
        <f t="shared" ca="1" si="80"/>
        <v>7996</v>
      </c>
      <c r="BT161" s="5">
        <f ca="1">IF(Table1[[#This Row],[field of work]]="HEALTH",Table1[[#This Row],[Income]],0)</f>
        <v>0</v>
      </c>
      <c r="BU161" s="6">
        <f ca="1">IF(Table1[[#This Row],[field of work]]="CONSTRUCTION",Table1[[#This Row],[Income]],0)</f>
        <v>0</v>
      </c>
      <c r="BV161" s="6">
        <f t="shared" ca="1" si="81"/>
        <v>7950</v>
      </c>
      <c r="BW161" s="6">
        <f ca="1">IF(Table1[[#This Row],[field of work]]="IT",Table1[[#This Row],[Income]],0)</f>
        <v>5837</v>
      </c>
      <c r="BX161" s="6">
        <f ca="1">IF(Table1[[#This Row],[field of work]]="GENERAL WORK",Table1[[#This Row],[Income]],0)</f>
        <v>0</v>
      </c>
      <c r="BY161" s="7">
        <f ca="1">IF(Table1[[#This Row],[field of work]]="AGRICULTURE",Table1[[#This Row],[Income]],0)</f>
        <v>0</v>
      </c>
      <c r="BZ161" s="5">
        <f ca="1">IF(Table1[[#This Row],[Value of debts]]&gt;Table1[[#This Row],[Income]],1,0)</f>
        <v>1</v>
      </c>
      <c r="CA161" s="7"/>
      <c r="CB161" s="5">
        <f ca="1">IF(Table1[[#This Row],[Networth of person($)]]&gt;$CC$6,Table1[[#This Row],[age]],0)</f>
        <v>42</v>
      </c>
      <c r="CC161" s="7"/>
      <c r="CD161" s="6"/>
      <c r="CE161" s="6"/>
      <c r="CF161" s="6"/>
      <c r="CG161" s="6"/>
      <c r="CH161" s="6"/>
      <c r="CI161" s="6"/>
    </row>
    <row r="162" spans="2:87" x14ac:dyDescent="0.25">
      <c r="B162">
        <f t="shared" ca="1" si="62"/>
        <v>1</v>
      </c>
      <c r="C162" t="str">
        <f t="shared" ca="1" si="63"/>
        <v>men</v>
      </c>
      <c r="D162">
        <f t="shared" ca="1" si="64"/>
        <v>40</v>
      </c>
      <c r="E162">
        <f t="shared" ca="1" si="65"/>
        <v>3</v>
      </c>
      <c r="F162" t="str">
        <f t="shared" ca="1" si="66"/>
        <v>teaching</v>
      </c>
      <c r="G162">
        <f t="shared" ca="1" si="67"/>
        <v>6</v>
      </c>
      <c r="H162" t="str">
        <f t="shared" ca="1" si="68"/>
        <v>other</v>
      </c>
      <c r="I162">
        <f t="shared" ca="1" si="69"/>
        <v>2</v>
      </c>
      <c r="J162">
        <f t="shared" ca="1" si="70"/>
        <v>1</v>
      </c>
      <c r="K162">
        <f t="shared" ca="1" si="71"/>
        <v>7950</v>
      </c>
      <c r="L162">
        <f t="shared" ca="1" si="72"/>
        <v>5</v>
      </c>
      <c r="M162" t="str">
        <f t="shared" ca="1" si="73"/>
        <v>Nunavut</v>
      </c>
      <c r="N162">
        <f t="shared" ca="1" si="82"/>
        <v>31800</v>
      </c>
      <c r="O162">
        <f t="shared" ca="1" si="74"/>
        <v>16447.825666232693</v>
      </c>
      <c r="P162">
        <f t="shared" ca="1" si="83"/>
        <v>7773.9534825861438</v>
      </c>
      <c r="Q162">
        <f t="shared" ca="1" si="75"/>
        <v>5233</v>
      </c>
      <c r="R162">
        <f t="shared" ca="1" si="84"/>
        <v>5332.7911227786471</v>
      </c>
      <c r="S162">
        <f t="shared" ca="1" si="85"/>
        <v>8046.3836643872864</v>
      </c>
      <c r="T162">
        <f t="shared" ca="1" si="86"/>
        <v>47620.337146973427</v>
      </c>
      <c r="U162">
        <f t="shared" ca="1" si="87"/>
        <v>27013.616789011339</v>
      </c>
      <c r="V162">
        <f t="shared" ca="1" si="88"/>
        <v>20606.720357962087</v>
      </c>
      <c r="AD162" s="5">
        <f ca="1">IF(Table1[[#This Row],[Gender]]="men",1,0)</f>
        <v>1</v>
      </c>
      <c r="AE162" s="6">
        <f ca="1">IF(Table1[[#This Row],[Gender]]="women",1,0)</f>
        <v>0</v>
      </c>
      <c r="AF162" s="6"/>
      <c r="AG162" s="7"/>
      <c r="AJ162" s="17">
        <f ca="1">IF(Table1[[#This Row],[field of work]]="TEACHING",1,0)</f>
        <v>1</v>
      </c>
      <c r="AK162" s="11">
        <f ca="1">IF(Table1[[#This Row],[field of work]]="CONSTRUCTION",1,0)</f>
        <v>0</v>
      </c>
      <c r="AL162" s="11">
        <f ca="1">IF(Table1[[#This Row],[field of work]]="AGRICULTURE",1,0)</f>
        <v>0</v>
      </c>
      <c r="AM162" s="11">
        <f ca="1">IF(Table1[[#This Row],[field of work]]="AGRICULTURE",1,0)</f>
        <v>0</v>
      </c>
      <c r="AN162" s="11">
        <f ca="1">IF(Table1[[#This Row],[field of work]]="HEALTH",1,0)</f>
        <v>0</v>
      </c>
      <c r="AO162" s="11">
        <f ca="1">IF(Table1[[#This Row],[field of work]]="IT",1,0)</f>
        <v>0</v>
      </c>
      <c r="AP162" s="11"/>
      <c r="AQ162" s="11"/>
      <c r="AR162" s="6"/>
      <c r="AS162" s="6"/>
      <c r="AT162" s="6"/>
      <c r="AU162" s="7"/>
      <c r="AW162" s="20">
        <f ca="1">QUOTIENT(Table1[[#This Row],[Car Value]],Table1[[#This Row],[Cars]])</f>
        <v>7773</v>
      </c>
      <c r="AX162" s="6"/>
      <c r="AY162" s="17">
        <f ca="1">IF(Table1[[#This Row],[Value of debts]]&gt;$AZ$6,1,0)</f>
        <v>1</v>
      </c>
      <c r="AZ162" s="6"/>
      <c r="BA162" s="6"/>
      <c r="BB162" s="7"/>
      <c r="BC162" s="27">
        <f ca="1">(Table1[[#This Row],[Mortage left]]/Table1[[#This Row],[Value of House]])</f>
        <v>0.5172272222085752</v>
      </c>
      <c r="BD162" s="11">
        <f t="shared" ca="1" si="76"/>
        <v>0</v>
      </c>
      <c r="BE162" s="11"/>
      <c r="BF162" s="11"/>
      <c r="BG162" s="17">
        <f ca="1">IF(Table1[[#This Row],[Area]]="YUKON",Table1[[#This Row],[Income]],0)</f>
        <v>0</v>
      </c>
      <c r="BH162" s="11">
        <f ca="1">IF(Table1[[#This Row],[Area]]="BC",Table1[[#This Row],[Income]],0)</f>
        <v>0</v>
      </c>
      <c r="BI162" s="11">
        <f t="shared" ca="1" si="77"/>
        <v>0</v>
      </c>
      <c r="BJ162" s="11">
        <f t="shared" ca="1" si="78"/>
        <v>0</v>
      </c>
      <c r="BK162" s="11">
        <f ca="1">IF(Table1[[#This Row],[Area]]="NUNAVUT",Table1[[#This Row],[Income]],0)</f>
        <v>7950</v>
      </c>
      <c r="BL162" s="11">
        <f t="shared" ca="1" si="79"/>
        <v>3602</v>
      </c>
      <c r="BM162" s="6">
        <f ca="1">IF(Table1[[#This Row],[Area]]="MANITOBA",Table1[[#This Row],[Income]],0)</f>
        <v>0</v>
      </c>
      <c r="BN162" s="6">
        <f ca="1">IF(Table1[[#This Row],[Area]]="ONTARIO",Table1[[#This Row],[Income]],0)</f>
        <v>0</v>
      </c>
      <c r="BO162" s="6">
        <f ca="1">IF(Table1[[#This Row],[Area]]="QUEBEC",Table1[[#This Row],[Income]],0)</f>
        <v>0</v>
      </c>
      <c r="BP162" s="6">
        <f ca="1">IF(Table1[[#This Row],[Area]]="NEWFOUNLAND",Table1[[#This Row],[Income]],0)</f>
        <v>0</v>
      </c>
      <c r="BQ162" s="6">
        <f ca="1">IF(Table1[[#This Row],[Area]]="NEW BRUNCWICK",Table1[[#This Row],[Income]],0)</f>
        <v>0</v>
      </c>
      <c r="BR162" s="6">
        <f ca="1">IF(Table1[[#This Row],[Area]]="NOVA SCOTIA",Table1[[#This Row],[Income]],0)</f>
        <v>0</v>
      </c>
      <c r="BS162" s="7">
        <f t="shared" ca="1" si="80"/>
        <v>0</v>
      </c>
      <c r="BT162" s="5">
        <f ca="1">IF(Table1[[#This Row],[field of work]]="HEALTH",Table1[[#This Row],[Income]],0)</f>
        <v>0</v>
      </c>
      <c r="BU162" s="6">
        <f ca="1">IF(Table1[[#This Row],[field of work]]="CONSTRUCTION",Table1[[#This Row],[Income]],0)</f>
        <v>0</v>
      </c>
      <c r="BV162" s="6">
        <f t="shared" ca="1" si="81"/>
        <v>0</v>
      </c>
      <c r="BW162" s="6">
        <f ca="1">IF(Table1[[#This Row],[field of work]]="IT",Table1[[#This Row],[Income]],0)</f>
        <v>0</v>
      </c>
      <c r="BX162" s="6">
        <f ca="1">IF(Table1[[#This Row],[field of work]]="GENERAL WORK",Table1[[#This Row],[Income]],0)</f>
        <v>0</v>
      </c>
      <c r="BY162" s="7">
        <f ca="1">IF(Table1[[#This Row],[field of work]]="AGRICULTURE",Table1[[#This Row],[Income]],0)</f>
        <v>0</v>
      </c>
      <c r="BZ162" s="5">
        <f ca="1">IF(Table1[[#This Row],[Value of debts]]&gt;Table1[[#This Row],[Income]],1,0)</f>
        <v>1</v>
      </c>
      <c r="CA162" s="7"/>
      <c r="CB162" s="5">
        <f ca="1">IF(Table1[[#This Row],[Networth of person($)]]&gt;$CC$6,Table1[[#This Row],[age]],0)</f>
        <v>40</v>
      </c>
      <c r="CC162" s="7"/>
      <c r="CD162" s="6"/>
      <c r="CE162" s="6"/>
      <c r="CF162" s="6"/>
      <c r="CG162" s="6"/>
      <c r="CH162" s="6"/>
      <c r="CI162" s="6"/>
    </row>
    <row r="163" spans="2:87" x14ac:dyDescent="0.25">
      <c r="B163">
        <f t="shared" ca="1" si="62"/>
        <v>1</v>
      </c>
      <c r="C163" t="str">
        <f t="shared" ca="1" si="63"/>
        <v>men</v>
      </c>
      <c r="D163">
        <f t="shared" ca="1" si="64"/>
        <v>29</v>
      </c>
      <c r="E163">
        <f t="shared" ca="1" si="65"/>
        <v>2</v>
      </c>
      <c r="F163" t="str">
        <f t="shared" ca="1" si="66"/>
        <v>constuction</v>
      </c>
      <c r="G163">
        <f t="shared" ca="1" si="67"/>
        <v>6</v>
      </c>
      <c r="H163" t="str">
        <f t="shared" ca="1" si="68"/>
        <v>other</v>
      </c>
      <c r="I163">
        <f t="shared" ca="1" si="69"/>
        <v>2</v>
      </c>
      <c r="J163">
        <f t="shared" ca="1" si="70"/>
        <v>3</v>
      </c>
      <c r="K163">
        <f t="shared" ca="1" si="71"/>
        <v>7996</v>
      </c>
      <c r="L163">
        <f t="shared" ca="1" si="72"/>
        <v>13</v>
      </c>
      <c r="M163" t="str">
        <f t="shared" ca="1" si="73"/>
        <v>Prince Edward Island</v>
      </c>
      <c r="N163">
        <f t="shared" ca="1" si="82"/>
        <v>23988</v>
      </c>
      <c r="O163">
        <f t="shared" ca="1" si="74"/>
        <v>621.80084034262723</v>
      </c>
      <c r="P163">
        <f t="shared" ca="1" si="83"/>
        <v>17694.338377168944</v>
      </c>
      <c r="Q163">
        <f t="shared" ca="1" si="75"/>
        <v>13300</v>
      </c>
      <c r="R163">
        <f t="shared" ca="1" si="84"/>
        <v>5476.144661815536</v>
      </c>
      <c r="S163">
        <f t="shared" ca="1" si="85"/>
        <v>5690.7977340841871</v>
      </c>
      <c r="T163">
        <f t="shared" ca="1" si="86"/>
        <v>47373.13611125313</v>
      </c>
      <c r="U163">
        <f t="shared" ca="1" si="87"/>
        <v>19397.945502158163</v>
      </c>
      <c r="V163">
        <f t="shared" ca="1" si="88"/>
        <v>27975.190609094967</v>
      </c>
      <c r="AD163" s="5">
        <f ca="1">IF(Table1[[#This Row],[Gender]]="men",1,0)</f>
        <v>1</v>
      </c>
      <c r="AE163" s="6">
        <f ca="1">IF(Table1[[#This Row],[Gender]]="women",1,0)</f>
        <v>0</v>
      </c>
      <c r="AF163" s="6"/>
      <c r="AG163" s="7"/>
      <c r="AJ163" s="17">
        <f ca="1">IF(Table1[[#This Row],[field of work]]="TEACHING",1,0)</f>
        <v>0</v>
      </c>
      <c r="AK163" s="11">
        <f ca="1">IF(Table1[[#This Row],[field of work]]="CONSTRUCTION",1,0)</f>
        <v>0</v>
      </c>
      <c r="AL163" s="11">
        <f ca="1">IF(Table1[[#This Row],[field of work]]="AGRICULTURE",1,0)</f>
        <v>0</v>
      </c>
      <c r="AM163" s="11">
        <f ca="1">IF(Table1[[#This Row],[field of work]]="AGRICULTURE",1,0)</f>
        <v>0</v>
      </c>
      <c r="AN163" s="11">
        <f ca="1">IF(Table1[[#This Row],[field of work]]="HEALTH",1,0)</f>
        <v>0</v>
      </c>
      <c r="AO163" s="11">
        <f ca="1">IF(Table1[[#This Row],[field of work]]="IT",1,0)</f>
        <v>0</v>
      </c>
      <c r="AP163" s="11"/>
      <c r="AQ163" s="11"/>
      <c r="AR163" s="6"/>
      <c r="AS163" s="6"/>
      <c r="AT163" s="6"/>
      <c r="AU163" s="7"/>
      <c r="AW163" s="20">
        <f ca="1">QUOTIENT(Table1[[#This Row],[Car Value]],Table1[[#This Row],[Cars]])</f>
        <v>5898</v>
      </c>
      <c r="AX163" s="6"/>
      <c r="AY163" s="17">
        <f ca="1">IF(Table1[[#This Row],[Value of debts]]&gt;$AZ$6,1,0)</f>
        <v>1</v>
      </c>
      <c r="AZ163" s="6"/>
      <c r="BA163" s="6"/>
      <c r="BB163" s="7"/>
      <c r="BC163" s="27">
        <f ca="1">(Table1[[#This Row],[Mortage left]]/Table1[[#This Row],[Value of House]])</f>
        <v>2.5921329012115524E-2</v>
      </c>
      <c r="BD163" s="11">
        <f t="shared" ca="1" si="76"/>
        <v>1</v>
      </c>
      <c r="BE163" s="11"/>
      <c r="BF163" s="11"/>
      <c r="BG163" s="17">
        <f ca="1">IF(Table1[[#This Row],[Area]]="YUKON",Table1[[#This Row],[Income]],0)</f>
        <v>0</v>
      </c>
      <c r="BH163" s="11">
        <f ca="1">IF(Table1[[#This Row],[Area]]="BC",Table1[[#This Row],[Income]],0)</f>
        <v>0</v>
      </c>
      <c r="BI163" s="11">
        <f t="shared" ca="1" si="77"/>
        <v>0</v>
      </c>
      <c r="BJ163" s="11">
        <f t="shared" ca="1" si="78"/>
        <v>0</v>
      </c>
      <c r="BK163" s="11">
        <f ca="1">IF(Table1[[#This Row],[Area]]="NUNAVUT",Table1[[#This Row],[Income]],0)</f>
        <v>0</v>
      </c>
      <c r="BL163" s="11">
        <f t="shared" ca="1" si="79"/>
        <v>0</v>
      </c>
      <c r="BM163" s="6">
        <f ca="1">IF(Table1[[#This Row],[Area]]="MANITOBA",Table1[[#This Row],[Income]],0)</f>
        <v>0</v>
      </c>
      <c r="BN163" s="6">
        <f ca="1">IF(Table1[[#This Row],[Area]]="ONTARIO",Table1[[#This Row],[Income]],0)</f>
        <v>0</v>
      </c>
      <c r="BO163" s="6">
        <f ca="1">IF(Table1[[#This Row],[Area]]="QUEBEC",Table1[[#This Row],[Income]],0)</f>
        <v>0</v>
      </c>
      <c r="BP163" s="6">
        <f ca="1">IF(Table1[[#This Row],[Area]]="NEWFOUNLAND",Table1[[#This Row],[Income]],0)</f>
        <v>0</v>
      </c>
      <c r="BQ163" s="6">
        <f ca="1">IF(Table1[[#This Row],[Area]]="NEW BRUNCWICK",Table1[[#This Row],[Income]],0)</f>
        <v>0</v>
      </c>
      <c r="BR163" s="6">
        <f ca="1">IF(Table1[[#This Row],[Area]]="NOVA SCOTIA",Table1[[#This Row],[Income]],0)</f>
        <v>0</v>
      </c>
      <c r="BS163" s="7">
        <f t="shared" ca="1" si="80"/>
        <v>0</v>
      </c>
      <c r="BT163" s="5">
        <f ca="1">IF(Table1[[#This Row],[field of work]]="HEALTH",Table1[[#This Row],[Income]],0)</f>
        <v>0</v>
      </c>
      <c r="BU163" s="6">
        <f ca="1">IF(Table1[[#This Row],[field of work]]="CONSTRUCTION",Table1[[#This Row],[Income]],0)</f>
        <v>0</v>
      </c>
      <c r="BV163" s="6">
        <f t="shared" ca="1" si="81"/>
        <v>0</v>
      </c>
      <c r="BW163" s="6">
        <f ca="1">IF(Table1[[#This Row],[field of work]]="IT",Table1[[#This Row],[Income]],0)</f>
        <v>0</v>
      </c>
      <c r="BX163" s="6">
        <f ca="1">IF(Table1[[#This Row],[field of work]]="GENERAL WORK",Table1[[#This Row],[Income]],0)</f>
        <v>0</v>
      </c>
      <c r="BY163" s="7">
        <f ca="1">IF(Table1[[#This Row],[field of work]]="AGRICULTURE",Table1[[#This Row],[Income]],0)</f>
        <v>0</v>
      </c>
      <c r="BZ163" s="5">
        <f ca="1">IF(Table1[[#This Row],[Value of debts]]&gt;Table1[[#This Row],[Income]],1,0)</f>
        <v>1</v>
      </c>
      <c r="CA163" s="7"/>
      <c r="CB163" s="5">
        <f ca="1">IF(Table1[[#This Row],[Networth of person($)]]&gt;$CC$6,Table1[[#This Row],[age]],0)</f>
        <v>29</v>
      </c>
      <c r="CC163" s="7"/>
      <c r="CD163" s="6"/>
      <c r="CE163" s="6"/>
      <c r="CF163" s="6"/>
      <c r="CG163" s="6"/>
      <c r="CH163" s="6"/>
      <c r="CI163" s="6"/>
    </row>
    <row r="164" spans="2:87" x14ac:dyDescent="0.25">
      <c r="B164">
        <f t="shared" ca="1" si="62"/>
        <v>2</v>
      </c>
      <c r="C164" t="str">
        <f t="shared" ca="1" si="63"/>
        <v>women</v>
      </c>
      <c r="D164">
        <f t="shared" ca="1" si="64"/>
        <v>27</v>
      </c>
      <c r="E164">
        <f t="shared" ca="1" si="65"/>
        <v>5</v>
      </c>
      <c r="F164" t="str">
        <f t="shared" ca="1" si="66"/>
        <v>general work</v>
      </c>
      <c r="G164">
        <f t="shared" ca="1" si="67"/>
        <v>6</v>
      </c>
      <c r="H164" t="str">
        <f t="shared" ca="1" si="68"/>
        <v>other</v>
      </c>
      <c r="I164">
        <f t="shared" ca="1" si="69"/>
        <v>3</v>
      </c>
      <c r="J164">
        <f t="shared" ca="1" si="70"/>
        <v>2</v>
      </c>
      <c r="K164">
        <f t="shared" ca="1" si="71"/>
        <v>8634</v>
      </c>
      <c r="L164">
        <f t="shared" ca="1" si="72"/>
        <v>5</v>
      </c>
      <c r="M164" t="str">
        <f t="shared" ca="1" si="73"/>
        <v>Nunavut</v>
      </c>
      <c r="N164">
        <f t="shared" ca="1" si="82"/>
        <v>51804</v>
      </c>
      <c r="O164">
        <f t="shared" ca="1" si="74"/>
        <v>14694.942969003345</v>
      </c>
      <c r="P164">
        <f t="shared" ca="1" si="83"/>
        <v>4915.3064501356612</v>
      </c>
      <c r="Q164">
        <f t="shared" ca="1" si="75"/>
        <v>2631</v>
      </c>
      <c r="R164">
        <f t="shared" ca="1" si="84"/>
        <v>16477.15617060045</v>
      </c>
      <c r="S164">
        <f t="shared" ca="1" si="85"/>
        <v>9534.7125641810926</v>
      </c>
      <c r="T164">
        <f t="shared" ca="1" si="86"/>
        <v>66254.019014316757</v>
      </c>
      <c r="U164">
        <f t="shared" ca="1" si="87"/>
        <v>33803.099139603793</v>
      </c>
      <c r="V164">
        <f t="shared" ca="1" si="88"/>
        <v>32450.919874712963</v>
      </c>
      <c r="AD164" s="5">
        <f ca="1">IF(Table1[[#This Row],[Gender]]="men",1,0)</f>
        <v>0</v>
      </c>
      <c r="AE164" s="6">
        <f ca="1">IF(Table1[[#This Row],[Gender]]="women",1,0)</f>
        <v>1</v>
      </c>
      <c r="AF164" s="6"/>
      <c r="AG164" s="7"/>
      <c r="AJ164" s="17">
        <f ca="1">IF(Table1[[#This Row],[field of work]]="TEACHING",1,0)</f>
        <v>0</v>
      </c>
      <c r="AK164" s="11">
        <f ca="1">IF(Table1[[#This Row],[field of work]]="CONSTRUCTION",1,0)</f>
        <v>0</v>
      </c>
      <c r="AL164" s="11">
        <f ca="1">IF(Table1[[#This Row],[field of work]]="AGRICULTURE",1,0)</f>
        <v>0</v>
      </c>
      <c r="AM164" s="11">
        <f ca="1">IF(Table1[[#This Row],[field of work]]="AGRICULTURE",1,0)</f>
        <v>0</v>
      </c>
      <c r="AN164" s="11">
        <f ca="1">IF(Table1[[#This Row],[field of work]]="HEALTH",1,0)</f>
        <v>0</v>
      </c>
      <c r="AO164" s="11">
        <f ca="1">IF(Table1[[#This Row],[field of work]]="IT",1,0)</f>
        <v>0</v>
      </c>
      <c r="AP164" s="11"/>
      <c r="AQ164" s="11"/>
      <c r="AR164" s="6"/>
      <c r="AS164" s="6"/>
      <c r="AT164" s="6"/>
      <c r="AU164" s="7"/>
      <c r="AW164" s="20">
        <f ca="1">QUOTIENT(Table1[[#This Row],[Car Value]],Table1[[#This Row],[Cars]])</f>
        <v>2457</v>
      </c>
      <c r="AX164" s="6"/>
      <c r="AY164" s="17">
        <f ca="1">IF(Table1[[#This Row],[Value of debts]]&gt;$AZ$6,1,0)</f>
        <v>1</v>
      </c>
      <c r="AZ164" s="6"/>
      <c r="BA164" s="6"/>
      <c r="BB164" s="7"/>
      <c r="BC164" s="27">
        <f ca="1">(Table1[[#This Row],[Mortage left]]/Table1[[#This Row],[Value of House]])</f>
        <v>0.2836642531272362</v>
      </c>
      <c r="BD164" s="11">
        <f t="shared" ca="1" si="76"/>
        <v>0</v>
      </c>
      <c r="BE164" s="11"/>
      <c r="BF164" s="11"/>
      <c r="BG164" s="17">
        <f ca="1">IF(Table1[[#This Row],[Area]]="YUKON",Table1[[#This Row],[Income]],0)</f>
        <v>0</v>
      </c>
      <c r="BH164" s="11">
        <f ca="1">IF(Table1[[#This Row],[Area]]="BC",Table1[[#This Row],[Income]],0)</f>
        <v>0</v>
      </c>
      <c r="BI164" s="11">
        <f t="shared" ca="1" si="77"/>
        <v>0</v>
      </c>
      <c r="BJ164" s="11">
        <f t="shared" ca="1" si="78"/>
        <v>0</v>
      </c>
      <c r="BK164" s="11">
        <f ca="1">IF(Table1[[#This Row],[Area]]="NUNAVUT",Table1[[#This Row],[Income]],0)</f>
        <v>8634</v>
      </c>
      <c r="BL164" s="11">
        <f t="shared" ca="1" si="79"/>
        <v>0</v>
      </c>
      <c r="BM164" s="6">
        <f ca="1">IF(Table1[[#This Row],[Area]]="MANITOBA",Table1[[#This Row],[Income]],0)</f>
        <v>0</v>
      </c>
      <c r="BN164" s="6">
        <f ca="1">IF(Table1[[#This Row],[Area]]="ONTARIO",Table1[[#This Row],[Income]],0)</f>
        <v>0</v>
      </c>
      <c r="BO164" s="6">
        <f ca="1">IF(Table1[[#This Row],[Area]]="QUEBEC",Table1[[#This Row],[Income]],0)</f>
        <v>0</v>
      </c>
      <c r="BP164" s="6">
        <f ca="1">IF(Table1[[#This Row],[Area]]="NEWFOUNLAND",Table1[[#This Row],[Income]],0)</f>
        <v>0</v>
      </c>
      <c r="BQ164" s="6">
        <f ca="1">IF(Table1[[#This Row],[Area]]="NEW BRUNCWICK",Table1[[#This Row],[Income]],0)</f>
        <v>0</v>
      </c>
      <c r="BR164" s="6">
        <f ca="1">IF(Table1[[#This Row],[Area]]="NOVA SCOTIA",Table1[[#This Row],[Income]],0)</f>
        <v>0</v>
      </c>
      <c r="BS164" s="7">
        <f t="shared" ca="1" si="80"/>
        <v>0</v>
      </c>
      <c r="BT164" s="5">
        <f ca="1">IF(Table1[[#This Row],[field of work]]="HEALTH",Table1[[#This Row],[Income]],0)</f>
        <v>0</v>
      </c>
      <c r="BU164" s="6">
        <f ca="1">IF(Table1[[#This Row],[field of work]]="CONSTRUCTION",Table1[[#This Row],[Income]],0)</f>
        <v>0</v>
      </c>
      <c r="BV164" s="6">
        <f t="shared" ca="1" si="81"/>
        <v>0</v>
      </c>
      <c r="BW164" s="6">
        <f ca="1">IF(Table1[[#This Row],[field of work]]="IT",Table1[[#This Row],[Income]],0)</f>
        <v>0</v>
      </c>
      <c r="BX164" s="6">
        <f ca="1">IF(Table1[[#This Row],[field of work]]="GENERAL WORK",Table1[[#This Row],[Income]],0)</f>
        <v>8634</v>
      </c>
      <c r="BY164" s="7">
        <f ca="1">IF(Table1[[#This Row],[field of work]]="AGRICULTURE",Table1[[#This Row],[Income]],0)</f>
        <v>0</v>
      </c>
      <c r="BZ164" s="5">
        <f ca="1">IF(Table1[[#This Row],[Value of debts]]&gt;Table1[[#This Row],[Income]],1,0)</f>
        <v>1</v>
      </c>
      <c r="CA164" s="7"/>
      <c r="CB164" s="5">
        <f ca="1">IF(Table1[[#This Row],[Networth of person($)]]&gt;$CC$6,Table1[[#This Row],[age]],0)</f>
        <v>27</v>
      </c>
      <c r="CC164" s="7"/>
      <c r="CD164" s="6"/>
      <c r="CE164" s="6"/>
      <c r="CF164" s="6"/>
      <c r="CG164" s="6"/>
      <c r="CH164" s="6"/>
      <c r="CI164" s="6"/>
    </row>
    <row r="165" spans="2:87" x14ac:dyDescent="0.25">
      <c r="B165">
        <f t="shared" ca="1" si="62"/>
        <v>1</v>
      </c>
      <c r="C165" t="str">
        <f t="shared" ca="1" si="63"/>
        <v>men</v>
      </c>
      <c r="D165">
        <f t="shared" ca="1" si="64"/>
        <v>25</v>
      </c>
      <c r="E165">
        <f t="shared" ca="1" si="65"/>
        <v>1</v>
      </c>
      <c r="F165" t="str">
        <f t="shared" ca="1" si="66"/>
        <v>health</v>
      </c>
      <c r="G165">
        <f t="shared" ca="1" si="67"/>
        <v>3</v>
      </c>
      <c r="H165" t="str">
        <f t="shared" ca="1" si="68"/>
        <v>university</v>
      </c>
      <c r="I165">
        <f t="shared" ca="1" si="69"/>
        <v>2</v>
      </c>
      <c r="J165">
        <f t="shared" ca="1" si="70"/>
        <v>2</v>
      </c>
      <c r="K165">
        <f t="shared" ca="1" si="71"/>
        <v>4094</v>
      </c>
      <c r="L165">
        <f t="shared" ca="1" si="72"/>
        <v>12</v>
      </c>
      <c r="M165" t="str">
        <f t="shared" ca="1" si="73"/>
        <v>Nova Scotia</v>
      </c>
      <c r="N165">
        <f t="shared" ca="1" si="82"/>
        <v>16376</v>
      </c>
      <c r="O165">
        <f t="shared" ca="1" si="74"/>
        <v>1486.2515406887287</v>
      </c>
      <c r="P165">
        <f t="shared" ca="1" si="83"/>
        <v>6069.4130858499047</v>
      </c>
      <c r="Q165">
        <f t="shared" ca="1" si="75"/>
        <v>3124</v>
      </c>
      <c r="R165">
        <f t="shared" ca="1" si="84"/>
        <v>7790.1656469890468</v>
      </c>
      <c r="S165">
        <f t="shared" ca="1" si="85"/>
        <v>2827.0633285872086</v>
      </c>
      <c r="T165">
        <f t="shared" ca="1" si="86"/>
        <v>25272.476414437115</v>
      </c>
      <c r="U165">
        <f t="shared" ca="1" si="87"/>
        <v>12400.417187677776</v>
      </c>
      <c r="V165">
        <f t="shared" ca="1" si="88"/>
        <v>12872.059226759338</v>
      </c>
      <c r="AD165" s="5">
        <f ca="1">IF(Table1[[#This Row],[Gender]]="men",1,0)</f>
        <v>1</v>
      </c>
      <c r="AE165" s="6">
        <f ca="1">IF(Table1[[#This Row],[Gender]]="women",1,0)</f>
        <v>0</v>
      </c>
      <c r="AF165" s="6"/>
      <c r="AG165" s="7"/>
      <c r="AJ165" s="17">
        <f ca="1">IF(Table1[[#This Row],[field of work]]="TEACHING",1,0)</f>
        <v>0</v>
      </c>
      <c r="AK165" s="11">
        <f ca="1">IF(Table1[[#This Row],[field of work]]="CONSTRUCTION",1,0)</f>
        <v>0</v>
      </c>
      <c r="AL165" s="11">
        <f ca="1">IF(Table1[[#This Row],[field of work]]="AGRICULTURE",1,0)</f>
        <v>0</v>
      </c>
      <c r="AM165" s="11">
        <f ca="1">IF(Table1[[#This Row],[field of work]]="AGRICULTURE",1,0)</f>
        <v>0</v>
      </c>
      <c r="AN165" s="11">
        <f ca="1">IF(Table1[[#This Row],[field of work]]="HEALTH",1,0)</f>
        <v>1</v>
      </c>
      <c r="AO165" s="11">
        <f ca="1">IF(Table1[[#This Row],[field of work]]="IT",1,0)</f>
        <v>0</v>
      </c>
      <c r="AP165" s="11"/>
      <c r="AQ165" s="11"/>
      <c r="AR165" s="6"/>
      <c r="AS165" s="6"/>
      <c r="AT165" s="6"/>
      <c r="AU165" s="7"/>
      <c r="AW165" s="20">
        <f ca="1">QUOTIENT(Table1[[#This Row],[Car Value]],Table1[[#This Row],[Cars]])</f>
        <v>3034</v>
      </c>
      <c r="AX165" s="6"/>
      <c r="AY165" s="17">
        <f ca="1">IF(Table1[[#This Row],[Value of debts]]&gt;$AZ$6,1,0)</f>
        <v>1</v>
      </c>
      <c r="AZ165" s="6"/>
      <c r="BA165" s="6"/>
      <c r="BB165" s="7"/>
      <c r="BC165" s="27">
        <f ca="1">(Table1[[#This Row],[Mortage left]]/Table1[[#This Row],[Value of House]])</f>
        <v>9.0757910398676644E-2</v>
      </c>
      <c r="BD165" s="11">
        <f t="shared" ca="1" si="76"/>
        <v>1</v>
      </c>
      <c r="BE165" s="11"/>
      <c r="BF165" s="11"/>
      <c r="BG165" s="17">
        <f ca="1">IF(Table1[[#This Row],[Area]]="YUKON",Table1[[#This Row],[Income]],0)</f>
        <v>0</v>
      </c>
      <c r="BH165" s="11">
        <f ca="1">IF(Table1[[#This Row],[Area]]="BC",Table1[[#This Row],[Income]],0)</f>
        <v>0</v>
      </c>
      <c r="BI165" s="11">
        <f t="shared" ca="1" si="77"/>
        <v>0</v>
      </c>
      <c r="BJ165" s="11">
        <f t="shared" ca="1" si="78"/>
        <v>0</v>
      </c>
      <c r="BK165" s="11">
        <f ca="1">IF(Table1[[#This Row],[Area]]="NUNAVUT",Table1[[#This Row],[Income]],0)</f>
        <v>0</v>
      </c>
      <c r="BL165" s="11">
        <f t="shared" ca="1" si="79"/>
        <v>0</v>
      </c>
      <c r="BM165" s="6">
        <f ca="1">IF(Table1[[#This Row],[Area]]="MANITOBA",Table1[[#This Row],[Income]],0)</f>
        <v>0</v>
      </c>
      <c r="BN165" s="6">
        <f ca="1">IF(Table1[[#This Row],[Area]]="ONTARIO",Table1[[#This Row],[Income]],0)</f>
        <v>0</v>
      </c>
      <c r="BO165" s="6">
        <f ca="1">IF(Table1[[#This Row],[Area]]="QUEBEC",Table1[[#This Row],[Income]],0)</f>
        <v>0</v>
      </c>
      <c r="BP165" s="6">
        <f ca="1">IF(Table1[[#This Row],[Area]]="NEWFOUNLAND",Table1[[#This Row],[Income]],0)</f>
        <v>0</v>
      </c>
      <c r="BQ165" s="6">
        <f ca="1">IF(Table1[[#This Row],[Area]]="NEW BRUNCWICK",Table1[[#This Row],[Income]],0)</f>
        <v>0</v>
      </c>
      <c r="BR165" s="6">
        <f ca="1">IF(Table1[[#This Row],[Area]]="NOVA SCOTIA",Table1[[#This Row],[Income]],0)</f>
        <v>4094</v>
      </c>
      <c r="BS165" s="7">
        <f t="shared" ca="1" si="80"/>
        <v>0</v>
      </c>
      <c r="BT165" s="5">
        <f ca="1">IF(Table1[[#This Row],[field of work]]="HEALTH",Table1[[#This Row],[Income]],0)</f>
        <v>4094</v>
      </c>
      <c r="BU165" s="6">
        <f ca="1">IF(Table1[[#This Row],[field of work]]="CONSTRUCTION",Table1[[#This Row],[Income]],0)</f>
        <v>0</v>
      </c>
      <c r="BV165" s="6">
        <f t="shared" ca="1" si="81"/>
        <v>2667</v>
      </c>
      <c r="BW165" s="6">
        <f ca="1">IF(Table1[[#This Row],[field of work]]="IT",Table1[[#This Row],[Income]],0)</f>
        <v>0</v>
      </c>
      <c r="BX165" s="6">
        <f ca="1">IF(Table1[[#This Row],[field of work]]="GENERAL WORK",Table1[[#This Row],[Income]],0)</f>
        <v>0</v>
      </c>
      <c r="BY165" s="7">
        <f ca="1">IF(Table1[[#This Row],[field of work]]="AGRICULTURE",Table1[[#This Row],[Income]],0)</f>
        <v>0</v>
      </c>
      <c r="BZ165" s="5">
        <f ca="1">IF(Table1[[#This Row],[Value of debts]]&gt;Table1[[#This Row],[Income]],1,0)</f>
        <v>1</v>
      </c>
      <c r="CA165" s="7"/>
      <c r="CB165" s="5">
        <f ca="1">IF(Table1[[#This Row],[Networth of person($)]]&gt;$CC$6,Table1[[#This Row],[age]],0)</f>
        <v>25</v>
      </c>
      <c r="CC165" s="7"/>
      <c r="CD165" s="6"/>
      <c r="CE165" s="6"/>
      <c r="CF165" s="6"/>
      <c r="CG165" s="6"/>
      <c r="CH165" s="6"/>
      <c r="CI165" s="6"/>
    </row>
    <row r="166" spans="2:87" x14ac:dyDescent="0.25">
      <c r="B166">
        <f t="shared" ca="1" si="62"/>
        <v>2</v>
      </c>
      <c r="C166" t="str">
        <f t="shared" ca="1" si="63"/>
        <v>women</v>
      </c>
      <c r="D166">
        <f t="shared" ca="1" si="64"/>
        <v>32</v>
      </c>
      <c r="E166">
        <f t="shared" ca="1" si="65"/>
        <v>3</v>
      </c>
      <c r="F166" t="str">
        <f t="shared" ca="1" si="66"/>
        <v>teaching</v>
      </c>
      <c r="G166">
        <f t="shared" ca="1" si="67"/>
        <v>2</v>
      </c>
      <c r="H166" t="str">
        <f t="shared" ca="1" si="68"/>
        <v>college</v>
      </c>
      <c r="I166">
        <f t="shared" ca="1" si="69"/>
        <v>4</v>
      </c>
      <c r="J166">
        <f t="shared" ca="1" si="70"/>
        <v>1</v>
      </c>
      <c r="K166">
        <f t="shared" ca="1" si="71"/>
        <v>2667</v>
      </c>
      <c r="L166">
        <f t="shared" ca="1" si="72"/>
        <v>7</v>
      </c>
      <c r="M166" t="str">
        <f t="shared" ca="1" si="73"/>
        <v>Manitoba</v>
      </c>
      <c r="N166">
        <f t="shared" ca="1" si="82"/>
        <v>16002</v>
      </c>
      <c r="O166">
        <f t="shared" ca="1" si="74"/>
        <v>8364.9917697120127</v>
      </c>
      <c r="P166">
        <f t="shared" ca="1" si="83"/>
        <v>1103.8614625146656</v>
      </c>
      <c r="Q166">
        <f t="shared" ca="1" si="75"/>
        <v>670</v>
      </c>
      <c r="R166">
        <f t="shared" ca="1" si="84"/>
        <v>5288.4965182448923</v>
      </c>
      <c r="S166">
        <f t="shared" ca="1" si="85"/>
        <v>2539.1368533162408</v>
      </c>
      <c r="T166">
        <f t="shared" ca="1" si="86"/>
        <v>19644.998315830908</v>
      </c>
      <c r="U166">
        <f t="shared" ca="1" si="87"/>
        <v>14323.488287956905</v>
      </c>
      <c r="V166">
        <f t="shared" ca="1" si="88"/>
        <v>5321.5100278740028</v>
      </c>
      <c r="AD166" s="5">
        <f ca="1">IF(Table1[[#This Row],[Gender]]="men",1,0)</f>
        <v>0</v>
      </c>
      <c r="AE166" s="6">
        <f ca="1">IF(Table1[[#This Row],[Gender]]="women",1,0)</f>
        <v>1</v>
      </c>
      <c r="AF166" s="6"/>
      <c r="AG166" s="7"/>
      <c r="AJ166" s="17">
        <f ca="1">IF(Table1[[#This Row],[field of work]]="TEACHING",1,0)</f>
        <v>1</v>
      </c>
      <c r="AK166" s="11">
        <f ca="1">IF(Table1[[#This Row],[field of work]]="CONSTRUCTION",1,0)</f>
        <v>0</v>
      </c>
      <c r="AL166" s="11">
        <f ca="1">IF(Table1[[#This Row],[field of work]]="AGRICULTURE",1,0)</f>
        <v>0</v>
      </c>
      <c r="AM166" s="11">
        <f ca="1">IF(Table1[[#This Row],[field of work]]="AGRICULTURE",1,0)</f>
        <v>0</v>
      </c>
      <c r="AN166" s="11">
        <f ca="1">IF(Table1[[#This Row],[field of work]]="HEALTH",1,0)</f>
        <v>0</v>
      </c>
      <c r="AO166" s="11">
        <f ca="1">IF(Table1[[#This Row],[field of work]]="IT",1,0)</f>
        <v>0</v>
      </c>
      <c r="AP166" s="11"/>
      <c r="AQ166" s="11"/>
      <c r="AR166" s="6"/>
      <c r="AS166" s="6"/>
      <c r="AT166" s="6"/>
      <c r="AU166" s="7"/>
      <c r="AW166" s="20">
        <f ca="1">QUOTIENT(Table1[[#This Row],[Car Value]],Table1[[#This Row],[Cars]])</f>
        <v>1103</v>
      </c>
      <c r="AX166" s="6"/>
      <c r="AY166" s="17">
        <f ca="1">IF(Table1[[#This Row],[Value of debts]]&gt;$AZ$6,1,0)</f>
        <v>1</v>
      </c>
      <c r="AZ166" s="6"/>
      <c r="BA166" s="6"/>
      <c r="BB166" s="7"/>
      <c r="BC166" s="27">
        <f ca="1">(Table1[[#This Row],[Mortage left]]/Table1[[#This Row],[Value of House]])</f>
        <v>0.52274664227671619</v>
      </c>
      <c r="BD166" s="11">
        <f t="shared" ca="1" si="76"/>
        <v>0</v>
      </c>
      <c r="BE166" s="11"/>
      <c r="BF166" s="11"/>
      <c r="BG166" s="17">
        <f ca="1">IF(Table1[[#This Row],[Area]]="YUKON",Table1[[#This Row],[Income]],0)</f>
        <v>0</v>
      </c>
      <c r="BH166" s="11">
        <f ca="1">IF(Table1[[#This Row],[Area]]="BC",Table1[[#This Row],[Income]],0)</f>
        <v>0</v>
      </c>
      <c r="BI166" s="11">
        <f t="shared" ca="1" si="77"/>
        <v>0</v>
      </c>
      <c r="BJ166" s="11">
        <f t="shared" ca="1" si="78"/>
        <v>0</v>
      </c>
      <c r="BK166" s="11">
        <f ca="1">IF(Table1[[#This Row],[Area]]="NUNAVUT",Table1[[#This Row],[Income]],0)</f>
        <v>0</v>
      </c>
      <c r="BL166" s="11">
        <f t="shared" ca="1" si="79"/>
        <v>0</v>
      </c>
      <c r="BM166" s="6">
        <f ca="1">IF(Table1[[#This Row],[Area]]="MANITOBA",Table1[[#This Row],[Income]],0)</f>
        <v>2667</v>
      </c>
      <c r="BN166" s="6">
        <f ca="1">IF(Table1[[#This Row],[Area]]="ONTARIO",Table1[[#This Row],[Income]],0)</f>
        <v>0</v>
      </c>
      <c r="BO166" s="6">
        <f ca="1">IF(Table1[[#This Row],[Area]]="QUEBEC",Table1[[#This Row],[Income]],0)</f>
        <v>0</v>
      </c>
      <c r="BP166" s="6">
        <f ca="1">IF(Table1[[#This Row],[Area]]="NEWFOUNLAND",Table1[[#This Row],[Income]],0)</f>
        <v>0</v>
      </c>
      <c r="BQ166" s="6">
        <f ca="1">IF(Table1[[#This Row],[Area]]="NEW BRUNCWICK",Table1[[#This Row],[Income]],0)</f>
        <v>0</v>
      </c>
      <c r="BR166" s="6">
        <f ca="1">IF(Table1[[#This Row],[Area]]="NOVA SCOTIA",Table1[[#This Row],[Income]],0)</f>
        <v>0</v>
      </c>
      <c r="BS166" s="7">
        <f t="shared" ca="1" si="80"/>
        <v>0</v>
      </c>
      <c r="BT166" s="5">
        <f ca="1">IF(Table1[[#This Row],[field of work]]="HEALTH",Table1[[#This Row],[Income]],0)</f>
        <v>0</v>
      </c>
      <c r="BU166" s="6">
        <f ca="1">IF(Table1[[#This Row],[field of work]]="CONSTRUCTION",Table1[[#This Row],[Income]],0)</f>
        <v>0</v>
      </c>
      <c r="BV166" s="6">
        <f t="shared" ca="1" si="81"/>
        <v>5051</v>
      </c>
      <c r="BW166" s="6">
        <f ca="1">IF(Table1[[#This Row],[field of work]]="IT",Table1[[#This Row],[Income]],0)</f>
        <v>0</v>
      </c>
      <c r="BX166" s="6">
        <f ca="1">IF(Table1[[#This Row],[field of work]]="GENERAL WORK",Table1[[#This Row],[Income]],0)</f>
        <v>0</v>
      </c>
      <c r="BY166" s="7">
        <f ca="1">IF(Table1[[#This Row],[field of work]]="AGRICULTURE",Table1[[#This Row],[Income]],0)</f>
        <v>0</v>
      </c>
      <c r="BZ166" s="5">
        <f ca="1">IF(Table1[[#This Row],[Value of debts]]&gt;Table1[[#This Row],[Income]],1,0)</f>
        <v>1</v>
      </c>
      <c r="CA166" s="7"/>
      <c r="CB166" s="5">
        <f ca="1">IF(Table1[[#This Row],[Networth of person($)]]&gt;$CC$6,Table1[[#This Row],[age]],0)</f>
        <v>32</v>
      </c>
      <c r="CC166" s="7"/>
      <c r="CD166" s="6"/>
      <c r="CE166" s="6"/>
      <c r="CF166" s="6"/>
      <c r="CG166" s="6"/>
      <c r="CH166" s="6"/>
      <c r="CI166" s="6"/>
    </row>
    <row r="167" spans="2:87" x14ac:dyDescent="0.25">
      <c r="B167">
        <f t="shared" ca="1" si="62"/>
        <v>1</v>
      </c>
      <c r="C167" t="str">
        <f t="shared" ca="1" si="63"/>
        <v>men</v>
      </c>
      <c r="D167">
        <f t="shared" ca="1" si="64"/>
        <v>42</v>
      </c>
      <c r="E167">
        <f t="shared" ca="1" si="65"/>
        <v>3</v>
      </c>
      <c r="F167" t="str">
        <f t="shared" ca="1" si="66"/>
        <v>teaching</v>
      </c>
      <c r="G167">
        <f t="shared" ca="1" si="67"/>
        <v>1</v>
      </c>
      <c r="H167" t="str">
        <f t="shared" ca="1" si="68"/>
        <v>highschool</v>
      </c>
      <c r="I167">
        <f t="shared" ca="1" si="69"/>
        <v>1</v>
      </c>
      <c r="J167">
        <f t="shared" ca="1" si="70"/>
        <v>3</v>
      </c>
      <c r="K167">
        <f t="shared" ca="1" si="71"/>
        <v>5051</v>
      </c>
      <c r="L167">
        <f t="shared" ca="1" si="72"/>
        <v>1</v>
      </c>
      <c r="M167" t="str">
        <f t="shared" ca="1" si="73"/>
        <v>Yukon</v>
      </c>
      <c r="N167">
        <f t="shared" ca="1" si="82"/>
        <v>20204</v>
      </c>
      <c r="O167">
        <f t="shared" ca="1" si="74"/>
        <v>7893.9460356048721</v>
      </c>
      <c r="P167">
        <f t="shared" ca="1" si="83"/>
        <v>3947.7632220688065</v>
      </c>
      <c r="Q167">
        <f t="shared" ca="1" si="75"/>
        <v>309</v>
      </c>
      <c r="R167">
        <f t="shared" ca="1" si="84"/>
        <v>7534.7034192771334</v>
      </c>
      <c r="S167">
        <f t="shared" ca="1" si="85"/>
        <v>3523.6852118463312</v>
      </c>
      <c r="T167">
        <f t="shared" ca="1" si="86"/>
        <v>27675.448433915139</v>
      </c>
      <c r="U167">
        <f t="shared" ca="1" si="87"/>
        <v>15737.649454882006</v>
      </c>
      <c r="V167">
        <f t="shared" ca="1" si="88"/>
        <v>11937.798979033132</v>
      </c>
      <c r="AD167" s="5">
        <f ca="1">IF(Table1[[#This Row],[Gender]]="men",1,0)</f>
        <v>1</v>
      </c>
      <c r="AE167" s="6">
        <f ca="1">IF(Table1[[#This Row],[Gender]]="women",1,0)</f>
        <v>0</v>
      </c>
      <c r="AF167" s="6"/>
      <c r="AG167" s="7"/>
      <c r="AJ167" s="17">
        <f ca="1">IF(Table1[[#This Row],[field of work]]="TEACHING",1,0)</f>
        <v>1</v>
      </c>
      <c r="AK167" s="11">
        <f ca="1">IF(Table1[[#This Row],[field of work]]="CONSTRUCTION",1,0)</f>
        <v>0</v>
      </c>
      <c r="AL167" s="11">
        <f ca="1">IF(Table1[[#This Row],[field of work]]="AGRICULTURE",1,0)</f>
        <v>0</v>
      </c>
      <c r="AM167" s="11">
        <f ca="1">IF(Table1[[#This Row],[field of work]]="AGRICULTURE",1,0)</f>
        <v>0</v>
      </c>
      <c r="AN167" s="11">
        <f ca="1">IF(Table1[[#This Row],[field of work]]="HEALTH",1,0)</f>
        <v>0</v>
      </c>
      <c r="AO167" s="11">
        <f ca="1">IF(Table1[[#This Row],[field of work]]="IT",1,0)</f>
        <v>0</v>
      </c>
      <c r="AP167" s="11"/>
      <c r="AQ167" s="11"/>
      <c r="AR167" s="6"/>
      <c r="AS167" s="6"/>
      <c r="AT167" s="6"/>
      <c r="AU167" s="7"/>
      <c r="AW167" s="20">
        <f ca="1">QUOTIENT(Table1[[#This Row],[Car Value]],Table1[[#This Row],[Cars]])</f>
        <v>1315</v>
      </c>
      <c r="AX167" s="6"/>
      <c r="AY167" s="17">
        <f ca="1">IF(Table1[[#This Row],[Value of debts]]&gt;$AZ$6,1,0)</f>
        <v>1</v>
      </c>
      <c r="AZ167" s="6"/>
      <c r="BA167" s="6"/>
      <c r="BB167" s="7"/>
      <c r="BC167" s="27">
        <f ca="1">(Table1[[#This Row],[Mortage left]]/Table1[[#This Row],[Value of House]])</f>
        <v>0.39071203898262086</v>
      </c>
      <c r="BD167" s="11">
        <f t="shared" ca="1" si="76"/>
        <v>0</v>
      </c>
      <c r="BE167" s="11"/>
      <c r="BF167" s="11"/>
      <c r="BG167" s="17">
        <f ca="1">IF(Table1[[#This Row],[Area]]="YUKON",Table1[[#This Row],[Income]],0)</f>
        <v>5051</v>
      </c>
      <c r="BH167" s="11">
        <f ca="1">IF(Table1[[#This Row],[Area]]="BC",Table1[[#This Row],[Income]],0)</f>
        <v>0</v>
      </c>
      <c r="BI167" s="11">
        <f t="shared" ca="1" si="77"/>
        <v>0</v>
      </c>
      <c r="BJ167" s="11">
        <f t="shared" ca="1" si="78"/>
        <v>0</v>
      </c>
      <c r="BK167" s="11">
        <f ca="1">IF(Table1[[#This Row],[Area]]="NUNAVUT",Table1[[#This Row],[Income]],0)</f>
        <v>0</v>
      </c>
      <c r="BL167" s="11">
        <f t="shared" ca="1" si="79"/>
        <v>2734</v>
      </c>
      <c r="BM167" s="6">
        <f ca="1">IF(Table1[[#This Row],[Area]]="MANITOBA",Table1[[#This Row],[Income]],0)</f>
        <v>0</v>
      </c>
      <c r="BN167" s="6">
        <f ca="1">IF(Table1[[#This Row],[Area]]="ONTARIO",Table1[[#This Row],[Income]],0)</f>
        <v>0</v>
      </c>
      <c r="BO167" s="6">
        <f ca="1">IF(Table1[[#This Row],[Area]]="QUEBEC",Table1[[#This Row],[Income]],0)</f>
        <v>0</v>
      </c>
      <c r="BP167" s="6">
        <f ca="1">IF(Table1[[#This Row],[Area]]="NEWFOUNLAND",Table1[[#This Row],[Income]],0)</f>
        <v>0</v>
      </c>
      <c r="BQ167" s="6">
        <f ca="1">IF(Table1[[#This Row],[Area]]="NEW BRUNCWICK",Table1[[#This Row],[Income]],0)</f>
        <v>0</v>
      </c>
      <c r="BR167" s="6">
        <f ca="1">IF(Table1[[#This Row],[Area]]="NOVA SCOTIA",Table1[[#This Row],[Income]],0)</f>
        <v>0</v>
      </c>
      <c r="BS167" s="7">
        <f t="shared" ca="1" si="80"/>
        <v>0</v>
      </c>
      <c r="BT167" s="5">
        <f ca="1">IF(Table1[[#This Row],[field of work]]="HEALTH",Table1[[#This Row],[Income]],0)</f>
        <v>0</v>
      </c>
      <c r="BU167" s="6">
        <f ca="1">IF(Table1[[#This Row],[field of work]]="CONSTRUCTION",Table1[[#This Row],[Income]],0)</f>
        <v>0</v>
      </c>
      <c r="BV167" s="6">
        <f t="shared" ca="1" si="81"/>
        <v>0</v>
      </c>
      <c r="BW167" s="6">
        <f ca="1">IF(Table1[[#This Row],[field of work]]="IT",Table1[[#This Row],[Income]],0)</f>
        <v>0</v>
      </c>
      <c r="BX167" s="6">
        <f ca="1">IF(Table1[[#This Row],[field of work]]="GENERAL WORK",Table1[[#This Row],[Income]],0)</f>
        <v>0</v>
      </c>
      <c r="BY167" s="7">
        <f ca="1">IF(Table1[[#This Row],[field of work]]="AGRICULTURE",Table1[[#This Row],[Income]],0)</f>
        <v>0</v>
      </c>
      <c r="BZ167" s="5">
        <f ca="1">IF(Table1[[#This Row],[Value of debts]]&gt;Table1[[#This Row],[Income]],1,0)</f>
        <v>1</v>
      </c>
      <c r="CA167" s="7"/>
      <c r="CB167" s="5">
        <f ca="1">IF(Table1[[#This Row],[Networth of person($)]]&gt;$CC$6,Table1[[#This Row],[age]],0)</f>
        <v>42</v>
      </c>
      <c r="CC167" s="7"/>
      <c r="CD167" s="6"/>
      <c r="CE167" s="6"/>
      <c r="CF167" s="6"/>
      <c r="CG167" s="6"/>
      <c r="CH167" s="6"/>
      <c r="CI167" s="6"/>
    </row>
    <row r="168" spans="2:87" x14ac:dyDescent="0.25">
      <c r="B168">
        <f t="shared" ca="1" si="62"/>
        <v>1</v>
      </c>
      <c r="C168" t="str">
        <f t="shared" ca="1" si="63"/>
        <v>men</v>
      </c>
      <c r="D168">
        <f t="shared" ca="1" si="64"/>
        <v>45</v>
      </c>
      <c r="E168">
        <f t="shared" ca="1" si="65"/>
        <v>4</v>
      </c>
      <c r="F168" t="str">
        <f t="shared" ca="1" si="66"/>
        <v>IT</v>
      </c>
      <c r="G168">
        <f t="shared" ca="1" si="67"/>
        <v>5</v>
      </c>
      <c r="H168" t="str">
        <f t="shared" ca="1" si="68"/>
        <v>other</v>
      </c>
      <c r="I168">
        <f t="shared" ca="1" si="69"/>
        <v>0</v>
      </c>
      <c r="J168">
        <f t="shared" ca="1" si="70"/>
        <v>1</v>
      </c>
      <c r="K168">
        <f t="shared" ca="1" si="71"/>
        <v>3931</v>
      </c>
      <c r="L168">
        <f t="shared" ca="1" si="72"/>
        <v>4</v>
      </c>
      <c r="M168" t="str">
        <f t="shared" ca="1" si="73"/>
        <v>Alberta</v>
      </c>
      <c r="N168">
        <f t="shared" ca="1" si="82"/>
        <v>23586</v>
      </c>
      <c r="O168">
        <f t="shared" ca="1" si="74"/>
        <v>15367.997796353064</v>
      </c>
      <c r="P168">
        <f t="shared" ca="1" si="83"/>
        <v>548.75012661083429</v>
      </c>
      <c r="Q168">
        <f t="shared" ca="1" si="75"/>
        <v>489</v>
      </c>
      <c r="R168">
        <f t="shared" ca="1" si="84"/>
        <v>7679.1014653486791</v>
      </c>
      <c r="S168">
        <f t="shared" ca="1" si="85"/>
        <v>4803.1340159385172</v>
      </c>
      <c r="T168">
        <f t="shared" ca="1" si="86"/>
        <v>28937.884142549352</v>
      </c>
      <c r="U168">
        <f t="shared" ca="1" si="87"/>
        <v>23536.099261701744</v>
      </c>
      <c r="V168">
        <f t="shared" ca="1" si="88"/>
        <v>5401.7848808476083</v>
      </c>
      <c r="AD168" s="5">
        <f ca="1">IF(Table1[[#This Row],[Gender]]="men",1,0)</f>
        <v>1</v>
      </c>
      <c r="AE168" s="6">
        <f ca="1">IF(Table1[[#This Row],[Gender]]="women",1,0)</f>
        <v>0</v>
      </c>
      <c r="AF168" s="6"/>
      <c r="AG168" s="7"/>
      <c r="AJ168" s="17">
        <f ca="1">IF(Table1[[#This Row],[field of work]]="TEACHING",1,0)</f>
        <v>0</v>
      </c>
      <c r="AK168" s="11">
        <f ca="1">IF(Table1[[#This Row],[field of work]]="CONSTRUCTION",1,0)</f>
        <v>0</v>
      </c>
      <c r="AL168" s="11">
        <f ca="1">IF(Table1[[#This Row],[field of work]]="AGRICULTURE",1,0)</f>
        <v>0</v>
      </c>
      <c r="AM168" s="11">
        <f ca="1">IF(Table1[[#This Row],[field of work]]="AGRICULTURE",1,0)</f>
        <v>0</v>
      </c>
      <c r="AN168" s="11">
        <f ca="1">IF(Table1[[#This Row],[field of work]]="HEALTH",1,0)</f>
        <v>0</v>
      </c>
      <c r="AO168" s="11">
        <f ca="1">IF(Table1[[#This Row],[field of work]]="IT",1,0)</f>
        <v>1</v>
      </c>
      <c r="AP168" s="11"/>
      <c r="AQ168" s="11"/>
      <c r="AR168" s="6"/>
      <c r="AS168" s="6"/>
      <c r="AT168" s="6"/>
      <c r="AU168" s="7"/>
      <c r="AW168" s="20">
        <f ca="1">QUOTIENT(Table1[[#This Row],[Car Value]],Table1[[#This Row],[Cars]])</f>
        <v>548</v>
      </c>
      <c r="AX168" s="6"/>
      <c r="AY168" s="17">
        <f ca="1">IF(Table1[[#This Row],[Value of debts]]&gt;$AZ$6,1,0)</f>
        <v>1</v>
      </c>
      <c r="AZ168" s="6"/>
      <c r="BA168" s="6"/>
      <c r="BB168" s="7"/>
      <c r="BC168" s="27">
        <f ca="1">(Table1[[#This Row],[Mortage left]]/Table1[[#This Row],[Value of House]])</f>
        <v>0.65157287358403559</v>
      </c>
      <c r="BD168" s="11">
        <f t="shared" ca="1" si="76"/>
        <v>0</v>
      </c>
      <c r="BE168" s="11"/>
      <c r="BF168" s="11"/>
      <c r="BG168" s="17">
        <f ca="1">IF(Table1[[#This Row],[Area]]="YUKON",Table1[[#This Row],[Income]],0)</f>
        <v>0</v>
      </c>
      <c r="BH168" s="11">
        <f ca="1">IF(Table1[[#This Row],[Area]]="BC",Table1[[#This Row],[Income]],0)</f>
        <v>0</v>
      </c>
      <c r="BI168" s="11">
        <f t="shared" ca="1" si="77"/>
        <v>0</v>
      </c>
      <c r="BJ168" s="11">
        <f t="shared" ca="1" si="78"/>
        <v>0</v>
      </c>
      <c r="BK168" s="11">
        <f ca="1">IF(Table1[[#This Row],[Area]]="NUNAVUT",Table1[[#This Row],[Income]],0)</f>
        <v>0</v>
      </c>
      <c r="BL168" s="11">
        <f t="shared" ca="1" si="79"/>
        <v>0</v>
      </c>
      <c r="BM168" s="6">
        <f ca="1">IF(Table1[[#This Row],[Area]]="MANITOBA",Table1[[#This Row],[Income]],0)</f>
        <v>0</v>
      </c>
      <c r="BN168" s="6">
        <f ca="1">IF(Table1[[#This Row],[Area]]="ONTARIO",Table1[[#This Row],[Income]],0)</f>
        <v>0</v>
      </c>
      <c r="BO168" s="6">
        <f ca="1">IF(Table1[[#This Row],[Area]]="QUEBEC",Table1[[#This Row],[Income]],0)</f>
        <v>0</v>
      </c>
      <c r="BP168" s="6">
        <f ca="1">IF(Table1[[#This Row],[Area]]="NEWFOUNLAND",Table1[[#This Row],[Income]],0)</f>
        <v>0</v>
      </c>
      <c r="BQ168" s="6">
        <f ca="1">IF(Table1[[#This Row],[Area]]="NEW BRUNCWICK",Table1[[#This Row],[Income]],0)</f>
        <v>0</v>
      </c>
      <c r="BR168" s="6">
        <f ca="1">IF(Table1[[#This Row],[Area]]="NOVA SCOTIA",Table1[[#This Row],[Income]],0)</f>
        <v>0</v>
      </c>
      <c r="BS168" s="7">
        <f t="shared" ca="1" si="80"/>
        <v>0</v>
      </c>
      <c r="BT168" s="5">
        <f ca="1">IF(Table1[[#This Row],[field of work]]="HEALTH",Table1[[#This Row],[Income]],0)</f>
        <v>0</v>
      </c>
      <c r="BU168" s="6">
        <f ca="1">IF(Table1[[#This Row],[field of work]]="CONSTRUCTION",Table1[[#This Row],[Income]],0)</f>
        <v>0</v>
      </c>
      <c r="BV168" s="6">
        <f t="shared" ca="1" si="81"/>
        <v>0</v>
      </c>
      <c r="BW168" s="6">
        <f ca="1">IF(Table1[[#This Row],[field of work]]="IT",Table1[[#This Row],[Income]],0)</f>
        <v>3931</v>
      </c>
      <c r="BX168" s="6">
        <f ca="1">IF(Table1[[#This Row],[field of work]]="GENERAL WORK",Table1[[#This Row],[Income]],0)</f>
        <v>0</v>
      </c>
      <c r="BY168" s="7">
        <f ca="1">IF(Table1[[#This Row],[field of work]]="AGRICULTURE",Table1[[#This Row],[Income]],0)</f>
        <v>0</v>
      </c>
      <c r="BZ168" s="5">
        <f ca="1">IF(Table1[[#This Row],[Value of debts]]&gt;Table1[[#This Row],[Income]],1,0)</f>
        <v>1</v>
      </c>
      <c r="CA168" s="7"/>
      <c r="CB168" s="5">
        <f ca="1">IF(Table1[[#This Row],[Networth of person($)]]&gt;$CC$6,Table1[[#This Row],[age]],0)</f>
        <v>45</v>
      </c>
      <c r="CC168" s="7"/>
      <c r="CD168" s="6"/>
      <c r="CE168" s="6"/>
      <c r="CF168" s="6"/>
      <c r="CG168" s="6"/>
      <c r="CH168" s="6"/>
      <c r="CI168" s="6"/>
    </row>
    <row r="169" spans="2:87" x14ac:dyDescent="0.25">
      <c r="B169">
        <f t="shared" ca="1" si="62"/>
        <v>2</v>
      </c>
      <c r="C169" t="str">
        <f t="shared" ca="1" si="63"/>
        <v>women</v>
      </c>
      <c r="D169">
        <f t="shared" ca="1" si="64"/>
        <v>43</v>
      </c>
      <c r="E169">
        <f t="shared" ca="1" si="65"/>
        <v>4</v>
      </c>
      <c r="F169" t="str">
        <f t="shared" ca="1" si="66"/>
        <v>IT</v>
      </c>
      <c r="G169">
        <f t="shared" ca="1" si="67"/>
        <v>3</v>
      </c>
      <c r="H169" t="str">
        <f t="shared" ca="1" si="68"/>
        <v>university</v>
      </c>
      <c r="I169">
        <f t="shared" ca="1" si="69"/>
        <v>2</v>
      </c>
      <c r="J169">
        <f t="shared" ca="1" si="70"/>
        <v>1</v>
      </c>
      <c r="K169">
        <f t="shared" ca="1" si="71"/>
        <v>4352</v>
      </c>
      <c r="L169">
        <f t="shared" ca="1" si="72"/>
        <v>6</v>
      </c>
      <c r="M169" t="str">
        <f t="shared" ca="1" si="73"/>
        <v>Saskatchenwan</v>
      </c>
      <c r="N169">
        <f t="shared" ca="1" si="82"/>
        <v>13056</v>
      </c>
      <c r="O169">
        <f t="shared" ca="1" si="74"/>
        <v>10140.435118508442</v>
      </c>
      <c r="P169">
        <f t="shared" ca="1" si="83"/>
        <v>50.948689766096351</v>
      </c>
      <c r="Q169">
        <f t="shared" ca="1" si="75"/>
        <v>24</v>
      </c>
      <c r="R169">
        <f t="shared" ca="1" si="84"/>
        <v>6279.9134398888627</v>
      </c>
      <c r="S169">
        <f t="shared" ca="1" si="85"/>
        <v>3898.8528697757683</v>
      </c>
      <c r="T169">
        <f t="shared" ca="1" si="86"/>
        <v>17005.801559541866</v>
      </c>
      <c r="U169">
        <f t="shared" ca="1" si="87"/>
        <v>16444.348558397305</v>
      </c>
      <c r="V169">
        <f t="shared" ca="1" si="88"/>
        <v>561.4530011445604</v>
      </c>
      <c r="AD169" s="5">
        <f ca="1">IF(Table1[[#This Row],[Gender]]="men",1,0)</f>
        <v>0</v>
      </c>
      <c r="AE169" s="6">
        <f ca="1">IF(Table1[[#This Row],[Gender]]="women",1,0)</f>
        <v>1</v>
      </c>
      <c r="AF169" s="6"/>
      <c r="AG169" s="7"/>
      <c r="AJ169" s="17">
        <f ca="1">IF(Table1[[#This Row],[field of work]]="TEACHING",1,0)</f>
        <v>0</v>
      </c>
      <c r="AK169" s="11">
        <f ca="1">IF(Table1[[#This Row],[field of work]]="CONSTRUCTION",1,0)</f>
        <v>0</v>
      </c>
      <c r="AL169" s="11">
        <f ca="1">IF(Table1[[#This Row],[field of work]]="AGRICULTURE",1,0)</f>
        <v>0</v>
      </c>
      <c r="AM169" s="11">
        <f ca="1">IF(Table1[[#This Row],[field of work]]="AGRICULTURE",1,0)</f>
        <v>0</v>
      </c>
      <c r="AN169" s="11">
        <f ca="1">IF(Table1[[#This Row],[field of work]]="HEALTH",1,0)</f>
        <v>0</v>
      </c>
      <c r="AO169" s="11">
        <f ca="1">IF(Table1[[#This Row],[field of work]]="IT",1,0)</f>
        <v>1</v>
      </c>
      <c r="AP169" s="11"/>
      <c r="AQ169" s="11"/>
      <c r="AR169" s="6"/>
      <c r="AS169" s="6"/>
      <c r="AT169" s="6"/>
      <c r="AU169" s="7"/>
      <c r="AW169" s="20">
        <f ca="1">QUOTIENT(Table1[[#This Row],[Car Value]],Table1[[#This Row],[Cars]])</f>
        <v>50</v>
      </c>
      <c r="AX169" s="6"/>
      <c r="AY169" s="17">
        <f ca="1">IF(Table1[[#This Row],[Value of debts]]&gt;$AZ$6,1,0)</f>
        <v>1</v>
      </c>
      <c r="AZ169" s="6"/>
      <c r="BA169" s="6"/>
      <c r="BB169" s="7"/>
      <c r="BC169" s="27">
        <f ca="1">(Table1[[#This Row],[Mortage left]]/Table1[[#This Row],[Value of House]])</f>
        <v>0.77668773885634512</v>
      </c>
      <c r="BD169" s="11">
        <f t="shared" ca="1" si="76"/>
        <v>0</v>
      </c>
      <c r="BE169" s="11"/>
      <c r="BF169" s="11"/>
      <c r="BG169" s="17">
        <f ca="1">IF(Table1[[#This Row],[Area]]="YUKON",Table1[[#This Row],[Income]],0)</f>
        <v>0</v>
      </c>
      <c r="BH169" s="11">
        <f ca="1">IF(Table1[[#This Row],[Area]]="BC",Table1[[#This Row],[Income]],0)</f>
        <v>0</v>
      </c>
      <c r="BI169" s="11">
        <f t="shared" ca="1" si="77"/>
        <v>0</v>
      </c>
      <c r="BJ169" s="11">
        <f t="shared" ca="1" si="78"/>
        <v>0</v>
      </c>
      <c r="BK169" s="11">
        <f ca="1">IF(Table1[[#This Row],[Area]]="NUNAVUT",Table1[[#This Row],[Income]],0)</f>
        <v>0</v>
      </c>
      <c r="BL169" s="11">
        <f t="shared" ca="1" si="79"/>
        <v>0</v>
      </c>
      <c r="BM169" s="6">
        <f ca="1">IF(Table1[[#This Row],[Area]]="MANITOBA",Table1[[#This Row],[Income]],0)</f>
        <v>0</v>
      </c>
      <c r="BN169" s="6">
        <f ca="1">IF(Table1[[#This Row],[Area]]="ONTARIO",Table1[[#This Row],[Income]],0)</f>
        <v>0</v>
      </c>
      <c r="BO169" s="6">
        <f ca="1">IF(Table1[[#This Row],[Area]]="QUEBEC",Table1[[#This Row],[Income]],0)</f>
        <v>0</v>
      </c>
      <c r="BP169" s="6">
        <f ca="1">IF(Table1[[#This Row],[Area]]="NEWFOUNLAND",Table1[[#This Row],[Income]],0)</f>
        <v>0</v>
      </c>
      <c r="BQ169" s="6">
        <f ca="1">IF(Table1[[#This Row],[Area]]="NEW BRUNCWICK",Table1[[#This Row],[Income]],0)</f>
        <v>0</v>
      </c>
      <c r="BR169" s="6">
        <f ca="1">IF(Table1[[#This Row],[Area]]="NOVA SCOTIA",Table1[[#This Row],[Income]],0)</f>
        <v>0</v>
      </c>
      <c r="BS169" s="7">
        <f t="shared" ca="1" si="80"/>
        <v>0</v>
      </c>
      <c r="BT169" s="5">
        <f ca="1">IF(Table1[[#This Row],[field of work]]="HEALTH",Table1[[#This Row],[Income]],0)</f>
        <v>0</v>
      </c>
      <c r="BU169" s="6">
        <f ca="1">IF(Table1[[#This Row],[field of work]]="CONSTRUCTION",Table1[[#This Row],[Income]],0)</f>
        <v>0</v>
      </c>
      <c r="BV169" s="6">
        <f t="shared" ca="1" si="81"/>
        <v>0</v>
      </c>
      <c r="BW169" s="6">
        <f ca="1">IF(Table1[[#This Row],[field of work]]="IT",Table1[[#This Row],[Income]],0)</f>
        <v>4352</v>
      </c>
      <c r="BX169" s="6">
        <f ca="1">IF(Table1[[#This Row],[field of work]]="GENERAL WORK",Table1[[#This Row],[Income]],0)</f>
        <v>0</v>
      </c>
      <c r="BY169" s="7">
        <f ca="1">IF(Table1[[#This Row],[field of work]]="AGRICULTURE",Table1[[#This Row],[Income]],0)</f>
        <v>0</v>
      </c>
      <c r="BZ169" s="5">
        <f ca="1">IF(Table1[[#This Row],[Value of debts]]&gt;Table1[[#This Row],[Income]],1,0)</f>
        <v>1</v>
      </c>
      <c r="CA169" s="7"/>
      <c r="CB169" s="5">
        <f ca="1">IF(Table1[[#This Row],[Networth of person($)]]&gt;$CC$6,Table1[[#This Row],[age]],0)</f>
        <v>0</v>
      </c>
      <c r="CC169" s="7"/>
      <c r="CD169" s="6"/>
      <c r="CE169" s="6"/>
      <c r="CF169" s="6"/>
      <c r="CG169" s="6"/>
      <c r="CH169" s="6"/>
      <c r="CI169" s="6"/>
    </row>
    <row r="170" spans="2:87" x14ac:dyDescent="0.25">
      <c r="B170">
        <f t="shared" ca="1" si="62"/>
        <v>2</v>
      </c>
      <c r="C170" t="str">
        <f t="shared" ca="1" si="63"/>
        <v>women</v>
      </c>
      <c r="D170">
        <f t="shared" ca="1" si="64"/>
        <v>29</v>
      </c>
      <c r="E170">
        <f t="shared" ca="1" si="65"/>
        <v>1</v>
      </c>
      <c r="F170" t="str">
        <f t="shared" ca="1" si="66"/>
        <v>health</v>
      </c>
      <c r="G170">
        <f t="shared" ca="1" si="67"/>
        <v>4</v>
      </c>
      <c r="H170" t="str">
        <f t="shared" ca="1" si="68"/>
        <v>technical</v>
      </c>
      <c r="I170">
        <f t="shared" ca="1" si="69"/>
        <v>2</v>
      </c>
      <c r="J170">
        <f t="shared" ca="1" si="70"/>
        <v>3</v>
      </c>
      <c r="K170">
        <f t="shared" ca="1" si="71"/>
        <v>6813</v>
      </c>
      <c r="L170">
        <f t="shared" ca="1" si="72"/>
        <v>12</v>
      </c>
      <c r="M170" t="str">
        <f t="shared" ca="1" si="73"/>
        <v>Nova Scotia</v>
      </c>
      <c r="N170">
        <f t="shared" ca="1" si="82"/>
        <v>40878</v>
      </c>
      <c r="O170">
        <f t="shared" ca="1" si="74"/>
        <v>1992.6793779985248</v>
      </c>
      <c r="P170">
        <f t="shared" ca="1" si="83"/>
        <v>13158.001564364711</v>
      </c>
      <c r="Q170">
        <f t="shared" ca="1" si="75"/>
        <v>12777</v>
      </c>
      <c r="R170">
        <f t="shared" ca="1" si="84"/>
        <v>9363.0317642602986</v>
      </c>
      <c r="S170">
        <f t="shared" ca="1" si="85"/>
        <v>4739.7390946832293</v>
      </c>
      <c r="T170">
        <f t="shared" ca="1" si="86"/>
        <v>58775.740659047944</v>
      </c>
      <c r="U170">
        <f t="shared" ca="1" si="87"/>
        <v>24132.711142258824</v>
      </c>
      <c r="V170">
        <f t="shared" ca="1" si="88"/>
        <v>34643.029516789116</v>
      </c>
      <c r="AD170" s="5">
        <f ca="1">IF(Table1[[#This Row],[Gender]]="men",1,0)</f>
        <v>0</v>
      </c>
      <c r="AE170" s="6">
        <f ca="1">IF(Table1[[#This Row],[Gender]]="women",1,0)</f>
        <v>1</v>
      </c>
      <c r="AF170" s="6"/>
      <c r="AG170" s="7"/>
      <c r="AJ170" s="17">
        <f ca="1">IF(Table1[[#This Row],[field of work]]="TEACHING",1,0)</f>
        <v>0</v>
      </c>
      <c r="AK170" s="11">
        <f ca="1">IF(Table1[[#This Row],[field of work]]="CONSTRUCTION",1,0)</f>
        <v>0</v>
      </c>
      <c r="AL170" s="11">
        <f ca="1">IF(Table1[[#This Row],[field of work]]="AGRICULTURE",1,0)</f>
        <v>0</v>
      </c>
      <c r="AM170" s="11">
        <f ca="1">IF(Table1[[#This Row],[field of work]]="AGRICULTURE",1,0)</f>
        <v>0</v>
      </c>
      <c r="AN170" s="11">
        <f ca="1">IF(Table1[[#This Row],[field of work]]="HEALTH",1,0)</f>
        <v>1</v>
      </c>
      <c r="AO170" s="11">
        <f ca="1">IF(Table1[[#This Row],[field of work]]="IT",1,0)</f>
        <v>0</v>
      </c>
      <c r="AP170" s="11"/>
      <c r="AQ170" s="11"/>
      <c r="AR170" s="6"/>
      <c r="AS170" s="6"/>
      <c r="AT170" s="6"/>
      <c r="AU170" s="7"/>
      <c r="AW170" s="20">
        <f ca="1">QUOTIENT(Table1[[#This Row],[Car Value]],Table1[[#This Row],[Cars]])</f>
        <v>4386</v>
      </c>
      <c r="AX170" s="6"/>
      <c r="AY170" s="17">
        <f ca="1">IF(Table1[[#This Row],[Value of debts]]&gt;$AZ$6,1,0)</f>
        <v>1</v>
      </c>
      <c r="AZ170" s="6"/>
      <c r="BA170" s="6"/>
      <c r="BB170" s="7"/>
      <c r="BC170" s="27">
        <f ca="1">(Table1[[#This Row],[Mortage left]]/Table1[[#This Row],[Value of House]])</f>
        <v>4.8746988062002172E-2</v>
      </c>
      <c r="BD170" s="11">
        <f t="shared" ca="1" si="76"/>
        <v>1</v>
      </c>
      <c r="BE170" s="11"/>
      <c r="BF170" s="11"/>
      <c r="BG170" s="17">
        <f ca="1">IF(Table1[[#This Row],[Area]]="YUKON",Table1[[#This Row],[Income]],0)</f>
        <v>0</v>
      </c>
      <c r="BH170" s="11">
        <f ca="1">IF(Table1[[#This Row],[Area]]="BC",Table1[[#This Row],[Income]],0)</f>
        <v>0</v>
      </c>
      <c r="BI170" s="11">
        <f t="shared" ca="1" si="77"/>
        <v>0</v>
      </c>
      <c r="BJ170" s="11">
        <f t="shared" ca="1" si="78"/>
        <v>0</v>
      </c>
      <c r="BK170" s="11">
        <f ca="1">IF(Table1[[#This Row],[Area]]="NUNAVUT",Table1[[#This Row],[Income]],0)</f>
        <v>0</v>
      </c>
      <c r="BL170" s="11">
        <f t="shared" ca="1" si="79"/>
        <v>0</v>
      </c>
      <c r="BM170" s="6">
        <f ca="1">IF(Table1[[#This Row],[Area]]="MANITOBA",Table1[[#This Row],[Income]],0)</f>
        <v>0</v>
      </c>
      <c r="BN170" s="6">
        <f ca="1">IF(Table1[[#This Row],[Area]]="ONTARIO",Table1[[#This Row],[Income]],0)</f>
        <v>0</v>
      </c>
      <c r="BO170" s="6">
        <f ca="1">IF(Table1[[#This Row],[Area]]="QUEBEC",Table1[[#This Row],[Income]],0)</f>
        <v>0</v>
      </c>
      <c r="BP170" s="6">
        <f ca="1">IF(Table1[[#This Row],[Area]]="NEWFOUNLAND",Table1[[#This Row],[Income]],0)</f>
        <v>0</v>
      </c>
      <c r="BQ170" s="6">
        <f ca="1">IF(Table1[[#This Row],[Area]]="NEW BRUNCWICK",Table1[[#This Row],[Income]],0)</f>
        <v>0</v>
      </c>
      <c r="BR170" s="6">
        <f ca="1">IF(Table1[[#This Row],[Area]]="NOVA SCOTIA",Table1[[#This Row],[Income]],0)</f>
        <v>6813</v>
      </c>
      <c r="BS170" s="7">
        <f t="shared" ca="1" si="80"/>
        <v>0</v>
      </c>
      <c r="BT170" s="5">
        <f ca="1">IF(Table1[[#This Row],[field of work]]="HEALTH",Table1[[#This Row],[Income]],0)</f>
        <v>6813</v>
      </c>
      <c r="BU170" s="6">
        <f ca="1">IF(Table1[[#This Row],[field of work]]="CONSTRUCTION",Table1[[#This Row],[Income]],0)</f>
        <v>0</v>
      </c>
      <c r="BV170" s="6">
        <f t="shared" ca="1" si="81"/>
        <v>6057</v>
      </c>
      <c r="BW170" s="6">
        <f ca="1">IF(Table1[[#This Row],[field of work]]="IT",Table1[[#This Row],[Income]],0)</f>
        <v>0</v>
      </c>
      <c r="BX170" s="6">
        <f ca="1">IF(Table1[[#This Row],[field of work]]="GENERAL WORK",Table1[[#This Row],[Income]],0)</f>
        <v>0</v>
      </c>
      <c r="BY170" s="7">
        <f ca="1">IF(Table1[[#This Row],[field of work]]="AGRICULTURE",Table1[[#This Row],[Income]],0)</f>
        <v>0</v>
      </c>
      <c r="BZ170" s="5">
        <f ca="1">IF(Table1[[#This Row],[Value of debts]]&gt;Table1[[#This Row],[Income]],1,0)</f>
        <v>1</v>
      </c>
      <c r="CA170" s="7"/>
      <c r="CB170" s="5">
        <f ca="1">IF(Table1[[#This Row],[Networth of person($)]]&gt;$CC$6,Table1[[#This Row],[age]],0)</f>
        <v>29</v>
      </c>
      <c r="CC170" s="7"/>
      <c r="CD170" s="6"/>
      <c r="CE170" s="6"/>
      <c r="CF170" s="6"/>
      <c r="CG170" s="6"/>
      <c r="CH170" s="6"/>
      <c r="CI170" s="6"/>
    </row>
    <row r="171" spans="2:87" x14ac:dyDescent="0.25">
      <c r="B171">
        <f t="shared" ca="1" si="62"/>
        <v>1</v>
      </c>
      <c r="C171" t="str">
        <f t="shared" ca="1" si="63"/>
        <v>men</v>
      </c>
      <c r="D171">
        <f t="shared" ca="1" si="64"/>
        <v>45</v>
      </c>
      <c r="E171">
        <f t="shared" ca="1" si="65"/>
        <v>3</v>
      </c>
      <c r="F171" t="str">
        <f t="shared" ca="1" si="66"/>
        <v>teaching</v>
      </c>
      <c r="G171">
        <f t="shared" ca="1" si="67"/>
        <v>2</v>
      </c>
      <c r="H171" t="str">
        <f t="shared" ca="1" si="68"/>
        <v>college</v>
      </c>
      <c r="I171">
        <f t="shared" ca="1" si="69"/>
        <v>2</v>
      </c>
      <c r="J171">
        <f t="shared" ca="1" si="70"/>
        <v>3</v>
      </c>
      <c r="K171">
        <f t="shared" ca="1" si="71"/>
        <v>6057</v>
      </c>
      <c r="L171">
        <f t="shared" ca="1" si="72"/>
        <v>3</v>
      </c>
      <c r="M171" t="str">
        <f t="shared" ca="1" si="73"/>
        <v>Northwest Ter</v>
      </c>
      <c r="N171">
        <f t="shared" ca="1" si="82"/>
        <v>18171</v>
      </c>
      <c r="O171">
        <f t="shared" ca="1" si="74"/>
        <v>4804.6288864689586</v>
      </c>
      <c r="P171">
        <f t="shared" ca="1" si="83"/>
        <v>3431.036557988391</v>
      </c>
      <c r="Q171">
        <f t="shared" ca="1" si="75"/>
        <v>3176</v>
      </c>
      <c r="R171">
        <f t="shared" ca="1" si="84"/>
        <v>5813.1023556497921</v>
      </c>
      <c r="S171">
        <f t="shared" ca="1" si="85"/>
        <v>6172.0139531862378</v>
      </c>
      <c r="T171">
        <f t="shared" ca="1" si="86"/>
        <v>27774.050511174628</v>
      </c>
      <c r="U171">
        <f t="shared" ca="1" si="87"/>
        <v>13793.731242118751</v>
      </c>
      <c r="V171">
        <f t="shared" ca="1" si="88"/>
        <v>13980.319269055877</v>
      </c>
      <c r="AD171" s="5">
        <f ca="1">IF(Table1[[#This Row],[Gender]]="men",1,0)</f>
        <v>1</v>
      </c>
      <c r="AE171" s="6">
        <f ca="1">IF(Table1[[#This Row],[Gender]]="women",1,0)</f>
        <v>0</v>
      </c>
      <c r="AF171" s="6"/>
      <c r="AG171" s="7"/>
      <c r="AJ171" s="17">
        <f ca="1">IF(Table1[[#This Row],[field of work]]="TEACHING",1,0)</f>
        <v>1</v>
      </c>
      <c r="AK171" s="11">
        <f ca="1">IF(Table1[[#This Row],[field of work]]="CONSTRUCTION",1,0)</f>
        <v>0</v>
      </c>
      <c r="AL171" s="11">
        <f ca="1">IF(Table1[[#This Row],[field of work]]="AGRICULTURE",1,0)</f>
        <v>0</v>
      </c>
      <c r="AM171" s="11">
        <f ca="1">IF(Table1[[#This Row],[field of work]]="AGRICULTURE",1,0)</f>
        <v>0</v>
      </c>
      <c r="AN171" s="11">
        <f ca="1">IF(Table1[[#This Row],[field of work]]="HEALTH",1,0)</f>
        <v>0</v>
      </c>
      <c r="AO171" s="11">
        <f ca="1">IF(Table1[[#This Row],[field of work]]="IT",1,0)</f>
        <v>0</v>
      </c>
      <c r="AP171" s="11"/>
      <c r="AQ171" s="11"/>
      <c r="AR171" s="6"/>
      <c r="AS171" s="6"/>
      <c r="AT171" s="6"/>
      <c r="AU171" s="7"/>
      <c r="AW171" s="20">
        <f ca="1">QUOTIENT(Table1[[#This Row],[Car Value]],Table1[[#This Row],[Cars]])</f>
        <v>1143</v>
      </c>
      <c r="AX171" s="6"/>
      <c r="AY171" s="17">
        <f ca="1">IF(Table1[[#This Row],[Value of debts]]&gt;$AZ$6,1,0)</f>
        <v>1</v>
      </c>
      <c r="AZ171" s="6"/>
      <c r="BA171" s="6"/>
      <c r="BB171" s="7"/>
      <c r="BC171" s="27">
        <f ca="1">(Table1[[#This Row],[Mortage left]]/Table1[[#This Row],[Value of House]])</f>
        <v>0.26441191384453022</v>
      </c>
      <c r="BD171" s="11">
        <f t="shared" ca="1" si="76"/>
        <v>0</v>
      </c>
      <c r="BE171" s="11"/>
      <c r="BF171" s="11"/>
      <c r="BG171" s="17">
        <f ca="1">IF(Table1[[#This Row],[Area]]="YUKON",Table1[[#This Row],[Income]],0)</f>
        <v>0</v>
      </c>
      <c r="BH171" s="11">
        <f ca="1">IF(Table1[[#This Row],[Area]]="BC",Table1[[#This Row],[Income]],0)</f>
        <v>0</v>
      </c>
      <c r="BI171" s="11">
        <f t="shared" ca="1" si="77"/>
        <v>0</v>
      </c>
      <c r="BJ171" s="11">
        <f t="shared" ca="1" si="78"/>
        <v>0</v>
      </c>
      <c r="BK171" s="11">
        <f ca="1">IF(Table1[[#This Row],[Area]]="NUNAVUT",Table1[[#This Row],[Income]],0)</f>
        <v>0</v>
      </c>
      <c r="BL171" s="11">
        <f t="shared" ca="1" si="79"/>
        <v>0</v>
      </c>
      <c r="BM171" s="6">
        <f ca="1">IF(Table1[[#This Row],[Area]]="MANITOBA",Table1[[#This Row],[Income]],0)</f>
        <v>0</v>
      </c>
      <c r="BN171" s="6">
        <f ca="1">IF(Table1[[#This Row],[Area]]="ONTARIO",Table1[[#This Row],[Income]],0)</f>
        <v>0</v>
      </c>
      <c r="BO171" s="6">
        <f ca="1">IF(Table1[[#This Row],[Area]]="QUEBEC",Table1[[#This Row],[Income]],0)</f>
        <v>0</v>
      </c>
      <c r="BP171" s="6">
        <f ca="1">IF(Table1[[#This Row],[Area]]="NEWFOUNLAND",Table1[[#This Row],[Income]],0)</f>
        <v>0</v>
      </c>
      <c r="BQ171" s="6">
        <f ca="1">IF(Table1[[#This Row],[Area]]="NEW BRUNCWICK",Table1[[#This Row],[Income]],0)</f>
        <v>0</v>
      </c>
      <c r="BR171" s="6">
        <f ca="1">IF(Table1[[#This Row],[Area]]="NOVA SCOTIA",Table1[[#This Row],[Income]],0)</f>
        <v>0</v>
      </c>
      <c r="BS171" s="7">
        <f t="shared" ca="1" si="80"/>
        <v>0</v>
      </c>
      <c r="BT171" s="5">
        <f ca="1">IF(Table1[[#This Row],[field of work]]="HEALTH",Table1[[#This Row],[Income]],0)</f>
        <v>0</v>
      </c>
      <c r="BU171" s="6">
        <f ca="1">IF(Table1[[#This Row],[field of work]]="CONSTRUCTION",Table1[[#This Row],[Income]],0)</f>
        <v>0</v>
      </c>
      <c r="BV171" s="6">
        <f t="shared" ca="1" si="81"/>
        <v>0</v>
      </c>
      <c r="BW171" s="6">
        <f ca="1">IF(Table1[[#This Row],[field of work]]="IT",Table1[[#This Row],[Income]],0)</f>
        <v>0</v>
      </c>
      <c r="BX171" s="6">
        <f ca="1">IF(Table1[[#This Row],[field of work]]="GENERAL WORK",Table1[[#This Row],[Income]],0)</f>
        <v>0</v>
      </c>
      <c r="BY171" s="7">
        <f ca="1">IF(Table1[[#This Row],[field of work]]="AGRICULTURE",Table1[[#This Row],[Income]],0)</f>
        <v>0</v>
      </c>
      <c r="BZ171" s="5">
        <f ca="1">IF(Table1[[#This Row],[Value of debts]]&gt;Table1[[#This Row],[Income]],1,0)</f>
        <v>1</v>
      </c>
      <c r="CA171" s="7"/>
      <c r="CB171" s="5">
        <f ca="1">IF(Table1[[#This Row],[Networth of person($)]]&gt;$CC$6,Table1[[#This Row],[age]],0)</f>
        <v>45</v>
      </c>
      <c r="CC171" s="7"/>
      <c r="CD171" s="6"/>
      <c r="CE171" s="6"/>
      <c r="CF171" s="6"/>
      <c r="CG171" s="6"/>
      <c r="CH171" s="6"/>
      <c r="CI171" s="6"/>
    </row>
    <row r="172" spans="2:87" x14ac:dyDescent="0.25">
      <c r="B172">
        <f t="shared" ca="1" si="62"/>
        <v>2</v>
      </c>
      <c r="C172" t="str">
        <f t="shared" ca="1" si="63"/>
        <v>women</v>
      </c>
      <c r="D172">
        <f t="shared" ca="1" si="64"/>
        <v>43</v>
      </c>
      <c r="E172">
        <f t="shared" ca="1" si="65"/>
        <v>1</v>
      </c>
      <c r="F172" t="str">
        <f t="shared" ca="1" si="66"/>
        <v>health</v>
      </c>
      <c r="G172">
        <f t="shared" ca="1" si="67"/>
        <v>6</v>
      </c>
      <c r="H172" t="str">
        <f t="shared" ca="1" si="68"/>
        <v>other</v>
      </c>
      <c r="I172">
        <f t="shared" ca="1" si="69"/>
        <v>3</v>
      </c>
      <c r="J172">
        <f t="shared" ca="1" si="70"/>
        <v>1</v>
      </c>
      <c r="K172">
        <f t="shared" ca="1" si="71"/>
        <v>5385</v>
      </c>
      <c r="L172">
        <f t="shared" ca="1" si="72"/>
        <v>8</v>
      </c>
      <c r="M172" t="str">
        <f t="shared" ca="1" si="73"/>
        <v>Ontario</v>
      </c>
      <c r="N172">
        <f t="shared" ca="1" si="82"/>
        <v>32310</v>
      </c>
      <c r="O172">
        <f t="shared" ca="1" si="74"/>
        <v>19797.808556733486</v>
      </c>
      <c r="P172">
        <f t="shared" ca="1" si="83"/>
        <v>441.51128148212325</v>
      </c>
      <c r="Q172">
        <f t="shared" ca="1" si="75"/>
        <v>265</v>
      </c>
      <c r="R172">
        <f t="shared" ca="1" si="84"/>
        <v>7285.9084576952146</v>
      </c>
      <c r="S172">
        <f t="shared" ca="1" si="85"/>
        <v>669.51986603612181</v>
      </c>
      <c r="T172">
        <f t="shared" ca="1" si="86"/>
        <v>33421.031147518246</v>
      </c>
      <c r="U172">
        <f t="shared" ca="1" si="87"/>
        <v>27348.717014428701</v>
      </c>
      <c r="V172">
        <f t="shared" ca="1" si="88"/>
        <v>6072.3141330895451</v>
      </c>
      <c r="AD172" s="5">
        <f ca="1">IF(Table1[[#This Row],[Gender]]="men",1,0)</f>
        <v>0</v>
      </c>
      <c r="AE172" s="6">
        <f ca="1">IF(Table1[[#This Row],[Gender]]="women",1,0)</f>
        <v>1</v>
      </c>
      <c r="AF172" s="6"/>
      <c r="AG172" s="7"/>
      <c r="AJ172" s="17">
        <f ca="1">IF(Table1[[#This Row],[field of work]]="TEACHING",1,0)</f>
        <v>0</v>
      </c>
      <c r="AK172" s="11">
        <f ca="1">IF(Table1[[#This Row],[field of work]]="CONSTRUCTION",1,0)</f>
        <v>0</v>
      </c>
      <c r="AL172" s="11">
        <f ca="1">IF(Table1[[#This Row],[field of work]]="AGRICULTURE",1,0)</f>
        <v>0</v>
      </c>
      <c r="AM172" s="11">
        <f ca="1">IF(Table1[[#This Row],[field of work]]="AGRICULTURE",1,0)</f>
        <v>0</v>
      </c>
      <c r="AN172" s="11">
        <f ca="1">IF(Table1[[#This Row],[field of work]]="HEALTH",1,0)</f>
        <v>1</v>
      </c>
      <c r="AO172" s="11">
        <f ca="1">IF(Table1[[#This Row],[field of work]]="IT",1,0)</f>
        <v>0</v>
      </c>
      <c r="AP172" s="11"/>
      <c r="AQ172" s="11"/>
      <c r="AR172" s="6"/>
      <c r="AS172" s="6"/>
      <c r="AT172" s="6"/>
      <c r="AU172" s="7"/>
      <c r="AW172" s="20">
        <f ca="1">QUOTIENT(Table1[[#This Row],[Car Value]],Table1[[#This Row],[Cars]])</f>
        <v>441</v>
      </c>
      <c r="AX172" s="6"/>
      <c r="AY172" s="17">
        <f ca="1">IF(Table1[[#This Row],[Value of debts]]&gt;$AZ$6,1,0)</f>
        <v>1</v>
      </c>
      <c r="AZ172" s="6"/>
      <c r="BA172" s="6"/>
      <c r="BB172" s="7"/>
      <c r="BC172" s="27">
        <f ca="1">(Table1[[#This Row],[Mortage left]]/Table1[[#This Row],[Value of House]])</f>
        <v>0.61274554493139854</v>
      </c>
      <c r="BD172" s="11">
        <f t="shared" ca="1" si="76"/>
        <v>0</v>
      </c>
      <c r="BE172" s="11"/>
      <c r="BF172" s="11"/>
      <c r="BG172" s="17">
        <f ca="1">IF(Table1[[#This Row],[Area]]="YUKON",Table1[[#This Row],[Income]],0)</f>
        <v>0</v>
      </c>
      <c r="BH172" s="11">
        <f ca="1">IF(Table1[[#This Row],[Area]]="BC",Table1[[#This Row],[Income]],0)</f>
        <v>0</v>
      </c>
      <c r="BI172" s="11">
        <f t="shared" ca="1" si="77"/>
        <v>0</v>
      </c>
      <c r="BJ172" s="11">
        <f t="shared" ca="1" si="78"/>
        <v>0</v>
      </c>
      <c r="BK172" s="11">
        <f ca="1">IF(Table1[[#This Row],[Area]]="NUNAVUT",Table1[[#This Row],[Income]],0)</f>
        <v>0</v>
      </c>
      <c r="BL172" s="11">
        <f t="shared" ca="1" si="79"/>
        <v>0</v>
      </c>
      <c r="BM172" s="6">
        <f ca="1">IF(Table1[[#This Row],[Area]]="MANITOBA",Table1[[#This Row],[Income]],0)</f>
        <v>0</v>
      </c>
      <c r="BN172" s="6">
        <f ca="1">IF(Table1[[#This Row],[Area]]="ONTARIO",Table1[[#This Row],[Income]],0)</f>
        <v>5385</v>
      </c>
      <c r="BO172" s="6">
        <f ca="1">IF(Table1[[#This Row],[Area]]="QUEBEC",Table1[[#This Row],[Income]],0)</f>
        <v>0</v>
      </c>
      <c r="BP172" s="6">
        <f ca="1">IF(Table1[[#This Row],[Area]]="NEWFOUNLAND",Table1[[#This Row],[Income]],0)</f>
        <v>0</v>
      </c>
      <c r="BQ172" s="6">
        <f ca="1">IF(Table1[[#This Row],[Area]]="NEW BRUNCWICK",Table1[[#This Row],[Income]],0)</f>
        <v>0</v>
      </c>
      <c r="BR172" s="6">
        <f ca="1">IF(Table1[[#This Row],[Area]]="NOVA SCOTIA",Table1[[#This Row],[Income]],0)</f>
        <v>0</v>
      </c>
      <c r="BS172" s="7">
        <f t="shared" ca="1" si="80"/>
        <v>0</v>
      </c>
      <c r="BT172" s="5">
        <f ca="1">IF(Table1[[#This Row],[field of work]]="HEALTH",Table1[[#This Row],[Income]],0)</f>
        <v>5385</v>
      </c>
      <c r="BU172" s="6">
        <f ca="1">IF(Table1[[#This Row],[field of work]]="CONSTRUCTION",Table1[[#This Row],[Income]],0)</f>
        <v>0</v>
      </c>
      <c r="BV172" s="6">
        <f t="shared" ca="1" si="81"/>
        <v>0</v>
      </c>
      <c r="BW172" s="6">
        <f ca="1">IF(Table1[[#This Row],[field of work]]="IT",Table1[[#This Row],[Income]],0)</f>
        <v>0</v>
      </c>
      <c r="BX172" s="6">
        <f ca="1">IF(Table1[[#This Row],[field of work]]="GENERAL WORK",Table1[[#This Row],[Income]],0)</f>
        <v>0</v>
      </c>
      <c r="BY172" s="7">
        <f ca="1">IF(Table1[[#This Row],[field of work]]="AGRICULTURE",Table1[[#This Row],[Income]],0)</f>
        <v>0</v>
      </c>
      <c r="BZ172" s="5">
        <f ca="1">IF(Table1[[#This Row],[Value of debts]]&gt;Table1[[#This Row],[Income]],1,0)</f>
        <v>1</v>
      </c>
      <c r="CA172" s="7"/>
      <c r="CB172" s="5">
        <f ca="1">IF(Table1[[#This Row],[Networth of person($)]]&gt;$CC$6,Table1[[#This Row],[age]],0)</f>
        <v>43</v>
      </c>
      <c r="CC172" s="7"/>
      <c r="CD172" s="6"/>
      <c r="CE172" s="6"/>
      <c r="CF172" s="6"/>
      <c r="CG172" s="6"/>
      <c r="CH172" s="6"/>
      <c r="CI172" s="6"/>
    </row>
    <row r="173" spans="2:87" x14ac:dyDescent="0.25">
      <c r="B173">
        <f t="shared" ca="1" si="62"/>
        <v>1</v>
      </c>
      <c r="C173" t="str">
        <f t="shared" ca="1" si="63"/>
        <v>men</v>
      </c>
      <c r="D173">
        <f t="shared" ca="1" si="64"/>
        <v>36</v>
      </c>
      <c r="E173">
        <f t="shared" ca="1" si="65"/>
        <v>2</v>
      </c>
      <c r="F173" t="str">
        <f t="shared" ca="1" si="66"/>
        <v>constuction</v>
      </c>
      <c r="G173">
        <f t="shared" ca="1" si="67"/>
        <v>2</v>
      </c>
      <c r="H173" t="str">
        <f t="shared" ca="1" si="68"/>
        <v>college</v>
      </c>
      <c r="I173">
        <f t="shared" ca="1" si="69"/>
        <v>1</v>
      </c>
      <c r="J173">
        <f t="shared" ca="1" si="70"/>
        <v>2</v>
      </c>
      <c r="K173">
        <f t="shared" ca="1" si="71"/>
        <v>3312</v>
      </c>
      <c r="L173">
        <f t="shared" ca="1" si="72"/>
        <v>6</v>
      </c>
      <c r="M173" t="str">
        <f t="shared" ca="1" si="73"/>
        <v>Saskatchenwan</v>
      </c>
      <c r="N173">
        <f t="shared" ca="1" si="82"/>
        <v>9936</v>
      </c>
      <c r="O173">
        <f t="shared" ca="1" si="74"/>
        <v>6142.8440529943318</v>
      </c>
      <c r="P173">
        <f t="shared" ca="1" si="83"/>
        <v>6186.134790287294</v>
      </c>
      <c r="Q173">
        <f t="shared" ca="1" si="75"/>
        <v>2115</v>
      </c>
      <c r="R173">
        <f t="shared" ca="1" si="84"/>
        <v>722.39893195411332</v>
      </c>
      <c r="S173">
        <f t="shared" ca="1" si="85"/>
        <v>3090.8268146853388</v>
      </c>
      <c r="T173">
        <f t="shared" ca="1" si="86"/>
        <v>19212.961604972632</v>
      </c>
      <c r="U173">
        <f t="shared" ca="1" si="87"/>
        <v>8980.242984948447</v>
      </c>
      <c r="V173">
        <f t="shared" ca="1" si="88"/>
        <v>10232.718620024185</v>
      </c>
      <c r="AD173" s="5">
        <f ca="1">IF(Table1[[#This Row],[Gender]]="men",1,0)</f>
        <v>1</v>
      </c>
      <c r="AE173" s="6">
        <f ca="1">IF(Table1[[#This Row],[Gender]]="women",1,0)</f>
        <v>0</v>
      </c>
      <c r="AF173" s="6"/>
      <c r="AG173" s="7"/>
      <c r="AJ173" s="17">
        <f ca="1">IF(Table1[[#This Row],[field of work]]="TEACHING",1,0)</f>
        <v>0</v>
      </c>
      <c r="AK173" s="11">
        <f ca="1">IF(Table1[[#This Row],[field of work]]="CONSTRUCTION",1,0)</f>
        <v>0</v>
      </c>
      <c r="AL173" s="11">
        <f ca="1">IF(Table1[[#This Row],[field of work]]="AGRICULTURE",1,0)</f>
        <v>0</v>
      </c>
      <c r="AM173" s="11">
        <f ca="1">IF(Table1[[#This Row],[field of work]]="AGRICULTURE",1,0)</f>
        <v>0</v>
      </c>
      <c r="AN173" s="11">
        <f ca="1">IF(Table1[[#This Row],[field of work]]="HEALTH",1,0)</f>
        <v>0</v>
      </c>
      <c r="AO173" s="11">
        <f ca="1">IF(Table1[[#This Row],[field of work]]="IT",1,0)</f>
        <v>0</v>
      </c>
      <c r="AP173" s="11"/>
      <c r="AQ173" s="11"/>
      <c r="AR173" s="6"/>
      <c r="AS173" s="6"/>
      <c r="AT173" s="6"/>
      <c r="AU173" s="7"/>
      <c r="AW173" s="20">
        <f ca="1">QUOTIENT(Table1[[#This Row],[Car Value]],Table1[[#This Row],[Cars]])</f>
        <v>3093</v>
      </c>
      <c r="AX173" s="6"/>
      <c r="AY173" s="17">
        <f ca="1">IF(Table1[[#This Row],[Value of debts]]&gt;$AZ$6,1,0)</f>
        <v>1</v>
      </c>
      <c r="AZ173" s="6"/>
      <c r="BA173" s="6"/>
      <c r="BB173" s="7"/>
      <c r="BC173" s="27">
        <f ca="1">(Table1[[#This Row],[Mortage left]]/Table1[[#This Row],[Value of House]])</f>
        <v>0.61824114865079827</v>
      </c>
      <c r="BD173" s="11">
        <f t="shared" ca="1" si="76"/>
        <v>0</v>
      </c>
      <c r="BE173" s="11"/>
      <c r="BF173" s="11"/>
      <c r="BG173" s="17">
        <f ca="1">IF(Table1[[#This Row],[Area]]="YUKON",Table1[[#This Row],[Income]],0)</f>
        <v>0</v>
      </c>
      <c r="BH173" s="11">
        <f ca="1">IF(Table1[[#This Row],[Area]]="BC",Table1[[#This Row],[Income]],0)</f>
        <v>0</v>
      </c>
      <c r="BI173" s="11">
        <f t="shared" ca="1" si="77"/>
        <v>0</v>
      </c>
      <c r="BJ173" s="11">
        <f t="shared" ca="1" si="78"/>
        <v>0</v>
      </c>
      <c r="BK173" s="11">
        <f ca="1">IF(Table1[[#This Row],[Area]]="NUNAVUT",Table1[[#This Row],[Income]],0)</f>
        <v>0</v>
      </c>
      <c r="BL173" s="11">
        <f t="shared" ca="1" si="79"/>
        <v>0</v>
      </c>
      <c r="BM173" s="6">
        <f ca="1">IF(Table1[[#This Row],[Area]]="MANITOBA",Table1[[#This Row],[Income]],0)</f>
        <v>0</v>
      </c>
      <c r="BN173" s="6">
        <f ca="1">IF(Table1[[#This Row],[Area]]="ONTARIO",Table1[[#This Row],[Income]],0)</f>
        <v>0</v>
      </c>
      <c r="BO173" s="6">
        <f ca="1">IF(Table1[[#This Row],[Area]]="QUEBEC",Table1[[#This Row],[Income]],0)</f>
        <v>0</v>
      </c>
      <c r="BP173" s="6">
        <f ca="1">IF(Table1[[#This Row],[Area]]="NEWFOUNLAND",Table1[[#This Row],[Income]],0)</f>
        <v>0</v>
      </c>
      <c r="BQ173" s="6">
        <f ca="1">IF(Table1[[#This Row],[Area]]="NEW BRUNCWICK",Table1[[#This Row],[Income]],0)</f>
        <v>0</v>
      </c>
      <c r="BR173" s="6">
        <f ca="1">IF(Table1[[#This Row],[Area]]="NOVA SCOTIA",Table1[[#This Row],[Income]],0)</f>
        <v>0</v>
      </c>
      <c r="BS173" s="7">
        <f t="shared" ca="1" si="80"/>
        <v>0</v>
      </c>
      <c r="BT173" s="5">
        <f ca="1">IF(Table1[[#This Row],[field of work]]="HEALTH",Table1[[#This Row],[Income]],0)</f>
        <v>0</v>
      </c>
      <c r="BU173" s="6">
        <f ca="1">IF(Table1[[#This Row],[field of work]]="CONSTRUCTION",Table1[[#This Row],[Income]],0)</f>
        <v>0</v>
      </c>
      <c r="BV173" s="6">
        <f t="shared" ca="1" si="81"/>
        <v>0</v>
      </c>
      <c r="BW173" s="6">
        <f ca="1">IF(Table1[[#This Row],[field of work]]="IT",Table1[[#This Row],[Income]],0)</f>
        <v>0</v>
      </c>
      <c r="BX173" s="6">
        <f ca="1">IF(Table1[[#This Row],[field of work]]="GENERAL WORK",Table1[[#This Row],[Income]],0)</f>
        <v>0</v>
      </c>
      <c r="BY173" s="7">
        <f ca="1">IF(Table1[[#This Row],[field of work]]="AGRICULTURE",Table1[[#This Row],[Income]],0)</f>
        <v>0</v>
      </c>
      <c r="BZ173" s="5">
        <f ca="1">IF(Table1[[#This Row],[Value of debts]]&gt;Table1[[#This Row],[Income]],1,0)</f>
        <v>1</v>
      </c>
      <c r="CA173" s="7"/>
      <c r="CB173" s="5">
        <f ca="1">IF(Table1[[#This Row],[Networth of person($)]]&gt;$CC$6,Table1[[#This Row],[age]],0)</f>
        <v>36</v>
      </c>
      <c r="CC173" s="7"/>
      <c r="CD173" s="6"/>
      <c r="CE173" s="6"/>
      <c r="CF173" s="6"/>
      <c r="CG173" s="6"/>
      <c r="CH173" s="6"/>
      <c r="CI173" s="6"/>
    </row>
    <row r="174" spans="2:87" x14ac:dyDescent="0.25">
      <c r="B174">
        <f t="shared" ca="1" si="62"/>
        <v>1</v>
      </c>
      <c r="C174" t="str">
        <f t="shared" ca="1" si="63"/>
        <v>men</v>
      </c>
      <c r="D174">
        <f t="shared" ca="1" si="64"/>
        <v>30</v>
      </c>
      <c r="E174">
        <f t="shared" ca="1" si="65"/>
        <v>6</v>
      </c>
      <c r="F174" t="str">
        <f t="shared" ca="1" si="66"/>
        <v>agriculture</v>
      </c>
      <c r="G174">
        <f t="shared" ca="1" si="67"/>
        <v>5</v>
      </c>
      <c r="H174" t="str">
        <f t="shared" ca="1" si="68"/>
        <v>other</v>
      </c>
      <c r="I174">
        <f t="shared" ca="1" si="69"/>
        <v>3</v>
      </c>
      <c r="J174">
        <f t="shared" ca="1" si="70"/>
        <v>2</v>
      </c>
      <c r="K174">
        <f t="shared" ca="1" si="71"/>
        <v>7127</v>
      </c>
      <c r="L174">
        <f t="shared" ca="1" si="72"/>
        <v>4</v>
      </c>
      <c r="M174" t="str">
        <f t="shared" ca="1" si="73"/>
        <v>Alberta</v>
      </c>
      <c r="N174">
        <f t="shared" ca="1" si="82"/>
        <v>42762</v>
      </c>
      <c r="O174">
        <f t="shared" ca="1" si="74"/>
        <v>40406.38511961879</v>
      </c>
      <c r="P174">
        <f t="shared" ca="1" si="83"/>
        <v>13205.497502939343</v>
      </c>
      <c r="Q174">
        <f t="shared" ca="1" si="75"/>
        <v>1766</v>
      </c>
      <c r="R174">
        <f t="shared" ca="1" si="84"/>
        <v>4822.3692042389257</v>
      </c>
      <c r="S174">
        <f t="shared" ca="1" si="85"/>
        <v>4895.4430755198073</v>
      </c>
      <c r="T174">
        <f t="shared" ca="1" si="86"/>
        <v>60862.940578459144</v>
      </c>
      <c r="U174">
        <f t="shared" ca="1" si="87"/>
        <v>46994.754323857713</v>
      </c>
      <c r="V174">
        <f t="shared" ca="1" si="88"/>
        <v>13868.186254601431</v>
      </c>
      <c r="AD174" s="5">
        <f ca="1">IF(Table1[[#This Row],[Gender]]="men",1,0)</f>
        <v>1</v>
      </c>
      <c r="AE174" s="6">
        <f ca="1">IF(Table1[[#This Row],[Gender]]="women",1,0)</f>
        <v>0</v>
      </c>
      <c r="AF174" s="6"/>
      <c r="AG174" s="7"/>
      <c r="AJ174" s="17">
        <f ca="1">IF(Table1[[#This Row],[field of work]]="TEACHING",1,0)</f>
        <v>0</v>
      </c>
      <c r="AK174" s="11">
        <f ca="1">IF(Table1[[#This Row],[field of work]]="CONSTRUCTION",1,0)</f>
        <v>0</v>
      </c>
      <c r="AL174" s="11">
        <f ca="1">IF(Table1[[#This Row],[field of work]]="AGRICULTURE",1,0)</f>
        <v>1</v>
      </c>
      <c r="AM174" s="11">
        <f ca="1">IF(Table1[[#This Row],[field of work]]="AGRICULTURE",1,0)</f>
        <v>1</v>
      </c>
      <c r="AN174" s="11">
        <f ca="1">IF(Table1[[#This Row],[field of work]]="HEALTH",1,0)</f>
        <v>0</v>
      </c>
      <c r="AO174" s="11">
        <f ca="1">IF(Table1[[#This Row],[field of work]]="IT",1,0)</f>
        <v>0</v>
      </c>
      <c r="AP174" s="11"/>
      <c r="AQ174" s="11"/>
      <c r="AR174" s="6"/>
      <c r="AS174" s="6"/>
      <c r="AT174" s="6"/>
      <c r="AU174" s="7"/>
      <c r="AW174" s="20">
        <f ca="1">QUOTIENT(Table1[[#This Row],[Car Value]],Table1[[#This Row],[Cars]])</f>
        <v>6602</v>
      </c>
      <c r="AX174" s="6"/>
      <c r="AY174" s="17">
        <f ca="1">IF(Table1[[#This Row],[Value of debts]]&gt;$AZ$6,1,0)</f>
        <v>1</v>
      </c>
      <c r="AZ174" s="6"/>
      <c r="BA174" s="6"/>
      <c r="BB174" s="7"/>
      <c r="BC174" s="27">
        <f ca="1">(Table1[[#This Row],[Mortage left]]/Table1[[#This Row],[Value of House]])</f>
        <v>0.94491336045130703</v>
      </c>
      <c r="BD174" s="11">
        <f t="shared" ca="1" si="76"/>
        <v>0</v>
      </c>
      <c r="BE174" s="11"/>
      <c r="BF174" s="11"/>
      <c r="BG174" s="17">
        <f ca="1">IF(Table1[[#This Row],[Area]]="YUKON",Table1[[#This Row],[Income]],0)</f>
        <v>0</v>
      </c>
      <c r="BH174" s="11">
        <f ca="1">IF(Table1[[#This Row],[Area]]="BC",Table1[[#This Row],[Income]],0)</f>
        <v>0</v>
      </c>
      <c r="BI174" s="11">
        <f t="shared" ca="1" si="77"/>
        <v>0</v>
      </c>
      <c r="BJ174" s="11">
        <f t="shared" ca="1" si="78"/>
        <v>0</v>
      </c>
      <c r="BK174" s="11">
        <f ca="1">IF(Table1[[#This Row],[Area]]="NUNAVUT",Table1[[#This Row],[Income]],0)</f>
        <v>0</v>
      </c>
      <c r="BL174" s="11">
        <f t="shared" ca="1" si="79"/>
        <v>0</v>
      </c>
      <c r="BM174" s="6">
        <f ca="1">IF(Table1[[#This Row],[Area]]="MANITOBA",Table1[[#This Row],[Income]],0)</f>
        <v>0</v>
      </c>
      <c r="BN174" s="6">
        <f ca="1">IF(Table1[[#This Row],[Area]]="ONTARIO",Table1[[#This Row],[Income]],0)</f>
        <v>0</v>
      </c>
      <c r="BO174" s="6">
        <f ca="1">IF(Table1[[#This Row],[Area]]="QUEBEC",Table1[[#This Row],[Income]],0)</f>
        <v>0</v>
      </c>
      <c r="BP174" s="6">
        <f ca="1">IF(Table1[[#This Row],[Area]]="NEWFOUNLAND",Table1[[#This Row],[Income]],0)</f>
        <v>0</v>
      </c>
      <c r="BQ174" s="6">
        <f ca="1">IF(Table1[[#This Row],[Area]]="NEW BRUNCWICK",Table1[[#This Row],[Income]],0)</f>
        <v>0</v>
      </c>
      <c r="BR174" s="6">
        <f ca="1">IF(Table1[[#This Row],[Area]]="NOVA SCOTIA",Table1[[#This Row],[Income]],0)</f>
        <v>0</v>
      </c>
      <c r="BS174" s="7">
        <f t="shared" ca="1" si="80"/>
        <v>0</v>
      </c>
      <c r="BT174" s="5">
        <f ca="1">IF(Table1[[#This Row],[field of work]]="HEALTH",Table1[[#This Row],[Income]],0)</f>
        <v>0</v>
      </c>
      <c r="BU174" s="6">
        <f ca="1">IF(Table1[[#This Row],[field of work]]="CONSTRUCTION",Table1[[#This Row],[Income]],0)</f>
        <v>0</v>
      </c>
      <c r="BV174" s="6">
        <f t="shared" ca="1" si="81"/>
        <v>0</v>
      </c>
      <c r="BW174" s="6">
        <f ca="1">IF(Table1[[#This Row],[field of work]]="IT",Table1[[#This Row],[Income]],0)</f>
        <v>0</v>
      </c>
      <c r="BX174" s="6">
        <f ca="1">IF(Table1[[#This Row],[field of work]]="GENERAL WORK",Table1[[#This Row],[Income]],0)</f>
        <v>0</v>
      </c>
      <c r="BY174" s="7">
        <f ca="1">IF(Table1[[#This Row],[field of work]]="AGRICULTURE",Table1[[#This Row],[Income]],0)</f>
        <v>7127</v>
      </c>
      <c r="BZ174" s="5">
        <f ca="1">IF(Table1[[#This Row],[Value of debts]]&gt;Table1[[#This Row],[Income]],1,0)</f>
        <v>1</v>
      </c>
      <c r="CA174" s="7"/>
      <c r="CB174" s="5">
        <f ca="1">IF(Table1[[#This Row],[Networth of person($)]]&gt;$CC$6,Table1[[#This Row],[age]],0)</f>
        <v>30</v>
      </c>
      <c r="CC174" s="7"/>
      <c r="CD174" s="6"/>
      <c r="CE174" s="6"/>
      <c r="CF174" s="6"/>
      <c r="CG174" s="6"/>
      <c r="CH174" s="6"/>
      <c r="CI174" s="6"/>
    </row>
    <row r="175" spans="2:87" x14ac:dyDescent="0.25">
      <c r="B175">
        <f t="shared" ca="1" si="62"/>
        <v>1</v>
      </c>
      <c r="C175" t="str">
        <f t="shared" ca="1" si="63"/>
        <v>men</v>
      </c>
      <c r="D175">
        <f t="shared" ca="1" si="64"/>
        <v>38</v>
      </c>
      <c r="E175">
        <f t="shared" ca="1" si="65"/>
        <v>2</v>
      </c>
      <c r="F175" t="str">
        <f t="shared" ca="1" si="66"/>
        <v>constuction</v>
      </c>
      <c r="G175">
        <f t="shared" ca="1" si="67"/>
        <v>1</v>
      </c>
      <c r="H175" t="str">
        <f t="shared" ca="1" si="68"/>
        <v>highschool</v>
      </c>
      <c r="I175">
        <f t="shared" ca="1" si="69"/>
        <v>1</v>
      </c>
      <c r="J175">
        <f t="shared" ca="1" si="70"/>
        <v>2</v>
      </c>
      <c r="K175">
        <f t="shared" ca="1" si="71"/>
        <v>6720</v>
      </c>
      <c r="L175">
        <f t="shared" ca="1" si="72"/>
        <v>4</v>
      </c>
      <c r="M175" t="str">
        <f t="shared" ca="1" si="73"/>
        <v>Alberta</v>
      </c>
      <c r="N175">
        <f t="shared" ca="1" si="82"/>
        <v>26880</v>
      </c>
      <c r="O175">
        <f t="shared" ca="1" si="74"/>
        <v>1505.897214863048</v>
      </c>
      <c r="P175">
        <f t="shared" ca="1" si="83"/>
        <v>5271.2601356608156</v>
      </c>
      <c r="Q175">
        <f t="shared" ca="1" si="75"/>
        <v>1437</v>
      </c>
      <c r="R175">
        <f t="shared" ca="1" si="84"/>
        <v>6688.5707593445231</v>
      </c>
      <c r="S175">
        <f t="shared" ca="1" si="85"/>
        <v>3611.0981564258282</v>
      </c>
      <c r="T175">
        <f t="shared" ca="1" si="86"/>
        <v>35762.358292086639</v>
      </c>
      <c r="U175">
        <f t="shared" ca="1" si="87"/>
        <v>9631.4679742075714</v>
      </c>
      <c r="V175">
        <f t="shared" ca="1" si="88"/>
        <v>26130.890317879068</v>
      </c>
      <c r="AD175" s="5">
        <f ca="1">IF(Table1[[#This Row],[Gender]]="men",1,0)</f>
        <v>1</v>
      </c>
      <c r="AE175" s="6">
        <f ca="1">IF(Table1[[#This Row],[Gender]]="women",1,0)</f>
        <v>0</v>
      </c>
      <c r="AF175" s="6"/>
      <c r="AG175" s="7"/>
      <c r="AJ175" s="17">
        <f ca="1">IF(Table1[[#This Row],[field of work]]="TEACHING",1,0)</f>
        <v>0</v>
      </c>
      <c r="AK175" s="11">
        <f ca="1">IF(Table1[[#This Row],[field of work]]="CONSTRUCTION",1,0)</f>
        <v>0</v>
      </c>
      <c r="AL175" s="11">
        <f ca="1">IF(Table1[[#This Row],[field of work]]="AGRICULTURE",1,0)</f>
        <v>0</v>
      </c>
      <c r="AM175" s="11">
        <f ca="1">IF(Table1[[#This Row],[field of work]]="AGRICULTURE",1,0)</f>
        <v>0</v>
      </c>
      <c r="AN175" s="11">
        <f ca="1">IF(Table1[[#This Row],[field of work]]="HEALTH",1,0)</f>
        <v>0</v>
      </c>
      <c r="AO175" s="11">
        <f ca="1">IF(Table1[[#This Row],[field of work]]="IT",1,0)</f>
        <v>0</v>
      </c>
      <c r="AP175" s="11"/>
      <c r="AQ175" s="11"/>
      <c r="AR175" s="6"/>
      <c r="AS175" s="6"/>
      <c r="AT175" s="6"/>
      <c r="AU175" s="7"/>
      <c r="AW175" s="20">
        <f ca="1">QUOTIENT(Table1[[#This Row],[Car Value]],Table1[[#This Row],[Cars]])</f>
        <v>2635</v>
      </c>
      <c r="AX175" s="6"/>
      <c r="AY175" s="17">
        <f ca="1">IF(Table1[[#This Row],[Value of debts]]&gt;$AZ$6,1,0)</f>
        <v>1</v>
      </c>
      <c r="AZ175" s="6"/>
      <c r="BA175" s="6"/>
      <c r="BB175" s="7"/>
      <c r="BC175" s="27">
        <f ca="1">(Table1[[#This Row],[Mortage left]]/Table1[[#This Row],[Value of House]])</f>
        <v>5.6022961862464582E-2</v>
      </c>
      <c r="BD175" s="11">
        <f t="shared" ca="1" si="76"/>
        <v>1</v>
      </c>
      <c r="BE175" s="11"/>
      <c r="BF175" s="11"/>
      <c r="BG175" s="17">
        <f ca="1">IF(Table1[[#This Row],[Area]]="YUKON",Table1[[#This Row],[Income]],0)</f>
        <v>0</v>
      </c>
      <c r="BH175" s="11">
        <f ca="1">IF(Table1[[#This Row],[Area]]="BC",Table1[[#This Row],[Income]],0)</f>
        <v>0</v>
      </c>
      <c r="BI175" s="11">
        <f t="shared" ca="1" si="77"/>
        <v>0</v>
      </c>
      <c r="BJ175" s="11">
        <f t="shared" ca="1" si="78"/>
        <v>0</v>
      </c>
      <c r="BK175" s="11">
        <f ca="1">IF(Table1[[#This Row],[Area]]="NUNAVUT",Table1[[#This Row],[Income]],0)</f>
        <v>0</v>
      </c>
      <c r="BL175" s="11">
        <f t="shared" ca="1" si="79"/>
        <v>0</v>
      </c>
      <c r="BM175" s="6">
        <f ca="1">IF(Table1[[#This Row],[Area]]="MANITOBA",Table1[[#This Row],[Income]],0)</f>
        <v>0</v>
      </c>
      <c r="BN175" s="6">
        <f ca="1">IF(Table1[[#This Row],[Area]]="ONTARIO",Table1[[#This Row],[Income]],0)</f>
        <v>0</v>
      </c>
      <c r="BO175" s="6">
        <f ca="1">IF(Table1[[#This Row],[Area]]="QUEBEC",Table1[[#This Row],[Income]],0)</f>
        <v>0</v>
      </c>
      <c r="BP175" s="6">
        <f ca="1">IF(Table1[[#This Row],[Area]]="NEWFOUNLAND",Table1[[#This Row],[Income]],0)</f>
        <v>0</v>
      </c>
      <c r="BQ175" s="6">
        <f ca="1">IF(Table1[[#This Row],[Area]]="NEW BRUNCWICK",Table1[[#This Row],[Income]],0)</f>
        <v>0</v>
      </c>
      <c r="BR175" s="6">
        <f ca="1">IF(Table1[[#This Row],[Area]]="NOVA SCOTIA",Table1[[#This Row],[Income]],0)</f>
        <v>0</v>
      </c>
      <c r="BS175" s="7">
        <f t="shared" ca="1" si="80"/>
        <v>8245</v>
      </c>
      <c r="BT175" s="5">
        <f ca="1">IF(Table1[[#This Row],[field of work]]="HEALTH",Table1[[#This Row],[Income]],0)</f>
        <v>0</v>
      </c>
      <c r="BU175" s="6">
        <f ca="1">IF(Table1[[#This Row],[field of work]]="CONSTRUCTION",Table1[[#This Row],[Income]],0)</f>
        <v>0</v>
      </c>
      <c r="BV175" s="6">
        <f t="shared" ca="1" si="81"/>
        <v>0</v>
      </c>
      <c r="BW175" s="6">
        <f ca="1">IF(Table1[[#This Row],[field of work]]="IT",Table1[[#This Row],[Income]],0)</f>
        <v>0</v>
      </c>
      <c r="BX175" s="6">
        <f ca="1">IF(Table1[[#This Row],[field of work]]="GENERAL WORK",Table1[[#This Row],[Income]],0)</f>
        <v>0</v>
      </c>
      <c r="BY175" s="7">
        <f ca="1">IF(Table1[[#This Row],[field of work]]="AGRICULTURE",Table1[[#This Row],[Income]],0)</f>
        <v>0</v>
      </c>
      <c r="BZ175" s="5">
        <f ca="1">IF(Table1[[#This Row],[Value of debts]]&gt;Table1[[#This Row],[Income]],1,0)</f>
        <v>1</v>
      </c>
      <c r="CA175" s="7"/>
      <c r="CB175" s="5">
        <f ca="1">IF(Table1[[#This Row],[Networth of person($)]]&gt;$CC$6,Table1[[#This Row],[age]],0)</f>
        <v>38</v>
      </c>
      <c r="CC175" s="7"/>
      <c r="CD175" s="6"/>
      <c r="CE175" s="6"/>
      <c r="CF175" s="6"/>
      <c r="CG175" s="6"/>
      <c r="CH175" s="6"/>
      <c r="CI175" s="6"/>
    </row>
    <row r="176" spans="2:87" x14ac:dyDescent="0.25">
      <c r="B176">
        <f t="shared" ca="1" si="62"/>
        <v>1</v>
      </c>
      <c r="C176" t="str">
        <f t="shared" ca="1" si="63"/>
        <v>men</v>
      </c>
      <c r="D176">
        <f t="shared" ca="1" si="64"/>
        <v>34</v>
      </c>
      <c r="E176">
        <f t="shared" ca="1" si="65"/>
        <v>2</v>
      </c>
      <c r="F176" t="str">
        <f t="shared" ca="1" si="66"/>
        <v>constuction</v>
      </c>
      <c r="G176">
        <f t="shared" ca="1" si="67"/>
        <v>5</v>
      </c>
      <c r="H176" t="str">
        <f t="shared" ca="1" si="68"/>
        <v>other</v>
      </c>
      <c r="I176">
        <f t="shared" ca="1" si="69"/>
        <v>2</v>
      </c>
      <c r="J176">
        <f t="shared" ca="1" si="70"/>
        <v>1</v>
      </c>
      <c r="K176">
        <f t="shared" ca="1" si="71"/>
        <v>5577</v>
      </c>
      <c r="L176">
        <f t="shared" ca="1" si="72"/>
        <v>1</v>
      </c>
      <c r="M176" t="str">
        <f t="shared" ca="1" si="73"/>
        <v>Yukon</v>
      </c>
      <c r="N176">
        <f t="shared" ca="1" si="82"/>
        <v>16731</v>
      </c>
      <c r="O176">
        <f t="shared" ca="1" si="74"/>
        <v>8730.2746247103205</v>
      </c>
      <c r="P176">
        <f t="shared" ca="1" si="83"/>
        <v>1456.9649234040328</v>
      </c>
      <c r="Q176">
        <f t="shared" ca="1" si="75"/>
        <v>838</v>
      </c>
      <c r="R176">
        <f t="shared" ca="1" si="84"/>
        <v>8026.950005923688</v>
      </c>
      <c r="S176">
        <f t="shared" ca="1" si="85"/>
        <v>4109.1277562704217</v>
      </c>
      <c r="T176">
        <f t="shared" ca="1" si="86"/>
        <v>22297.092679674453</v>
      </c>
      <c r="U176">
        <f t="shared" ca="1" si="87"/>
        <v>17595.224630634009</v>
      </c>
      <c r="V176">
        <f t="shared" ca="1" si="88"/>
        <v>4701.868049040444</v>
      </c>
      <c r="AD176" s="5">
        <f ca="1">IF(Table1[[#This Row],[Gender]]="men",1,0)</f>
        <v>1</v>
      </c>
      <c r="AE176" s="6">
        <f ca="1">IF(Table1[[#This Row],[Gender]]="women",1,0)</f>
        <v>0</v>
      </c>
      <c r="AF176" s="6"/>
      <c r="AG176" s="7"/>
      <c r="AJ176" s="17">
        <f ca="1">IF(Table1[[#This Row],[field of work]]="TEACHING",1,0)</f>
        <v>0</v>
      </c>
      <c r="AK176" s="11">
        <f ca="1">IF(Table1[[#This Row],[field of work]]="CONSTRUCTION",1,0)</f>
        <v>0</v>
      </c>
      <c r="AL176" s="11">
        <f ca="1">IF(Table1[[#This Row],[field of work]]="AGRICULTURE",1,0)</f>
        <v>0</v>
      </c>
      <c r="AM176" s="11">
        <f ca="1">IF(Table1[[#This Row],[field of work]]="AGRICULTURE",1,0)</f>
        <v>0</v>
      </c>
      <c r="AN176" s="11">
        <f ca="1">IF(Table1[[#This Row],[field of work]]="HEALTH",1,0)</f>
        <v>0</v>
      </c>
      <c r="AO176" s="11">
        <f ca="1">IF(Table1[[#This Row],[field of work]]="IT",1,0)</f>
        <v>0</v>
      </c>
      <c r="AP176" s="11"/>
      <c r="AQ176" s="11"/>
      <c r="AR176" s="6"/>
      <c r="AS176" s="6"/>
      <c r="AT176" s="6"/>
      <c r="AU176" s="7"/>
      <c r="AW176" s="20">
        <f ca="1">QUOTIENT(Table1[[#This Row],[Car Value]],Table1[[#This Row],[Cars]])</f>
        <v>1456</v>
      </c>
      <c r="AX176" s="6"/>
      <c r="AY176" s="17">
        <f ca="1">IF(Table1[[#This Row],[Value of debts]]&gt;$AZ$6,1,0)</f>
        <v>1</v>
      </c>
      <c r="AZ176" s="6"/>
      <c r="BA176" s="6"/>
      <c r="BB176" s="7"/>
      <c r="BC176" s="27">
        <f ca="1">(Table1[[#This Row],[Mortage left]]/Table1[[#This Row],[Value of House]])</f>
        <v>0.52180232052539122</v>
      </c>
      <c r="BD176" s="11">
        <f t="shared" ca="1" si="76"/>
        <v>0</v>
      </c>
      <c r="BE176" s="11"/>
      <c r="BF176" s="11"/>
      <c r="BG176" s="17">
        <f ca="1">IF(Table1[[#This Row],[Area]]="YUKON",Table1[[#This Row],[Income]],0)</f>
        <v>5577</v>
      </c>
      <c r="BH176" s="11">
        <f ca="1">IF(Table1[[#This Row],[Area]]="BC",Table1[[#This Row],[Income]],0)</f>
        <v>0</v>
      </c>
      <c r="BI176" s="11">
        <f t="shared" ca="1" si="77"/>
        <v>0</v>
      </c>
      <c r="BJ176" s="11">
        <f t="shared" ca="1" si="78"/>
        <v>0</v>
      </c>
      <c r="BK176" s="11">
        <f ca="1">IF(Table1[[#This Row],[Area]]="NUNAVUT",Table1[[#This Row],[Income]],0)</f>
        <v>0</v>
      </c>
      <c r="BL176" s="11">
        <f t="shared" ca="1" si="79"/>
        <v>0</v>
      </c>
      <c r="BM176" s="6">
        <f ca="1">IF(Table1[[#This Row],[Area]]="MANITOBA",Table1[[#This Row],[Income]],0)</f>
        <v>0</v>
      </c>
      <c r="BN176" s="6">
        <f ca="1">IF(Table1[[#This Row],[Area]]="ONTARIO",Table1[[#This Row],[Income]],0)</f>
        <v>0</v>
      </c>
      <c r="BO176" s="6">
        <f ca="1">IF(Table1[[#This Row],[Area]]="QUEBEC",Table1[[#This Row],[Income]],0)</f>
        <v>0</v>
      </c>
      <c r="BP176" s="6">
        <f ca="1">IF(Table1[[#This Row],[Area]]="NEWFOUNLAND",Table1[[#This Row],[Income]],0)</f>
        <v>0</v>
      </c>
      <c r="BQ176" s="6">
        <f ca="1">IF(Table1[[#This Row],[Area]]="NEW BRUNCWICK",Table1[[#This Row],[Income]],0)</f>
        <v>0</v>
      </c>
      <c r="BR176" s="6">
        <f ca="1">IF(Table1[[#This Row],[Area]]="NOVA SCOTIA",Table1[[#This Row],[Income]],0)</f>
        <v>0</v>
      </c>
      <c r="BS176" s="7">
        <f t="shared" ca="1" si="80"/>
        <v>0</v>
      </c>
      <c r="BT176" s="5">
        <f ca="1">IF(Table1[[#This Row],[field of work]]="HEALTH",Table1[[#This Row],[Income]],0)</f>
        <v>0</v>
      </c>
      <c r="BU176" s="6">
        <f ca="1">IF(Table1[[#This Row],[field of work]]="CONSTRUCTION",Table1[[#This Row],[Income]],0)</f>
        <v>0</v>
      </c>
      <c r="BV176" s="6">
        <f t="shared" ca="1" si="81"/>
        <v>0</v>
      </c>
      <c r="BW176" s="6">
        <f ca="1">IF(Table1[[#This Row],[field of work]]="IT",Table1[[#This Row],[Income]],0)</f>
        <v>0</v>
      </c>
      <c r="BX176" s="6">
        <f ca="1">IF(Table1[[#This Row],[field of work]]="GENERAL WORK",Table1[[#This Row],[Income]],0)</f>
        <v>0</v>
      </c>
      <c r="BY176" s="7">
        <f ca="1">IF(Table1[[#This Row],[field of work]]="AGRICULTURE",Table1[[#This Row],[Income]],0)</f>
        <v>0</v>
      </c>
      <c r="BZ176" s="5">
        <f ca="1">IF(Table1[[#This Row],[Value of debts]]&gt;Table1[[#This Row],[Income]],1,0)</f>
        <v>1</v>
      </c>
      <c r="CA176" s="7"/>
      <c r="CB176" s="5">
        <f ca="1">IF(Table1[[#This Row],[Networth of person($)]]&gt;$CC$6,Table1[[#This Row],[age]],0)</f>
        <v>0</v>
      </c>
      <c r="CC176" s="7"/>
      <c r="CD176" s="6"/>
      <c r="CE176" s="6"/>
      <c r="CF176" s="6"/>
      <c r="CG176" s="6"/>
      <c r="CH176" s="6"/>
      <c r="CI176" s="6"/>
    </row>
    <row r="177" spans="2:87" x14ac:dyDescent="0.25">
      <c r="B177">
        <f t="shared" ca="1" si="62"/>
        <v>1</v>
      </c>
      <c r="C177" t="str">
        <f t="shared" ca="1" si="63"/>
        <v>men</v>
      </c>
      <c r="D177">
        <f t="shared" ca="1" si="64"/>
        <v>26</v>
      </c>
      <c r="E177">
        <f t="shared" ca="1" si="65"/>
        <v>5</v>
      </c>
      <c r="F177" t="str">
        <f t="shared" ca="1" si="66"/>
        <v>general work</v>
      </c>
      <c r="G177">
        <f t="shared" ca="1" si="67"/>
        <v>4</v>
      </c>
      <c r="H177" t="str">
        <f t="shared" ca="1" si="68"/>
        <v>technical</v>
      </c>
      <c r="I177">
        <f t="shared" ca="1" si="69"/>
        <v>0</v>
      </c>
      <c r="J177">
        <f t="shared" ca="1" si="70"/>
        <v>1</v>
      </c>
      <c r="K177">
        <f t="shared" ca="1" si="71"/>
        <v>8245</v>
      </c>
      <c r="L177">
        <f t="shared" ca="1" si="72"/>
        <v>13</v>
      </c>
      <c r="M177" t="str">
        <f t="shared" ca="1" si="73"/>
        <v>Prince Edward Island</v>
      </c>
      <c r="N177">
        <f t="shared" ca="1" si="82"/>
        <v>24735</v>
      </c>
      <c r="O177">
        <f t="shared" ca="1" si="74"/>
        <v>881.95497474375918</v>
      </c>
      <c r="P177">
        <f t="shared" ca="1" si="83"/>
        <v>3669.8200999191499</v>
      </c>
      <c r="Q177">
        <f t="shared" ca="1" si="75"/>
        <v>2459</v>
      </c>
      <c r="R177">
        <f t="shared" ca="1" si="84"/>
        <v>4573.7431666435641</v>
      </c>
      <c r="S177">
        <f t="shared" ca="1" si="85"/>
        <v>542.34676651765164</v>
      </c>
      <c r="T177">
        <f t="shared" ca="1" si="86"/>
        <v>28947.166866436801</v>
      </c>
      <c r="U177">
        <f t="shared" ca="1" si="87"/>
        <v>7914.6981413873236</v>
      </c>
      <c r="V177">
        <f t="shared" ca="1" si="88"/>
        <v>21032.468725049475</v>
      </c>
      <c r="AD177" s="5">
        <f ca="1">IF(Table1[[#This Row],[Gender]]="men",1,0)</f>
        <v>1</v>
      </c>
      <c r="AE177" s="6">
        <f ca="1">IF(Table1[[#This Row],[Gender]]="women",1,0)</f>
        <v>0</v>
      </c>
      <c r="AF177" s="6"/>
      <c r="AG177" s="7"/>
      <c r="AJ177" s="17">
        <f ca="1">IF(Table1[[#This Row],[field of work]]="TEACHING",1,0)</f>
        <v>0</v>
      </c>
      <c r="AK177" s="11">
        <f ca="1">IF(Table1[[#This Row],[field of work]]="CONSTRUCTION",1,0)</f>
        <v>0</v>
      </c>
      <c r="AL177" s="11">
        <f ca="1">IF(Table1[[#This Row],[field of work]]="AGRICULTURE",1,0)</f>
        <v>0</v>
      </c>
      <c r="AM177" s="11">
        <f ca="1">IF(Table1[[#This Row],[field of work]]="AGRICULTURE",1,0)</f>
        <v>0</v>
      </c>
      <c r="AN177" s="11">
        <f ca="1">IF(Table1[[#This Row],[field of work]]="HEALTH",1,0)</f>
        <v>0</v>
      </c>
      <c r="AO177" s="11">
        <f ca="1">IF(Table1[[#This Row],[field of work]]="IT",1,0)</f>
        <v>0</v>
      </c>
      <c r="AP177" s="11"/>
      <c r="AQ177" s="11"/>
      <c r="AR177" s="6"/>
      <c r="AS177" s="6"/>
      <c r="AT177" s="6"/>
      <c r="AU177" s="7"/>
      <c r="AW177" s="20">
        <f ca="1">QUOTIENT(Table1[[#This Row],[Car Value]],Table1[[#This Row],[Cars]])</f>
        <v>3669</v>
      </c>
      <c r="AX177" s="6"/>
      <c r="AY177" s="17">
        <f ca="1">IF(Table1[[#This Row],[Value of debts]]&gt;$AZ$6,1,0)</f>
        <v>1</v>
      </c>
      <c r="AZ177" s="6"/>
      <c r="BA177" s="6"/>
      <c r="BB177" s="7"/>
      <c r="BC177" s="27">
        <f ca="1">(Table1[[#This Row],[Mortage left]]/Table1[[#This Row],[Value of House]])</f>
        <v>3.565615422453039E-2</v>
      </c>
      <c r="BD177" s="11">
        <f t="shared" ca="1" si="76"/>
        <v>1</v>
      </c>
      <c r="BE177" s="11"/>
      <c r="BF177" s="11"/>
      <c r="BG177" s="17">
        <f ca="1">IF(Table1[[#This Row],[Area]]="YUKON",Table1[[#This Row],[Income]],0)</f>
        <v>0</v>
      </c>
      <c r="BH177" s="11">
        <f ca="1">IF(Table1[[#This Row],[Area]]="BC",Table1[[#This Row],[Income]],0)</f>
        <v>0</v>
      </c>
      <c r="BI177" s="11">
        <f t="shared" ca="1" si="77"/>
        <v>0</v>
      </c>
      <c r="BJ177" s="11">
        <f t="shared" ca="1" si="78"/>
        <v>0</v>
      </c>
      <c r="BK177" s="11">
        <f ca="1">IF(Table1[[#This Row],[Area]]="NUNAVUT",Table1[[#This Row],[Income]],0)</f>
        <v>0</v>
      </c>
      <c r="BL177" s="11">
        <f t="shared" ca="1" si="79"/>
        <v>0</v>
      </c>
      <c r="BM177" s="6">
        <f ca="1">IF(Table1[[#This Row],[Area]]="MANITOBA",Table1[[#This Row],[Income]],0)</f>
        <v>0</v>
      </c>
      <c r="BN177" s="6">
        <f ca="1">IF(Table1[[#This Row],[Area]]="ONTARIO",Table1[[#This Row],[Income]],0)</f>
        <v>0</v>
      </c>
      <c r="BO177" s="6">
        <f ca="1">IF(Table1[[#This Row],[Area]]="QUEBEC",Table1[[#This Row],[Income]],0)</f>
        <v>0</v>
      </c>
      <c r="BP177" s="6">
        <f ca="1">IF(Table1[[#This Row],[Area]]="NEWFOUNLAND",Table1[[#This Row],[Income]],0)</f>
        <v>0</v>
      </c>
      <c r="BQ177" s="6">
        <f ca="1">IF(Table1[[#This Row],[Area]]="NEW BRUNCWICK",Table1[[#This Row],[Income]],0)</f>
        <v>0</v>
      </c>
      <c r="BR177" s="6">
        <f ca="1">IF(Table1[[#This Row],[Area]]="NOVA SCOTIA",Table1[[#This Row],[Income]],0)</f>
        <v>0</v>
      </c>
      <c r="BS177" s="7">
        <f t="shared" ca="1" si="80"/>
        <v>0</v>
      </c>
      <c r="BT177" s="5">
        <f ca="1">IF(Table1[[#This Row],[field of work]]="HEALTH",Table1[[#This Row],[Income]],0)</f>
        <v>0</v>
      </c>
      <c r="BU177" s="6">
        <f ca="1">IF(Table1[[#This Row],[field of work]]="CONSTRUCTION",Table1[[#This Row],[Income]],0)</f>
        <v>0</v>
      </c>
      <c r="BV177" s="6">
        <f t="shared" ca="1" si="81"/>
        <v>0</v>
      </c>
      <c r="BW177" s="6">
        <f ca="1">IF(Table1[[#This Row],[field of work]]="IT",Table1[[#This Row],[Income]],0)</f>
        <v>0</v>
      </c>
      <c r="BX177" s="6">
        <f ca="1">IF(Table1[[#This Row],[field of work]]="GENERAL WORK",Table1[[#This Row],[Income]],0)</f>
        <v>8245</v>
      </c>
      <c r="BY177" s="7">
        <f ca="1">IF(Table1[[#This Row],[field of work]]="AGRICULTURE",Table1[[#This Row],[Income]],0)</f>
        <v>0</v>
      </c>
      <c r="BZ177" s="5">
        <f ca="1">IF(Table1[[#This Row],[Value of debts]]&gt;Table1[[#This Row],[Income]],1,0)</f>
        <v>0</v>
      </c>
      <c r="CA177" s="7"/>
      <c r="CB177" s="5">
        <f ca="1">IF(Table1[[#This Row],[Networth of person($)]]&gt;$CC$6,Table1[[#This Row],[age]],0)</f>
        <v>26</v>
      </c>
      <c r="CC177" s="7"/>
      <c r="CD177" s="6"/>
      <c r="CE177" s="6"/>
      <c r="CF177" s="6"/>
      <c r="CG177" s="6"/>
      <c r="CH177" s="6"/>
      <c r="CI177" s="6"/>
    </row>
    <row r="178" spans="2:87" x14ac:dyDescent="0.25">
      <c r="B178">
        <f t="shared" ca="1" si="62"/>
        <v>2</v>
      </c>
      <c r="C178" t="str">
        <f t="shared" ca="1" si="63"/>
        <v>women</v>
      </c>
      <c r="D178">
        <f t="shared" ca="1" si="64"/>
        <v>26</v>
      </c>
      <c r="E178">
        <f t="shared" ca="1" si="65"/>
        <v>2</v>
      </c>
      <c r="F178" t="str">
        <f t="shared" ca="1" si="66"/>
        <v>constuction</v>
      </c>
      <c r="G178">
        <f t="shared" ca="1" si="67"/>
        <v>5</v>
      </c>
      <c r="H178" t="str">
        <f t="shared" ca="1" si="68"/>
        <v>other</v>
      </c>
      <c r="I178">
        <f t="shared" ca="1" si="69"/>
        <v>2</v>
      </c>
      <c r="J178">
        <f t="shared" ca="1" si="70"/>
        <v>3</v>
      </c>
      <c r="K178">
        <f t="shared" ca="1" si="71"/>
        <v>3305</v>
      </c>
      <c r="L178">
        <f t="shared" ca="1" si="72"/>
        <v>11</v>
      </c>
      <c r="M178" t="str">
        <f t="shared" ca="1" si="73"/>
        <v>New bruncwick</v>
      </c>
      <c r="N178">
        <f t="shared" ca="1" si="82"/>
        <v>9915</v>
      </c>
      <c r="O178">
        <f t="shared" ca="1" si="74"/>
        <v>1176.2880826341179</v>
      </c>
      <c r="P178">
        <f t="shared" ca="1" si="83"/>
        <v>3751.6790400785826</v>
      </c>
      <c r="Q178">
        <f t="shared" ca="1" si="75"/>
        <v>3286</v>
      </c>
      <c r="R178">
        <f t="shared" ca="1" si="84"/>
        <v>3521.7006757146419</v>
      </c>
      <c r="S178">
        <f t="shared" ca="1" si="85"/>
        <v>861.85122809245649</v>
      </c>
      <c r="T178">
        <f t="shared" ca="1" si="86"/>
        <v>14528.53026817104</v>
      </c>
      <c r="U178">
        <f t="shared" ca="1" si="87"/>
        <v>7983.9887583487598</v>
      </c>
      <c r="V178">
        <f t="shared" ca="1" si="88"/>
        <v>6544.5415098222802</v>
      </c>
      <c r="AD178" s="5">
        <f ca="1">IF(Table1[[#This Row],[Gender]]="men",1,0)</f>
        <v>0</v>
      </c>
      <c r="AE178" s="6">
        <f ca="1">IF(Table1[[#This Row],[Gender]]="women",1,0)</f>
        <v>1</v>
      </c>
      <c r="AF178" s="6"/>
      <c r="AG178" s="7"/>
      <c r="AJ178" s="17">
        <f ca="1">IF(Table1[[#This Row],[field of work]]="TEACHING",1,0)</f>
        <v>0</v>
      </c>
      <c r="AK178" s="11">
        <f ca="1">IF(Table1[[#This Row],[field of work]]="CONSTRUCTION",1,0)</f>
        <v>0</v>
      </c>
      <c r="AL178" s="11">
        <f ca="1">IF(Table1[[#This Row],[field of work]]="AGRICULTURE",1,0)</f>
        <v>0</v>
      </c>
      <c r="AM178" s="11">
        <f ca="1">IF(Table1[[#This Row],[field of work]]="AGRICULTURE",1,0)</f>
        <v>0</v>
      </c>
      <c r="AN178" s="11">
        <f ca="1">IF(Table1[[#This Row],[field of work]]="HEALTH",1,0)</f>
        <v>0</v>
      </c>
      <c r="AO178" s="11">
        <f ca="1">IF(Table1[[#This Row],[field of work]]="IT",1,0)</f>
        <v>0</v>
      </c>
      <c r="AP178" s="11"/>
      <c r="AQ178" s="11"/>
      <c r="AR178" s="6"/>
      <c r="AS178" s="6"/>
      <c r="AT178" s="6"/>
      <c r="AU178" s="7"/>
      <c r="AW178" s="20">
        <f ca="1">QUOTIENT(Table1[[#This Row],[Car Value]],Table1[[#This Row],[Cars]])</f>
        <v>1250</v>
      </c>
      <c r="AX178" s="6"/>
      <c r="AY178" s="17">
        <f ca="1">IF(Table1[[#This Row],[Value of debts]]&gt;$AZ$6,1,0)</f>
        <v>1</v>
      </c>
      <c r="AZ178" s="6"/>
      <c r="BA178" s="6"/>
      <c r="BB178" s="7"/>
      <c r="BC178" s="27">
        <f ca="1">(Table1[[#This Row],[Mortage left]]/Table1[[#This Row],[Value of House]])</f>
        <v>0.11863722467313342</v>
      </c>
      <c r="BD178" s="11">
        <f t="shared" ca="1" si="76"/>
        <v>1</v>
      </c>
      <c r="BE178" s="11"/>
      <c r="BF178" s="11"/>
      <c r="BG178" s="17">
        <f ca="1">IF(Table1[[#This Row],[Area]]="YUKON",Table1[[#This Row],[Income]],0)</f>
        <v>0</v>
      </c>
      <c r="BH178" s="11">
        <f ca="1">IF(Table1[[#This Row],[Area]]="BC",Table1[[#This Row],[Income]],0)</f>
        <v>0</v>
      </c>
      <c r="BI178" s="11">
        <f t="shared" ca="1" si="77"/>
        <v>0</v>
      </c>
      <c r="BJ178" s="11">
        <f t="shared" ca="1" si="78"/>
        <v>0</v>
      </c>
      <c r="BK178" s="11">
        <f ca="1">IF(Table1[[#This Row],[Area]]="NUNAVUT",Table1[[#This Row],[Income]],0)</f>
        <v>0</v>
      </c>
      <c r="BL178" s="11">
        <f t="shared" ca="1" si="79"/>
        <v>0</v>
      </c>
      <c r="BM178" s="6">
        <f ca="1">IF(Table1[[#This Row],[Area]]="MANITOBA",Table1[[#This Row],[Income]],0)</f>
        <v>0</v>
      </c>
      <c r="BN178" s="6">
        <f ca="1">IF(Table1[[#This Row],[Area]]="ONTARIO",Table1[[#This Row],[Income]],0)</f>
        <v>0</v>
      </c>
      <c r="BO178" s="6">
        <f ca="1">IF(Table1[[#This Row],[Area]]="QUEBEC",Table1[[#This Row],[Income]],0)</f>
        <v>0</v>
      </c>
      <c r="BP178" s="6">
        <f ca="1">IF(Table1[[#This Row],[Area]]="NEWFOUNLAND",Table1[[#This Row],[Income]],0)</f>
        <v>0</v>
      </c>
      <c r="BQ178" s="6">
        <f ca="1">IF(Table1[[#This Row],[Area]]="NEW BRUNCWICK",Table1[[#This Row],[Income]],0)</f>
        <v>3305</v>
      </c>
      <c r="BR178" s="6">
        <f ca="1">IF(Table1[[#This Row],[Area]]="NOVA SCOTIA",Table1[[#This Row],[Income]],0)</f>
        <v>0</v>
      </c>
      <c r="BS178" s="7">
        <f t="shared" ca="1" si="80"/>
        <v>0</v>
      </c>
      <c r="BT178" s="5">
        <f ca="1">IF(Table1[[#This Row],[field of work]]="HEALTH",Table1[[#This Row],[Income]],0)</f>
        <v>0</v>
      </c>
      <c r="BU178" s="6">
        <f ca="1">IF(Table1[[#This Row],[field of work]]="CONSTRUCTION",Table1[[#This Row],[Income]],0)</f>
        <v>0</v>
      </c>
      <c r="BV178" s="6">
        <f t="shared" ca="1" si="81"/>
        <v>0</v>
      </c>
      <c r="BW178" s="6">
        <f ca="1">IF(Table1[[#This Row],[field of work]]="IT",Table1[[#This Row],[Income]],0)</f>
        <v>0</v>
      </c>
      <c r="BX178" s="6">
        <f ca="1">IF(Table1[[#This Row],[field of work]]="GENERAL WORK",Table1[[#This Row],[Income]],0)</f>
        <v>0</v>
      </c>
      <c r="BY178" s="7">
        <f ca="1">IF(Table1[[#This Row],[field of work]]="AGRICULTURE",Table1[[#This Row],[Income]],0)</f>
        <v>0</v>
      </c>
      <c r="BZ178" s="5">
        <f ca="1">IF(Table1[[#This Row],[Value of debts]]&gt;Table1[[#This Row],[Income]],1,0)</f>
        <v>1</v>
      </c>
      <c r="CA178" s="7"/>
      <c r="CB178" s="5">
        <f ca="1">IF(Table1[[#This Row],[Networth of person($)]]&gt;$CC$6,Table1[[#This Row],[age]],0)</f>
        <v>26</v>
      </c>
      <c r="CC178" s="7"/>
      <c r="CD178" s="6"/>
      <c r="CE178" s="6"/>
      <c r="CF178" s="6"/>
      <c r="CG178" s="6"/>
      <c r="CH178" s="6"/>
      <c r="CI178" s="6"/>
    </row>
    <row r="179" spans="2:87" x14ac:dyDescent="0.25">
      <c r="B179">
        <f t="shared" ca="1" si="62"/>
        <v>1</v>
      </c>
      <c r="C179" t="str">
        <f t="shared" ca="1" si="63"/>
        <v>men</v>
      </c>
      <c r="D179">
        <f t="shared" ca="1" si="64"/>
        <v>30</v>
      </c>
      <c r="E179">
        <f t="shared" ca="1" si="65"/>
        <v>6</v>
      </c>
      <c r="F179" t="str">
        <f t="shared" ca="1" si="66"/>
        <v>agriculture</v>
      </c>
      <c r="G179">
        <f t="shared" ca="1" si="67"/>
        <v>5</v>
      </c>
      <c r="H179" t="str">
        <f t="shared" ca="1" si="68"/>
        <v>other</v>
      </c>
      <c r="I179">
        <f t="shared" ca="1" si="69"/>
        <v>1</v>
      </c>
      <c r="J179">
        <f t="shared" ca="1" si="70"/>
        <v>2</v>
      </c>
      <c r="K179">
        <f t="shared" ca="1" si="71"/>
        <v>7726</v>
      </c>
      <c r="L179">
        <f t="shared" ca="1" si="72"/>
        <v>12</v>
      </c>
      <c r="M179" t="str">
        <f t="shared" ca="1" si="73"/>
        <v>Nova Scotia</v>
      </c>
      <c r="N179">
        <f t="shared" ca="1" si="82"/>
        <v>38630</v>
      </c>
      <c r="O179">
        <f t="shared" ca="1" si="74"/>
        <v>19103.196962051385</v>
      </c>
      <c r="P179">
        <f t="shared" ca="1" si="83"/>
        <v>2661.6752698164582</v>
      </c>
      <c r="Q179">
        <f t="shared" ca="1" si="75"/>
        <v>2523</v>
      </c>
      <c r="R179">
        <f t="shared" ca="1" si="84"/>
        <v>12141.84058246305</v>
      </c>
      <c r="S179">
        <f t="shared" ca="1" si="85"/>
        <v>11462.265436980739</v>
      </c>
      <c r="T179">
        <f t="shared" ca="1" si="86"/>
        <v>52753.940706797192</v>
      </c>
      <c r="U179">
        <f t="shared" ca="1" si="87"/>
        <v>33768.037544514431</v>
      </c>
      <c r="V179">
        <f t="shared" ca="1" si="88"/>
        <v>18985.903162282761</v>
      </c>
      <c r="AD179" s="5">
        <f ca="1">IF(Table1[[#This Row],[Gender]]="men",1,0)</f>
        <v>1</v>
      </c>
      <c r="AE179" s="6">
        <f ca="1">IF(Table1[[#This Row],[Gender]]="women",1,0)</f>
        <v>0</v>
      </c>
      <c r="AF179" s="6"/>
      <c r="AG179" s="7"/>
      <c r="AJ179" s="17">
        <f ca="1">IF(Table1[[#This Row],[field of work]]="TEACHING",1,0)</f>
        <v>0</v>
      </c>
      <c r="AK179" s="11">
        <f ca="1">IF(Table1[[#This Row],[field of work]]="CONSTRUCTION",1,0)</f>
        <v>0</v>
      </c>
      <c r="AL179" s="11">
        <f ca="1">IF(Table1[[#This Row],[field of work]]="AGRICULTURE",1,0)</f>
        <v>1</v>
      </c>
      <c r="AM179" s="11">
        <f ca="1">IF(Table1[[#This Row],[field of work]]="AGRICULTURE",1,0)</f>
        <v>1</v>
      </c>
      <c r="AN179" s="11">
        <f ca="1">IF(Table1[[#This Row],[field of work]]="HEALTH",1,0)</f>
        <v>0</v>
      </c>
      <c r="AO179" s="11">
        <f ca="1">IF(Table1[[#This Row],[field of work]]="IT",1,0)</f>
        <v>0</v>
      </c>
      <c r="AP179" s="11"/>
      <c r="AQ179" s="11"/>
      <c r="AR179" s="6"/>
      <c r="AS179" s="6"/>
      <c r="AT179" s="6"/>
      <c r="AU179" s="7"/>
      <c r="AW179" s="20">
        <f ca="1">QUOTIENT(Table1[[#This Row],[Car Value]],Table1[[#This Row],[Cars]])</f>
        <v>1330</v>
      </c>
      <c r="AX179" s="6"/>
      <c r="AY179" s="17">
        <f ca="1">IF(Table1[[#This Row],[Value of debts]]&gt;$AZ$6,1,0)</f>
        <v>1</v>
      </c>
      <c r="AZ179" s="6"/>
      <c r="BA179" s="6"/>
      <c r="BB179" s="7"/>
      <c r="BC179" s="27">
        <f ca="1">(Table1[[#This Row],[Mortage left]]/Table1[[#This Row],[Value of House]])</f>
        <v>0.49451713595784064</v>
      </c>
      <c r="BD179" s="11">
        <f t="shared" ca="1" si="76"/>
        <v>0</v>
      </c>
      <c r="BE179" s="11"/>
      <c r="BF179" s="11"/>
      <c r="BG179" s="17">
        <f ca="1">IF(Table1[[#This Row],[Area]]="YUKON",Table1[[#This Row],[Income]],0)</f>
        <v>0</v>
      </c>
      <c r="BH179" s="11">
        <f ca="1">IF(Table1[[#This Row],[Area]]="BC",Table1[[#This Row],[Income]],0)</f>
        <v>0</v>
      </c>
      <c r="BI179" s="11">
        <f t="shared" ca="1" si="77"/>
        <v>0</v>
      </c>
      <c r="BJ179" s="11">
        <f t="shared" ca="1" si="78"/>
        <v>0</v>
      </c>
      <c r="BK179" s="11">
        <f ca="1">IF(Table1[[#This Row],[Area]]="NUNAVUT",Table1[[#This Row],[Income]],0)</f>
        <v>0</v>
      </c>
      <c r="BL179" s="11">
        <f t="shared" ca="1" si="79"/>
        <v>0</v>
      </c>
      <c r="BM179" s="6">
        <f ca="1">IF(Table1[[#This Row],[Area]]="MANITOBA",Table1[[#This Row],[Income]],0)</f>
        <v>0</v>
      </c>
      <c r="BN179" s="6">
        <f ca="1">IF(Table1[[#This Row],[Area]]="ONTARIO",Table1[[#This Row],[Income]],0)</f>
        <v>0</v>
      </c>
      <c r="BO179" s="6">
        <f ca="1">IF(Table1[[#This Row],[Area]]="QUEBEC",Table1[[#This Row],[Income]],0)</f>
        <v>0</v>
      </c>
      <c r="BP179" s="6">
        <f ca="1">IF(Table1[[#This Row],[Area]]="NEWFOUNLAND",Table1[[#This Row],[Income]],0)</f>
        <v>0</v>
      </c>
      <c r="BQ179" s="6">
        <f ca="1">IF(Table1[[#This Row],[Area]]="NEW BRUNCWICK",Table1[[#This Row],[Income]],0)</f>
        <v>0</v>
      </c>
      <c r="BR179" s="6">
        <f ca="1">IF(Table1[[#This Row],[Area]]="NOVA SCOTIA",Table1[[#This Row],[Income]],0)</f>
        <v>7726</v>
      </c>
      <c r="BS179" s="7">
        <f t="shared" ca="1" si="80"/>
        <v>0</v>
      </c>
      <c r="BT179" s="5">
        <f ca="1">IF(Table1[[#This Row],[field of work]]="HEALTH",Table1[[#This Row],[Income]],0)</f>
        <v>0</v>
      </c>
      <c r="BU179" s="6">
        <f ca="1">IF(Table1[[#This Row],[field of work]]="CONSTRUCTION",Table1[[#This Row],[Income]],0)</f>
        <v>0</v>
      </c>
      <c r="BV179" s="6">
        <f t="shared" ca="1" si="81"/>
        <v>0</v>
      </c>
      <c r="BW179" s="6">
        <f ca="1">IF(Table1[[#This Row],[field of work]]="IT",Table1[[#This Row],[Income]],0)</f>
        <v>0</v>
      </c>
      <c r="BX179" s="6">
        <f ca="1">IF(Table1[[#This Row],[field of work]]="GENERAL WORK",Table1[[#This Row],[Income]],0)</f>
        <v>0</v>
      </c>
      <c r="BY179" s="7">
        <f ca="1">IF(Table1[[#This Row],[field of work]]="AGRICULTURE",Table1[[#This Row],[Income]],0)</f>
        <v>7726</v>
      </c>
      <c r="BZ179" s="5">
        <f ca="1">IF(Table1[[#This Row],[Value of debts]]&gt;Table1[[#This Row],[Income]],1,0)</f>
        <v>1</v>
      </c>
      <c r="CA179" s="7"/>
      <c r="CB179" s="5">
        <f ca="1">IF(Table1[[#This Row],[Networth of person($)]]&gt;$CC$6,Table1[[#This Row],[age]],0)</f>
        <v>30</v>
      </c>
      <c r="CC179" s="7"/>
      <c r="CD179" s="6"/>
      <c r="CE179" s="6"/>
      <c r="CF179" s="6"/>
      <c r="CG179" s="6"/>
      <c r="CH179" s="6"/>
      <c r="CI179" s="6"/>
    </row>
    <row r="180" spans="2:87" x14ac:dyDescent="0.25">
      <c r="B180">
        <f t="shared" ca="1" si="62"/>
        <v>2</v>
      </c>
      <c r="C180" t="str">
        <f t="shared" ca="1" si="63"/>
        <v>women</v>
      </c>
      <c r="D180">
        <f t="shared" ca="1" si="64"/>
        <v>40</v>
      </c>
      <c r="E180">
        <f t="shared" ca="1" si="65"/>
        <v>5</v>
      </c>
      <c r="F180" t="str">
        <f t="shared" ca="1" si="66"/>
        <v>general work</v>
      </c>
      <c r="G180">
        <f t="shared" ca="1" si="67"/>
        <v>4</v>
      </c>
      <c r="H180" t="str">
        <f t="shared" ca="1" si="68"/>
        <v>technical</v>
      </c>
      <c r="I180">
        <f t="shared" ca="1" si="69"/>
        <v>4</v>
      </c>
      <c r="J180">
        <f t="shared" ca="1" si="70"/>
        <v>1</v>
      </c>
      <c r="K180">
        <f t="shared" ca="1" si="71"/>
        <v>8229</v>
      </c>
      <c r="L180">
        <f t="shared" ca="1" si="72"/>
        <v>12</v>
      </c>
      <c r="M180" t="str">
        <f t="shared" ca="1" si="73"/>
        <v>Nova Scotia</v>
      </c>
      <c r="N180">
        <f t="shared" ca="1" si="82"/>
        <v>24687</v>
      </c>
      <c r="O180">
        <f t="shared" ca="1" si="74"/>
        <v>17183.307252200673</v>
      </c>
      <c r="P180">
        <f t="shared" ca="1" si="83"/>
        <v>7844.8730574792999</v>
      </c>
      <c r="Q180">
        <f t="shared" ca="1" si="75"/>
        <v>6573</v>
      </c>
      <c r="R180">
        <f t="shared" ca="1" si="84"/>
        <v>13776.371114848869</v>
      </c>
      <c r="S180">
        <f t="shared" ca="1" si="85"/>
        <v>11739.616097340313</v>
      </c>
      <c r="T180">
        <f t="shared" ca="1" si="86"/>
        <v>44271.489154819617</v>
      </c>
      <c r="U180">
        <f t="shared" ca="1" si="87"/>
        <v>37532.678367049542</v>
      </c>
      <c r="V180">
        <f t="shared" ca="1" si="88"/>
        <v>6738.810787770075</v>
      </c>
      <c r="AD180" s="5">
        <f ca="1">IF(Table1[[#This Row],[Gender]]="men",1,0)</f>
        <v>0</v>
      </c>
      <c r="AE180" s="6">
        <f ca="1">IF(Table1[[#This Row],[Gender]]="women",1,0)</f>
        <v>1</v>
      </c>
      <c r="AF180" s="6"/>
      <c r="AG180" s="7"/>
      <c r="AJ180" s="17">
        <f ca="1">IF(Table1[[#This Row],[field of work]]="TEACHING",1,0)</f>
        <v>0</v>
      </c>
      <c r="AK180" s="11">
        <f ca="1">IF(Table1[[#This Row],[field of work]]="CONSTRUCTION",1,0)</f>
        <v>0</v>
      </c>
      <c r="AL180" s="11">
        <f ca="1">IF(Table1[[#This Row],[field of work]]="AGRICULTURE",1,0)</f>
        <v>0</v>
      </c>
      <c r="AM180" s="11">
        <f ca="1">IF(Table1[[#This Row],[field of work]]="AGRICULTURE",1,0)</f>
        <v>0</v>
      </c>
      <c r="AN180" s="11">
        <f ca="1">IF(Table1[[#This Row],[field of work]]="HEALTH",1,0)</f>
        <v>0</v>
      </c>
      <c r="AO180" s="11">
        <f ca="1">IF(Table1[[#This Row],[field of work]]="IT",1,0)</f>
        <v>0</v>
      </c>
      <c r="AP180" s="11"/>
      <c r="AQ180" s="11"/>
      <c r="AR180" s="6"/>
      <c r="AS180" s="6"/>
      <c r="AT180" s="6"/>
      <c r="AU180" s="7"/>
      <c r="AW180" s="20">
        <f ca="1">QUOTIENT(Table1[[#This Row],[Car Value]],Table1[[#This Row],[Cars]])</f>
        <v>7844</v>
      </c>
      <c r="AX180" s="6"/>
      <c r="AY180" s="17">
        <f ca="1">IF(Table1[[#This Row],[Value of debts]]&gt;$AZ$6,1,0)</f>
        <v>1</v>
      </c>
      <c r="AZ180" s="6"/>
      <c r="BA180" s="6"/>
      <c r="BB180" s="7"/>
      <c r="BC180" s="27">
        <f ca="1">(Table1[[#This Row],[Mortage left]]/Table1[[#This Row],[Value of House]])</f>
        <v>0.69604679597361663</v>
      </c>
      <c r="BD180" s="11">
        <f t="shared" ca="1" si="76"/>
        <v>0</v>
      </c>
      <c r="BE180" s="11"/>
      <c r="BF180" s="11"/>
      <c r="BG180" s="17">
        <f ca="1">IF(Table1[[#This Row],[Area]]="YUKON",Table1[[#This Row],[Income]],0)</f>
        <v>0</v>
      </c>
      <c r="BH180" s="11">
        <f ca="1">IF(Table1[[#This Row],[Area]]="BC",Table1[[#This Row],[Income]],0)</f>
        <v>0</v>
      </c>
      <c r="BI180" s="11">
        <f t="shared" ca="1" si="77"/>
        <v>0</v>
      </c>
      <c r="BJ180" s="11">
        <f t="shared" ca="1" si="78"/>
        <v>5313</v>
      </c>
      <c r="BK180" s="11">
        <f ca="1">IF(Table1[[#This Row],[Area]]="NUNAVUT",Table1[[#This Row],[Income]],0)</f>
        <v>0</v>
      </c>
      <c r="BL180" s="11">
        <f t="shared" ca="1" si="79"/>
        <v>0</v>
      </c>
      <c r="BM180" s="6">
        <f ca="1">IF(Table1[[#This Row],[Area]]="MANITOBA",Table1[[#This Row],[Income]],0)</f>
        <v>0</v>
      </c>
      <c r="BN180" s="6">
        <f ca="1">IF(Table1[[#This Row],[Area]]="ONTARIO",Table1[[#This Row],[Income]],0)</f>
        <v>0</v>
      </c>
      <c r="BO180" s="6">
        <f ca="1">IF(Table1[[#This Row],[Area]]="QUEBEC",Table1[[#This Row],[Income]],0)</f>
        <v>0</v>
      </c>
      <c r="BP180" s="6">
        <f ca="1">IF(Table1[[#This Row],[Area]]="NEWFOUNLAND",Table1[[#This Row],[Income]],0)</f>
        <v>0</v>
      </c>
      <c r="BQ180" s="6">
        <f ca="1">IF(Table1[[#This Row],[Area]]="NEW BRUNCWICK",Table1[[#This Row],[Income]],0)</f>
        <v>0</v>
      </c>
      <c r="BR180" s="6">
        <f ca="1">IF(Table1[[#This Row],[Area]]="NOVA SCOTIA",Table1[[#This Row],[Income]],0)</f>
        <v>8229</v>
      </c>
      <c r="BS180" s="7">
        <f t="shared" ca="1" si="80"/>
        <v>0</v>
      </c>
      <c r="BT180" s="5">
        <f ca="1">IF(Table1[[#This Row],[field of work]]="HEALTH",Table1[[#This Row],[Income]],0)</f>
        <v>0</v>
      </c>
      <c r="BU180" s="6">
        <f ca="1">IF(Table1[[#This Row],[field of work]]="CONSTRUCTION",Table1[[#This Row],[Income]],0)</f>
        <v>0</v>
      </c>
      <c r="BV180" s="6">
        <f t="shared" ca="1" si="81"/>
        <v>0</v>
      </c>
      <c r="BW180" s="6">
        <f ca="1">IF(Table1[[#This Row],[field of work]]="IT",Table1[[#This Row],[Income]],0)</f>
        <v>0</v>
      </c>
      <c r="BX180" s="6">
        <f ca="1">IF(Table1[[#This Row],[field of work]]="GENERAL WORK",Table1[[#This Row],[Income]],0)</f>
        <v>8229</v>
      </c>
      <c r="BY180" s="7">
        <f ca="1">IF(Table1[[#This Row],[field of work]]="AGRICULTURE",Table1[[#This Row],[Income]],0)</f>
        <v>0</v>
      </c>
      <c r="BZ180" s="5">
        <f ca="1">IF(Table1[[#This Row],[Value of debts]]&gt;Table1[[#This Row],[Income]],1,0)</f>
        <v>1</v>
      </c>
      <c r="CA180" s="7"/>
      <c r="CB180" s="5">
        <f ca="1">IF(Table1[[#This Row],[Networth of person($)]]&gt;$CC$6,Table1[[#This Row],[age]],0)</f>
        <v>40</v>
      </c>
      <c r="CC180" s="7"/>
      <c r="CD180" s="6"/>
      <c r="CE180" s="6"/>
      <c r="CF180" s="6"/>
      <c r="CG180" s="6"/>
      <c r="CH180" s="6"/>
      <c r="CI180" s="6"/>
    </row>
    <row r="181" spans="2:87" x14ac:dyDescent="0.25">
      <c r="B181">
        <f t="shared" ca="1" si="62"/>
        <v>2</v>
      </c>
      <c r="C181" t="str">
        <f t="shared" ca="1" si="63"/>
        <v>women</v>
      </c>
      <c r="D181">
        <f t="shared" ca="1" si="64"/>
        <v>30</v>
      </c>
      <c r="E181">
        <f t="shared" ca="1" si="65"/>
        <v>6</v>
      </c>
      <c r="F181" t="str">
        <f t="shared" ca="1" si="66"/>
        <v>agriculture</v>
      </c>
      <c r="G181">
        <f t="shared" ca="1" si="67"/>
        <v>3</v>
      </c>
      <c r="H181" t="str">
        <f t="shared" ca="1" si="68"/>
        <v>university</v>
      </c>
      <c r="I181">
        <f t="shared" ca="1" si="69"/>
        <v>1</v>
      </c>
      <c r="J181">
        <f t="shared" ca="1" si="70"/>
        <v>1</v>
      </c>
      <c r="K181">
        <f t="shared" ca="1" si="71"/>
        <v>4601</v>
      </c>
      <c r="L181">
        <f t="shared" ca="1" si="72"/>
        <v>1</v>
      </c>
      <c r="M181" t="str">
        <f t="shared" ca="1" si="73"/>
        <v>Yukon</v>
      </c>
      <c r="N181">
        <f t="shared" ca="1" si="82"/>
        <v>18404</v>
      </c>
      <c r="O181">
        <f t="shared" ca="1" si="74"/>
        <v>16994.914513980701</v>
      </c>
      <c r="P181">
        <f t="shared" ca="1" si="83"/>
        <v>1732.5820337842144</v>
      </c>
      <c r="Q181">
        <f t="shared" ca="1" si="75"/>
        <v>1518</v>
      </c>
      <c r="R181">
        <f t="shared" ca="1" si="84"/>
        <v>4748.1973551053279</v>
      </c>
      <c r="S181">
        <f t="shared" ca="1" si="85"/>
        <v>1648.3927580849686</v>
      </c>
      <c r="T181">
        <f t="shared" ca="1" si="86"/>
        <v>21784.974791869186</v>
      </c>
      <c r="U181">
        <f t="shared" ca="1" si="87"/>
        <v>23261.111869086028</v>
      </c>
      <c r="V181">
        <f t="shared" ca="1" si="88"/>
        <v>-1476.1370772168411</v>
      </c>
      <c r="AD181" s="5">
        <f ca="1">IF(Table1[[#This Row],[Gender]]="men",1,0)</f>
        <v>0</v>
      </c>
      <c r="AE181" s="6">
        <f ca="1">IF(Table1[[#This Row],[Gender]]="women",1,0)</f>
        <v>1</v>
      </c>
      <c r="AF181" s="6"/>
      <c r="AG181" s="7"/>
      <c r="AJ181" s="17">
        <f ca="1">IF(Table1[[#This Row],[field of work]]="TEACHING",1,0)</f>
        <v>0</v>
      </c>
      <c r="AK181" s="11">
        <f ca="1">IF(Table1[[#This Row],[field of work]]="CONSTRUCTION",1,0)</f>
        <v>0</v>
      </c>
      <c r="AL181" s="11">
        <f ca="1">IF(Table1[[#This Row],[field of work]]="AGRICULTURE",1,0)</f>
        <v>1</v>
      </c>
      <c r="AM181" s="11">
        <f ca="1">IF(Table1[[#This Row],[field of work]]="AGRICULTURE",1,0)</f>
        <v>1</v>
      </c>
      <c r="AN181" s="11">
        <f ca="1">IF(Table1[[#This Row],[field of work]]="HEALTH",1,0)</f>
        <v>0</v>
      </c>
      <c r="AO181" s="11">
        <f ca="1">IF(Table1[[#This Row],[field of work]]="IT",1,0)</f>
        <v>0</v>
      </c>
      <c r="AP181" s="11"/>
      <c r="AQ181" s="11"/>
      <c r="AR181" s="6"/>
      <c r="AS181" s="6"/>
      <c r="AT181" s="6"/>
      <c r="AU181" s="7"/>
      <c r="AW181" s="20">
        <f ca="1">QUOTIENT(Table1[[#This Row],[Car Value]],Table1[[#This Row],[Cars]])</f>
        <v>1732</v>
      </c>
      <c r="AX181" s="6"/>
      <c r="AY181" s="17">
        <f ca="1">IF(Table1[[#This Row],[Value of debts]]&gt;$AZ$6,1,0)</f>
        <v>1</v>
      </c>
      <c r="AZ181" s="6"/>
      <c r="BA181" s="6"/>
      <c r="BB181" s="7"/>
      <c r="BC181" s="27">
        <f ca="1">(Table1[[#This Row],[Mortage left]]/Table1[[#This Row],[Value of House]])</f>
        <v>0.9234359114312487</v>
      </c>
      <c r="BD181" s="11">
        <f t="shared" ca="1" si="76"/>
        <v>0</v>
      </c>
      <c r="BE181" s="11"/>
      <c r="BF181" s="11"/>
      <c r="BG181" s="17">
        <f ca="1">IF(Table1[[#This Row],[Area]]="YUKON",Table1[[#This Row],[Income]],0)</f>
        <v>4601</v>
      </c>
      <c r="BH181" s="11">
        <f ca="1">IF(Table1[[#This Row],[Area]]="BC",Table1[[#This Row],[Income]],0)</f>
        <v>0</v>
      </c>
      <c r="BI181" s="11">
        <f t="shared" ca="1" si="77"/>
        <v>0</v>
      </c>
      <c r="BJ181" s="11">
        <f t="shared" ca="1" si="78"/>
        <v>0</v>
      </c>
      <c r="BK181" s="11">
        <f ca="1">IF(Table1[[#This Row],[Area]]="NUNAVUT",Table1[[#This Row],[Income]],0)</f>
        <v>0</v>
      </c>
      <c r="BL181" s="11">
        <f t="shared" ca="1" si="79"/>
        <v>0</v>
      </c>
      <c r="BM181" s="6">
        <f ca="1">IF(Table1[[#This Row],[Area]]="MANITOBA",Table1[[#This Row],[Income]],0)</f>
        <v>0</v>
      </c>
      <c r="BN181" s="6">
        <f ca="1">IF(Table1[[#This Row],[Area]]="ONTARIO",Table1[[#This Row],[Income]],0)</f>
        <v>0</v>
      </c>
      <c r="BO181" s="6">
        <f ca="1">IF(Table1[[#This Row],[Area]]="QUEBEC",Table1[[#This Row],[Income]],0)</f>
        <v>0</v>
      </c>
      <c r="BP181" s="6">
        <f ca="1">IF(Table1[[#This Row],[Area]]="NEWFOUNLAND",Table1[[#This Row],[Income]],0)</f>
        <v>0</v>
      </c>
      <c r="BQ181" s="6">
        <f ca="1">IF(Table1[[#This Row],[Area]]="NEW BRUNCWICK",Table1[[#This Row],[Income]],0)</f>
        <v>0</v>
      </c>
      <c r="BR181" s="6">
        <f ca="1">IF(Table1[[#This Row],[Area]]="NOVA SCOTIA",Table1[[#This Row],[Income]],0)</f>
        <v>0</v>
      </c>
      <c r="BS181" s="7">
        <f t="shared" ca="1" si="80"/>
        <v>0</v>
      </c>
      <c r="BT181" s="5">
        <f ca="1">IF(Table1[[#This Row],[field of work]]="HEALTH",Table1[[#This Row],[Income]],0)</f>
        <v>0</v>
      </c>
      <c r="BU181" s="6">
        <f ca="1">IF(Table1[[#This Row],[field of work]]="CONSTRUCTION",Table1[[#This Row],[Income]],0)</f>
        <v>0</v>
      </c>
      <c r="BV181" s="6">
        <f t="shared" ca="1" si="81"/>
        <v>5306</v>
      </c>
      <c r="BW181" s="6">
        <f ca="1">IF(Table1[[#This Row],[field of work]]="IT",Table1[[#This Row],[Income]],0)</f>
        <v>0</v>
      </c>
      <c r="BX181" s="6">
        <f ca="1">IF(Table1[[#This Row],[field of work]]="GENERAL WORK",Table1[[#This Row],[Income]],0)</f>
        <v>0</v>
      </c>
      <c r="BY181" s="7">
        <f ca="1">IF(Table1[[#This Row],[field of work]]="AGRICULTURE",Table1[[#This Row],[Income]],0)</f>
        <v>4601</v>
      </c>
      <c r="BZ181" s="5">
        <f ca="1">IF(Table1[[#This Row],[Value of debts]]&gt;Table1[[#This Row],[Income]],1,0)</f>
        <v>1</v>
      </c>
      <c r="CA181" s="7"/>
      <c r="CB181" s="5">
        <f ca="1">IF(Table1[[#This Row],[Networth of person($)]]&gt;$CC$6,Table1[[#This Row],[age]],0)</f>
        <v>0</v>
      </c>
      <c r="CC181" s="7"/>
      <c r="CD181" s="6"/>
      <c r="CE181" s="6"/>
      <c r="CF181" s="6"/>
      <c r="CG181" s="6"/>
      <c r="CH181" s="6"/>
      <c r="CI181" s="6"/>
    </row>
    <row r="182" spans="2:87" x14ac:dyDescent="0.25">
      <c r="B182">
        <f t="shared" ca="1" si="62"/>
        <v>1</v>
      </c>
      <c r="C182" t="str">
        <f t="shared" ca="1" si="63"/>
        <v>men</v>
      </c>
      <c r="D182">
        <f t="shared" ca="1" si="64"/>
        <v>35</v>
      </c>
      <c r="E182">
        <f t="shared" ca="1" si="65"/>
        <v>3</v>
      </c>
      <c r="F182" t="str">
        <f t="shared" ca="1" si="66"/>
        <v>teaching</v>
      </c>
      <c r="G182">
        <f t="shared" ca="1" si="67"/>
        <v>1</v>
      </c>
      <c r="H182" t="str">
        <f t="shared" ca="1" si="68"/>
        <v>highschool</v>
      </c>
      <c r="I182">
        <f t="shared" ca="1" si="69"/>
        <v>3</v>
      </c>
      <c r="J182">
        <f t="shared" ca="1" si="70"/>
        <v>3</v>
      </c>
      <c r="K182">
        <f t="shared" ca="1" si="71"/>
        <v>5306</v>
      </c>
      <c r="L182">
        <f t="shared" ca="1" si="72"/>
        <v>1</v>
      </c>
      <c r="M182" t="str">
        <f t="shared" ca="1" si="73"/>
        <v>Yukon</v>
      </c>
      <c r="N182">
        <f t="shared" ca="1" si="82"/>
        <v>15918</v>
      </c>
      <c r="O182">
        <f t="shared" ca="1" si="74"/>
        <v>10263.901155059948</v>
      </c>
      <c r="P182">
        <f t="shared" ca="1" si="83"/>
        <v>7949.2375904093242</v>
      </c>
      <c r="Q182">
        <f t="shared" ca="1" si="75"/>
        <v>3352</v>
      </c>
      <c r="R182">
        <f t="shared" ca="1" si="84"/>
        <v>2496.7178439175955</v>
      </c>
      <c r="S182">
        <f t="shared" ca="1" si="85"/>
        <v>7338.0314948738451</v>
      </c>
      <c r="T182">
        <f t="shared" ca="1" si="86"/>
        <v>31205.269085283169</v>
      </c>
      <c r="U182">
        <f t="shared" ca="1" si="87"/>
        <v>16112.618998977543</v>
      </c>
      <c r="V182">
        <f t="shared" ca="1" si="88"/>
        <v>15092.650086305626</v>
      </c>
      <c r="AD182" s="5">
        <f ca="1">IF(Table1[[#This Row],[Gender]]="men",1,0)</f>
        <v>1</v>
      </c>
      <c r="AE182" s="6">
        <f ca="1">IF(Table1[[#This Row],[Gender]]="women",1,0)</f>
        <v>0</v>
      </c>
      <c r="AF182" s="6"/>
      <c r="AG182" s="7"/>
      <c r="AJ182" s="17">
        <f ca="1">IF(Table1[[#This Row],[field of work]]="TEACHING",1,0)</f>
        <v>1</v>
      </c>
      <c r="AK182" s="11">
        <f ca="1">IF(Table1[[#This Row],[field of work]]="CONSTRUCTION",1,0)</f>
        <v>0</v>
      </c>
      <c r="AL182" s="11">
        <f ca="1">IF(Table1[[#This Row],[field of work]]="AGRICULTURE",1,0)</f>
        <v>0</v>
      </c>
      <c r="AM182" s="11">
        <f ca="1">IF(Table1[[#This Row],[field of work]]="AGRICULTURE",1,0)</f>
        <v>0</v>
      </c>
      <c r="AN182" s="11">
        <f ca="1">IF(Table1[[#This Row],[field of work]]="HEALTH",1,0)</f>
        <v>0</v>
      </c>
      <c r="AO182" s="11">
        <f ca="1">IF(Table1[[#This Row],[field of work]]="IT",1,0)</f>
        <v>0</v>
      </c>
      <c r="AP182" s="11"/>
      <c r="AQ182" s="11"/>
      <c r="AR182" s="6"/>
      <c r="AS182" s="6"/>
      <c r="AT182" s="6"/>
      <c r="AU182" s="7"/>
      <c r="AW182" s="20">
        <f ca="1">QUOTIENT(Table1[[#This Row],[Car Value]],Table1[[#This Row],[Cars]])</f>
        <v>2649</v>
      </c>
      <c r="AX182" s="6"/>
      <c r="AY182" s="17">
        <f ca="1">IF(Table1[[#This Row],[Value of debts]]&gt;$AZ$6,1,0)</f>
        <v>1</v>
      </c>
      <c r="AZ182" s="6"/>
      <c r="BA182" s="6"/>
      <c r="BB182" s="7"/>
      <c r="BC182" s="27">
        <f ca="1">(Table1[[#This Row],[Mortage left]]/Table1[[#This Row],[Value of House]])</f>
        <v>0.64479841406332128</v>
      </c>
      <c r="BD182" s="11">
        <f t="shared" ca="1" si="76"/>
        <v>0</v>
      </c>
      <c r="BE182" s="11"/>
      <c r="BF182" s="11"/>
      <c r="BG182" s="17">
        <f ca="1">IF(Table1[[#This Row],[Area]]="YUKON",Table1[[#This Row],[Income]],0)</f>
        <v>5306</v>
      </c>
      <c r="BH182" s="11">
        <f ca="1">IF(Table1[[#This Row],[Area]]="BC",Table1[[#This Row],[Income]],0)</f>
        <v>0</v>
      </c>
      <c r="BI182" s="11">
        <f t="shared" ca="1" si="77"/>
        <v>0</v>
      </c>
      <c r="BJ182" s="11">
        <f t="shared" ca="1" si="78"/>
        <v>4739</v>
      </c>
      <c r="BK182" s="11">
        <f ca="1">IF(Table1[[#This Row],[Area]]="NUNAVUT",Table1[[#This Row],[Income]],0)</f>
        <v>0</v>
      </c>
      <c r="BL182" s="11">
        <f t="shared" ca="1" si="79"/>
        <v>0</v>
      </c>
      <c r="BM182" s="6">
        <f ca="1">IF(Table1[[#This Row],[Area]]="MANITOBA",Table1[[#This Row],[Income]],0)</f>
        <v>0</v>
      </c>
      <c r="BN182" s="6">
        <f ca="1">IF(Table1[[#This Row],[Area]]="ONTARIO",Table1[[#This Row],[Income]],0)</f>
        <v>0</v>
      </c>
      <c r="BO182" s="6">
        <f ca="1">IF(Table1[[#This Row],[Area]]="QUEBEC",Table1[[#This Row],[Income]],0)</f>
        <v>0</v>
      </c>
      <c r="BP182" s="6">
        <f ca="1">IF(Table1[[#This Row],[Area]]="NEWFOUNLAND",Table1[[#This Row],[Income]],0)</f>
        <v>0</v>
      </c>
      <c r="BQ182" s="6">
        <f ca="1">IF(Table1[[#This Row],[Area]]="NEW BRUNCWICK",Table1[[#This Row],[Income]],0)</f>
        <v>0</v>
      </c>
      <c r="BR182" s="6">
        <f ca="1">IF(Table1[[#This Row],[Area]]="NOVA SCOTIA",Table1[[#This Row],[Income]],0)</f>
        <v>0</v>
      </c>
      <c r="BS182" s="7">
        <f t="shared" ca="1" si="80"/>
        <v>0</v>
      </c>
      <c r="BT182" s="5">
        <f ca="1">IF(Table1[[#This Row],[field of work]]="HEALTH",Table1[[#This Row],[Income]],0)</f>
        <v>0</v>
      </c>
      <c r="BU182" s="6">
        <f ca="1">IF(Table1[[#This Row],[field of work]]="CONSTRUCTION",Table1[[#This Row],[Income]],0)</f>
        <v>0</v>
      </c>
      <c r="BV182" s="6">
        <f t="shared" ca="1" si="81"/>
        <v>0</v>
      </c>
      <c r="BW182" s="6">
        <f ca="1">IF(Table1[[#This Row],[field of work]]="IT",Table1[[#This Row],[Income]],0)</f>
        <v>0</v>
      </c>
      <c r="BX182" s="6">
        <f ca="1">IF(Table1[[#This Row],[field of work]]="GENERAL WORK",Table1[[#This Row],[Income]],0)</f>
        <v>0</v>
      </c>
      <c r="BY182" s="7">
        <f ca="1">IF(Table1[[#This Row],[field of work]]="AGRICULTURE",Table1[[#This Row],[Income]],0)</f>
        <v>0</v>
      </c>
      <c r="BZ182" s="5">
        <f ca="1">IF(Table1[[#This Row],[Value of debts]]&gt;Table1[[#This Row],[Income]],1,0)</f>
        <v>1</v>
      </c>
      <c r="CA182" s="7"/>
      <c r="CB182" s="5">
        <f ca="1">IF(Table1[[#This Row],[Networth of person($)]]&gt;$CC$6,Table1[[#This Row],[age]],0)</f>
        <v>35</v>
      </c>
      <c r="CC182" s="7"/>
      <c r="CD182" s="6"/>
      <c r="CE182" s="6"/>
      <c r="CF182" s="6"/>
      <c r="CG182" s="6"/>
      <c r="CH182" s="6"/>
      <c r="CI182" s="6"/>
    </row>
    <row r="183" spans="2:87" x14ac:dyDescent="0.25">
      <c r="B183">
        <f t="shared" ca="1" si="62"/>
        <v>2</v>
      </c>
      <c r="C183" t="str">
        <f t="shared" ca="1" si="63"/>
        <v>women</v>
      </c>
      <c r="D183">
        <f t="shared" ca="1" si="64"/>
        <v>43</v>
      </c>
      <c r="E183">
        <f t="shared" ca="1" si="65"/>
        <v>2</v>
      </c>
      <c r="F183" t="str">
        <f t="shared" ca="1" si="66"/>
        <v>constuction</v>
      </c>
      <c r="G183">
        <f t="shared" ca="1" si="67"/>
        <v>2</v>
      </c>
      <c r="H183" t="str">
        <f t="shared" ca="1" si="68"/>
        <v>college</v>
      </c>
      <c r="I183">
        <f t="shared" ca="1" si="69"/>
        <v>2</v>
      </c>
      <c r="J183">
        <f t="shared" ca="1" si="70"/>
        <v>1</v>
      </c>
      <c r="K183">
        <f t="shared" ca="1" si="71"/>
        <v>2756</v>
      </c>
      <c r="L183">
        <f t="shared" ca="1" si="72"/>
        <v>8</v>
      </c>
      <c r="M183" t="str">
        <f t="shared" ca="1" si="73"/>
        <v>Ontario</v>
      </c>
      <c r="N183">
        <f t="shared" ca="1" si="82"/>
        <v>8268</v>
      </c>
      <c r="O183">
        <f t="shared" ca="1" si="74"/>
        <v>7337.512503875264</v>
      </c>
      <c r="P183">
        <f t="shared" ca="1" si="83"/>
        <v>2369.2028366459467</v>
      </c>
      <c r="Q183">
        <f t="shared" ca="1" si="75"/>
        <v>2341</v>
      </c>
      <c r="R183">
        <f t="shared" ca="1" si="84"/>
        <v>789.65161860610215</v>
      </c>
      <c r="S183">
        <f t="shared" ca="1" si="85"/>
        <v>3780.2288351915126</v>
      </c>
      <c r="T183">
        <f t="shared" ca="1" si="86"/>
        <v>14417.431671837459</v>
      </c>
      <c r="U183">
        <f t="shared" ca="1" si="87"/>
        <v>10468.164122481365</v>
      </c>
      <c r="V183">
        <f t="shared" ca="1" si="88"/>
        <v>3949.2675493560946</v>
      </c>
      <c r="AD183" s="5">
        <f ca="1">IF(Table1[[#This Row],[Gender]]="men",1,0)</f>
        <v>0</v>
      </c>
      <c r="AE183" s="6">
        <f ca="1">IF(Table1[[#This Row],[Gender]]="women",1,0)</f>
        <v>1</v>
      </c>
      <c r="AF183" s="6"/>
      <c r="AG183" s="7"/>
      <c r="AJ183" s="17">
        <f ca="1">IF(Table1[[#This Row],[field of work]]="TEACHING",1,0)</f>
        <v>0</v>
      </c>
      <c r="AK183" s="11">
        <f ca="1">IF(Table1[[#This Row],[field of work]]="CONSTRUCTION",1,0)</f>
        <v>0</v>
      </c>
      <c r="AL183" s="11">
        <f ca="1">IF(Table1[[#This Row],[field of work]]="AGRICULTURE",1,0)</f>
        <v>0</v>
      </c>
      <c r="AM183" s="11">
        <f ca="1">IF(Table1[[#This Row],[field of work]]="AGRICULTURE",1,0)</f>
        <v>0</v>
      </c>
      <c r="AN183" s="11">
        <f ca="1">IF(Table1[[#This Row],[field of work]]="HEALTH",1,0)</f>
        <v>0</v>
      </c>
      <c r="AO183" s="11">
        <f ca="1">IF(Table1[[#This Row],[field of work]]="IT",1,0)</f>
        <v>0</v>
      </c>
      <c r="AP183" s="11"/>
      <c r="AQ183" s="11"/>
      <c r="AR183" s="6"/>
      <c r="AS183" s="6"/>
      <c r="AT183" s="6"/>
      <c r="AU183" s="7"/>
      <c r="AW183" s="20">
        <f ca="1">QUOTIENT(Table1[[#This Row],[Car Value]],Table1[[#This Row],[Cars]])</f>
        <v>2369</v>
      </c>
      <c r="AX183" s="6"/>
      <c r="AY183" s="17">
        <f ca="1">IF(Table1[[#This Row],[Value of debts]]&gt;$AZ$6,1,0)</f>
        <v>1</v>
      </c>
      <c r="AZ183" s="6"/>
      <c r="BA183" s="6"/>
      <c r="BB183" s="7"/>
      <c r="BC183" s="27">
        <f ca="1">(Table1[[#This Row],[Mortage left]]/Table1[[#This Row],[Value of House]])</f>
        <v>0.88745918043967875</v>
      </c>
      <c r="BD183" s="11">
        <f t="shared" ca="1" si="76"/>
        <v>0</v>
      </c>
      <c r="BE183" s="11"/>
      <c r="BF183" s="11"/>
      <c r="BG183" s="17">
        <f ca="1">IF(Table1[[#This Row],[Area]]="YUKON",Table1[[#This Row],[Income]],0)</f>
        <v>0</v>
      </c>
      <c r="BH183" s="11">
        <f ca="1">IF(Table1[[#This Row],[Area]]="BC",Table1[[#This Row],[Income]],0)</f>
        <v>0</v>
      </c>
      <c r="BI183" s="11">
        <f t="shared" ca="1" si="77"/>
        <v>0</v>
      </c>
      <c r="BJ183" s="11">
        <f t="shared" ca="1" si="78"/>
        <v>0</v>
      </c>
      <c r="BK183" s="11">
        <f ca="1">IF(Table1[[#This Row],[Area]]="NUNAVUT",Table1[[#This Row],[Income]],0)</f>
        <v>0</v>
      </c>
      <c r="BL183" s="11">
        <f t="shared" ca="1" si="79"/>
        <v>0</v>
      </c>
      <c r="BM183" s="6">
        <f ca="1">IF(Table1[[#This Row],[Area]]="MANITOBA",Table1[[#This Row],[Income]],0)</f>
        <v>0</v>
      </c>
      <c r="BN183" s="6">
        <f ca="1">IF(Table1[[#This Row],[Area]]="ONTARIO",Table1[[#This Row],[Income]],0)</f>
        <v>2756</v>
      </c>
      <c r="BO183" s="6">
        <f ca="1">IF(Table1[[#This Row],[Area]]="QUEBEC",Table1[[#This Row],[Income]],0)</f>
        <v>0</v>
      </c>
      <c r="BP183" s="6">
        <f ca="1">IF(Table1[[#This Row],[Area]]="NEWFOUNLAND",Table1[[#This Row],[Income]],0)</f>
        <v>0</v>
      </c>
      <c r="BQ183" s="6">
        <f ca="1">IF(Table1[[#This Row],[Area]]="NEW BRUNCWICK",Table1[[#This Row],[Income]],0)</f>
        <v>0</v>
      </c>
      <c r="BR183" s="6">
        <f ca="1">IF(Table1[[#This Row],[Area]]="NOVA SCOTIA",Table1[[#This Row],[Income]],0)</f>
        <v>0</v>
      </c>
      <c r="BS183" s="7">
        <f t="shared" ca="1" si="80"/>
        <v>0</v>
      </c>
      <c r="BT183" s="5">
        <f ca="1">IF(Table1[[#This Row],[field of work]]="HEALTH",Table1[[#This Row],[Income]],0)</f>
        <v>0</v>
      </c>
      <c r="BU183" s="6">
        <f ca="1">IF(Table1[[#This Row],[field of work]]="CONSTRUCTION",Table1[[#This Row],[Income]],0)</f>
        <v>0</v>
      </c>
      <c r="BV183" s="6">
        <f t="shared" ca="1" si="81"/>
        <v>0</v>
      </c>
      <c r="BW183" s="6">
        <f ca="1">IF(Table1[[#This Row],[field of work]]="IT",Table1[[#This Row],[Income]],0)</f>
        <v>0</v>
      </c>
      <c r="BX183" s="6">
        <f ca="1">IF(Table1[[#This Row],[field of work]]="GENERAL WORK",Table1[[#This Row],[Income]],0)</f>
        <v>0</v>
      </c>
      <c r="BY183" s="7">
        <f ca="1">IF(Table1[[#This Row],[field of work]]="AGRICULTURE",Table1[[#This Row],[Income]],0)</f>
        <v>0</v>
      </c>
      <c r="BZ183" s="5">
        <f ca="1">IF(Table1[[#This Row],[Value of debts]]&gt;Table1[[#This Row],[Income]],1,0)</f>
        <v>1</v>
      </c>
      <c r="CA183" s="7"/>
      <c r="CB183" s="5">
        <f ca="1">IF(Table1[[#This Row],[Networth of person($)]]&gt;$CC$6,Table1[[#This Row],[age]],0)</f>
        <v>0</v>
      </c>
      <c r="CC183" s="7"/>
      <c r="CD183" s="6"/>
      <c r="CE183" s="6"/>
      <c r="CF183" s="6"/>
      <c r="CG183" s="6"/>
      <c r="CH183" s="6"/>
      <c r="CI183" s="6"/>
    </row>
    <row r="184" spans="2:87" x14ac:dyDescent="0.25">
      <c r="B184">
        <f t="shared" ca="1" si="62"/>
        <v>2</v>
      </c>
      <c r="C184" t="str">
        <f t="shared" ca="1" si="63"/>
        <v>women</v>
      </c>
      <c r="D184">
        <f t="shared" ca="1" si="64"/>
        <v>40</v>
      </c>
      <c r="E184">
        <f t="shared" ca="1" si="65"/>
        <v>6</v>
      </c>
      <c r="F184" t="str">
        <f t="shared" ca="1" si="66"/>
        <v>agriculture</v>
      </c>
      <c r="G184">
        <f t="shared" ca="1" si="67"/>
        <v>4</v>
      </c>
      <c r="H184" t="str">
        <f t="shared" ca="1" si="68"/>
        <v>technical</v>
      </c>
      <c r="I184">
        <f t="shared" ca="1" si="69"/>
        <v>2</v>
      </c>
      <c r="J184">
        <f t="shared" ca="1" si="70"/>
        <v>3</v>
      </c>
      <c r="K184">
        <f t="shared" ca="1" si="71"/>
        <v>8155</v>
      </c>
      <c r="L184">
        <f t="shared" ca="1" si="72"/>
        <v>3</v>
      </c>
      <c r="M184" t="str">
        <f t="shared" ca="1" si="73"/>
        <v>Northwest Ter</v>
      </c>
      <c r="N184">
        <f t="shared" ca="1" si="82"/>
        <v>24465</v>
      </c>
      <c r="O184">
        <f t="shared" ca="1" si="74"/>
        <v>23061.895868534157</v>
      </c>
      <c r="P184">
        <f t="shared" ca="1" si="83"/>
        <v>7060.6090738259109</v>
      </c>
      <c r="Q184">
        <f t="shared" ca="1" si="75"/>
        <v>757</v>
      </c>
      <c r="R184">
        <f t="shared" ca="1" si="84"/>
        <v>7161.803253477764</v>
      </c>
      <c r="S184">
        <f t="shared" ca="1" si="85"/>
        <v>7266.3517630289625</v>
      </c>
      <c r="T184">
        <f t="shared" ca="1" si="86"/>
        <v>38791.960836854872</v>
      </c>
      <c r="U184">
        <f t="shared" ca="1" si="87"/>
        <v>30980.69912201192</v>
      </c>
      <c r="V184">
        <f t="shared" ca="1" si="88"/>
        <v>7811.2617148429526</v>
      </c>
      <c r="AD184" s="5">
        <f ca="1">IF(Table1[[#This Row],[Gender]]="men",1,0)</f>
        <v>0</v>
      </c>
      <c r="AE184" s="6">
        <f ca="1">IF(Table1[[#This Row],[Gender]]="women",1,0)</f>
        <v>1</v>
      </c>
      <c r="AF184" s="6"/>
      <c r="AG184" s="7"/>
      <c r="AJ184" s="17">
        <f ca="1">IF(Table1[[#This Row],[field of work]]="TEACHING",1,0)</f>
        <v>0</v>
      </c>
      <c r="AK184" s="11">
        <f ca="1">IF(Table1[[#This Row],[field of work]]="CONSTRUCTION",1,0)</f>
        <v>0</v>
      </c>
      <c r="AL184" s="11">
        <f ca="1">IF(Table1[[#This Row],[field of work]]="AGRICULTURE",1,0)</f>
        <v>1</v>
      </c>
      <c r="AM184" s="11">
        <f ca="1">IF(Table1[[#This Row],[field of work]]="AGRICULTURE",1,0)</f>
        <v>1</v>
      </c>
      <c r="AN184" s="11">
        <f ca="1">IF(Table1[[#This Row],[field of work]]="HEALTH",1,0)</f>
        <v>0</v>
      </c>
      <c r="AO184" s="11">
        <f ca="1">IF(Table1[[#This Row],[field of work]]="IT",1,0)</f>
        <v>0</v>
      </c>
      <c r="AP184" s="11"/>
      <c r="AQ184" s="11"/>
      <c r="AR184" s="6"/>
      <c r="AS184" s="6"/>
      <c r="AT184" s="6"/>
      <c r="AU184" s="7"/>
      <c r="AW184" s="20">
        <f ca="1">QUOTIENT(Table1[[#This Row],[Car Value]],Table1[[#This Row],[Cars]])</f>
        <v>2353</v>
      </c>
      <c r="AX184" s="6"/>
      <c r="AY184" s="17">
        <f ca="1">IF(Table1[[#This Row],[Value of debts]]&gt;$AZ$6,1,0)</f>
        <v>1</v>
      </c>
      <c r="AZ184" s="6"/>
      <c r="BA184" s="6"/>
      <c r="BB184" s="7"/>
      <c r="BC184" s="27">
        <f ca="1">(Table1[[#This Row],[Mortage left]]/Table1[[#This Row],[Value of House]])</f>
        <v>0.94264851291780738</v>
      </c>
      <c r="BD184" s="11">
        <f t="shared" ca="1" si="76"/>
        <v>0</v>
      </c>
      <c r="BE184" s="11"/>
      <c r="BF184" s="11"/>
      <c r="BG184" s="17">
        <f ca="1">IF(Table1[[#This Row],[Area]]="YUKON",Table1[[#This Row],[Income]],0)</f>
        <v>0</v>
      </c>
      <c r="BH184" s="11">
        <f ca="1">IF(Table1[[#This Row],[Area]]="BC",Table1[[#This Row],[Income]],0)</f>
        <v>0</v>
      </c>
      <c r="BI184" s="11">
        <f t="shared" ca="1" si="77"/>
        <v>0</v>
      </c>
      <c r="BJ184" s="11">
        <f t="shared" ca="1" si="78"/>
        <v>0</v>
      </c>
      <c r="BK184" s="11">
        <f ca="1">IF(Table1[[#This Row],[Area]]="NUNAVUT",Table1[[#This Row],[Income]],0)</f>
        <v>0</v>
      </c>
      <c r="BL184" s="11">
        <f t="shared" ca="1" si="79"/>
        <v>0</v>
      </c>
      <c r="BM184" s="6">
        <f ca="1">IF(Table1[[#This Row],[Area]]="MANITOBA",Table1[[#This Row],[Income]],0)</f>
        <v>0</v>
      </c>
      <c r="BN184" s="6">
        <f ca="1">IF(Table1[[#This Row],[Area]]="ONTARIO",Table1[[#This Row],[Income]],0)</f>
        <v>0</v>
      </c>
      <c r="BO184" s="6">
        <f ca="1">IF(Table1[[#This Row],[Area]]="QUEBEC",Table1[[#This Row],[Income]],0)</f>
        <v>0</v>
      </c>
      <c r="BP184" s="6">
        <f ca="1">IF(Table1[[#This Row],[Area]]="NEWFOUNLAND",Table1[[#This Row],[Income]],0)</f>
        <v>0</v>
      </c>
      <c r="BQ184" s="6">
        <f ca="1">IF(Table1[[#This Row],[Area]]="NEW BRUNCWICK",Table1[[#This Row],[Income]],0)</f>
        <v>0</v>
      </c>
      <c r="BR184" s="6">
        <f ca="1">IF(Table1[[#This Row],[Area]]="NOVA SCOTIA",Table1[[#This Row],[Income]],0)</f>
        <v>0</v>
      </c>
      <c r="BS184" s="7">
        <f t="shared" ca="1" si="80"/>
        <v>8002</v>
      </c>
      <c r="BT184" s="5">
        <f ca="1">IF(Table1[[#This Row],[field of work]]="HEALTH",Table1[[#This Row],[Income]],0)</f>
        <v>0</v>
      </c>
      <c r="BU184" s="6">
        <f ca="1">IF(Table1[[#This Row],[field of work]]="CONSTRUCTION",Table1[[#This Row],[Income]],0)</f>
        <v>0</v>
      </c>
      <c r="BV184" s="6">
        <f t="shared" ca="1" si="81"/>
        <v>0</v>
      </c>
      <c r="BW184" s="6">
        <f ca="1">IF(Table1[[#This Row],[field of work]]="IT",Table1[[#This Row],[Income]],0)</f>
        <v>0</v>
      </c>
      <c r="BX184" s="6">
        <f ca="1">IF(Table1[[#This Row],[field of work]]="GENERAL WORK",Table1[[#This Row],[Income]],0)</f>
        <v>0</v>
      </c>
      <c r="BY184" s="7">
        <f ca="1">IF(Table1[[#This Row],[field of work]]="AGRICULTURE",Table1[[#This Row],[Income]],0)</f>
        <v>8155</v>
      </c>
      <c r="BZ184" s="5">
        <f ca="1">IF(Table1[[#This Row],[Value of debts]]&gt;Table1[[#This Row],[Income]],1,0)</f>
        <v>1</v>
      </c>
      <c r="CA184" s="7"/>
      <c r="CB184" s="5">
        <f ca="1">IF(Table1[[#This Row],[Networth of person($)]]&gt;$CC$6,Table1[[#This Row],[age]],0)</f>
        <v>40</v>
      </c>
      <c r="CC184" s="7"/>
      <c r="CD184" s="6"/>
      <c r="CE184" s="6"/>
      <c r="CF184" s="6"/>
      <c r="CG184" s="6"/>
      <c r="CH184" s="6"/>
      <c r="CI184" s="6"/>
    </row>
    <row r="185" spans="2:87" x14ac:dyDescent="0.25">
      <c r="B185">
        <f t="shared" ca="1" si="62"/>
        <v>2</v>
      </c>
      <c r="C185" t="str">
        <f t="shared" ca="1" si="63"/>
        <v>women</v>
      </c>
      <c r="D185">
        <f t="shared" ca="1" si="64"/>
        <v>42</v>
      </c>
      <c r="E185">
        <f t="shared" ca="1" si="65"/>
        <v>5</v>
      </c>
      <c r="F185" t="str">
        <f t="shared" ca="1" si="66"/>
        <v>general work</v>
      </c>
      <c r="G185">
        <f t="shared" ca="1" si="67"/>
        <v>2</v>
      </c>
      <c r="H185" t="str">
        <f t="shared" ca="1" si="68"/>
        <v>college</v>
      </c>
      <c r="I185">
        <f t="shared" ca="1" si="69"/>
        <v>0</v>
      </c>
      <c r="J185">
        <f t="shared" ca="1" si="70"/>
        <v>2</v>
      </c>
      <c r="K185">
        <f t="shared" ca="1" si="71"/>
        <v>4936</v>
      </c>
      <c r="L185">
        <f t="shared" ca="1" si="72"/>
        <v>8</v>
      </c>
      <c r="M185" t="str">
        <f t="shared" ca="1" si="73"/>
        <v>Ontario</v>
      </c>
      <c r="N185">
        <f t="shared" ca="1" si="82"/>
        <v>29616</v>
      </c>
      <c r="O185">
        <f t="shared" ca="1" si="74"/>
        <v>7785.8665686635377</v>
      </c>
      <c r="P185">
        <f t="shared" ca="1" si="83"/>
        <v>8297.401353116431</v>
      </c>
      <c r="Q185">
        <f t="shared" ca="1" si="75"/>
        <v>5270</v>
      </c>
      <c r="R185">
        <f t="shared" ca="1" si="84"/>
        <v>5813.0195589470877</v>
      </c>
      <c r="S185">
        <f t="shared" ca="1" si="85"/>
        <v>7236.4506028014057</v>
      </c>
      <c r="T185">
        <f t="shared" ca="1" si="86"/>
        <v>45149.851955917838</v>
      </c>
      <c r="U185">
        <f t="shared" ca="1" si="87"/>
        <v>18868.886127610625</v>
      </c>
      <c r="V185">
        <f t="shared" ca="1" si="88"/>
        <v>26280.965828307213</v>
      </c>
      <c r="AD185" s="5">
        <f ca="1">IF(Table1[[#This Row],[Gender]]="men",1,0)</f>
        <v>0</v>
      </c>
      <c r="AE185" s="6">
        <f ca="1">IF(Table1[[#This Row],[Gender]]="women",1,0)</f>
        <v>1</v>
      </c>
      <c r="AF185" s="6"/>
      <c r="AG185" s="7"/>
      <c r="AJ185" s="17">
        <f ca="1">IF(Table1[[#This Row],[field of work]]="TEACHING",1,0)</f>
        <v>0</v>
      </c>
      <c r="AK185" s="11">
        <f ca="1">IF(Table1[[#This Row],[field of work]]="CONSTRUCTION",1,0)</f>
        <v>0</v>
      </c>
      <c r="AL185" s="11">
        <f ca="1">IF(Table1[[#This Row],[field of work]]="AGRICULTURE",1,0)</f>
        <v>0</v>
      </c>
      <c r="AM185" s="11">
        <f ca="1">IF(Table1[[#This Row],[field of work]]="AGRICULTURE",1,0)</f>
        <v>0</v>
      </c>
      <c r="AN185" s="11">
        <f ca="1">IF(Table1[[#This Row],[field of work]]="HEALTH",1,0)</f>
        <v>0</v>
      </c>
      <c r="AO185" s="11">
        <f ca="1">IF(Table1[[#This Row],[field of work]]="IT",1,0)</f>
        <v>0</v>
      </c>
      <c r="AP185" s="11"/>
      <c r="AQ185" s="11"/>
      <c r="AR185" s="6"/>
      <c r="AS185" s="6"/>
      <c r="AT185" s="6"/>
      <c r="AU185" s="7"/>
      <c r="AW185" s="20">
        <f ca="1">QUOTIENT(Table1[[#This Row],[Car Value]],Table1[[#This Row],[Cars]])</f>
        <v>4148</v>
      </c>
      <c r="AX185" s="6"/>
      <c r="AY185" s="17">
        <f ca="1">IF(Table1[[#This Row],[Value of debts]]&gt;$AZ$6,1,0)</f>
        <v>1</v>
      </c>
      <c r="AZ185" s="6"/>
      <c r="BA185" s="6"/>
      <c r="BB185" s="7"/>
      <c r="BC185" s="27">
        <f ca="1">(Table1[[#This Row],[Mortage left]]/Table1[[#This Row],[Value of House]])</f>
        <v>0.26289392789922805</v>
      </c>
      <c r="BD185" s="11">
        <f t="shared" ca="1" si="76"/>
        <v>0</v>
      </c>
      <c r="BE185" s="11"/>
      <c r="BF185" s="11"/>
      <c r="BG185" s="17">
        <f ca="1">IF(Table1[[#This Row],[Area]]="YUKON",Table1[[#This Row],[Income]],0)</f>
        <v>0</v>
      </c>
      <c r="BH185" s="11">
        <f ca="1">IF(Table1[[#This Row],[Area]]="BC",Table1[[#This Row],[Income]],0)</f>
        <v>0</v>
      </c>
      <c r="BI185" s="11">
        <f t="shared" ca="1" si="77"/>
        <v>0</v>
      </c>
      <c r="BJ185" s="11">
        <f t="shared" ca="1" si="78"/>
        <v>0</v>
      </c>
      <c r="BK185" s="11">
        <f ca="1">IF(Table1[[#This Row],[Area]]="NUNAVUT",Table1[[#This Row],[Income]],0)</f>
        <v>0</v>
      </c>
      <c r="BL185" s="11">
        <f t="shared" ca="1" si="79"/>
        <v>0</v>
      </c>
      <c r="BM185" s="6">
        <f ca="1">IF(Table1[[#This Row],[Area]]="MANITOBA",Table1[[#This Row],[Income]],0)</f>
        <v>0</v>
      </c>
      <c r="BN185" s="6">
        <f ca="1">IF(Table1[[#This Row],[Area]]="ONTARIO",Table1[[#This Row],[Income]],0)</f>
        <v>4936</v>
      </c>
      <c r="BO185" s="6">
        <f ca="1">IF(Table1[[#This Row],[Area]]="QUEBEC",Table1[[#This Row],[Income]],0)</f>
        <v>0</v>
      </c>
      <c r="BP185" s="6">
        <f ca="1">IF(Table1[[#This Row],[Area]]="NEWFOUNLAND",Table1[[#This Row],[Income]],0)</f>
        <v>0</v>
      </c>
      <c r="BQ185" s="6">
        <f ca="1">IF(Table1[[#This Row],[Area]]="NEW BRUNCWICK",Table1[[#This Row],[Income]],0)</f>
        <v>0</v>
      </c>
      <c r="BR185" s="6">
        <f ca="1">IF(Table1[[#This Row],[Area]]="NOVA SCOTIA",Table1[[#This Row],[Income]],0)</f>
        <v>0</v>
      </c>
      <c r="BS185" s="7">
        <f t="shared" ca="1" si="80"/>
        <v>0</v>
      </c>
      <c r="BT185" s="5">
        <f ca="1">IF(Table1[[#This Row],[field of work]]="HEALTH",Table1[[#This Row],[Income]],0)</f>
        <v>0</v>
      </c>
      <c r="BU185" s="6">
        <f ca="1">IF(Table1[[#This Row],[field of work]]="CONSTRUCTION",Table1[[#This Row],[Income]],0)</f>
        <v>0</v>
      </c>
      <c r="BV185" s="6">
        <f t="shared" ca="1" si="81"/>
        <v>0</v>
      </c>
      <c r="BW185" s="6">
        <f ca="1">IF(Table1[[#This Row],[field of work]]="IT",Table1[[#This Row],[Income]],0)</f>
        <v>0</v>
      </c>
      <c r="BX185" s="6">
        <f ca="1">IF(Table1[[#This Row],[field of work]]="GENERAL WORK",Table1[[#This Row],[Income]],0)</f>
        <v>4936</v>
      </c>
      <c r="BY185" s="7">
        <f ca="1">IF(Table1[[#This Row],[field of work]]="AGRICULTURE",Table1[[#This Row],[Income]],0)</f>
        <v>0</v>
      </c>
      <c r="BZ185" s="5">
        <f ca="1">IF(Table1[[#This Row],[Value of debts]]&gt;Table1[[#This Row],[Income]],1,0)</f>
        <v>1</v>
      </c>
      <c r="CA185" s="7"/>
      <c r="CB185" s="5">
        <f ca="1">IF(Table1[[#This Row],[Networth of person($)]]&gt;$CC$6,Table1[[#This Row],[age]],0)</f>
        <v>42</v>
      </c>
      <c r="CC185" s="7"/>
      <c r="CD185" s="6"/>
      <c r="CE185" s="6"/>
      <c r="CF185" s="6"/>
      <c r="CG185" s="6"/>
      <c r="CH185" s="6"/>
      <c r="CI185" s="6"/>
    </row>
    <row r="186" spans="2:87" x14ac:dyDescent="0.25">
      <c r="B186">
        <f t="shared" ca="1" si="62"/>
        <v>1</v>
      </c>
      <c r="C186" t="str">
        <f t="shared" ca="1" si="63"/>
        <v>men</v>
      </c>
      <c r="D186">
        <f t="shared" ca="1" si="64"/>
        <v>28</v>
      </c>
      <c r="E186">
        <f t="shared" ca="1" si="65"/>
        <v>5</v>
      </c>
      <c r="F186" t="str">
        <f t="shared" ca="1" si="66"/>
        <v>general work</v>
      </c>
      <c r="G186">
        <f t="shared" ca="1" si="67"/>
        <v>4</v>
      </c>
      <c r="H186" t="str">
        <f t="shared" ca="1" si="68"/>
        <v>technical</v>
      </c>
      <c r="I186">
        <f t="shared" ca="1" si="69"/>
        <v>3</v>
      </c>
      <c r="J186">
        <f t="shared" ca="1" si="70"/>
        <v>2</v>
      </c>
      <c r="K186">
        <f t="shared" ca="1" si="71"/>
        <v>8002</v>
      </c>
      <c r="L186">
        <f t="shared" ca="1" si="72"/>
        <v>13</v>
      </c>
      <c r="M186" t="str">
        <f t="shared" ca="1" si="73"/>
        <v>Prince Edward Island</v>
      </c>
      <c r="N186">
        <f t="shared" ca="1" si="82"/>
        <v>24006</v>
      </c>
      <c r="O186">
        <f t="shared" ca="1" si="74"/>
        <v>14229.10979334808</v>
      </c>
      <c r="P186">
        <f t="shared" ca="1" si="83"/>
        <v>6802.2226035974018</v>
      </c>
      <c r="Q186">
        <f t="shared" ca="1" si="75"/>
        <v>6047</v>
      </c>
      <c r="R186">
        <f t="shared" ca="1" si="84"/>
        <v>7724.0010522887151</v>
      </c>
      <c r="S186">
        <f t="shared" ca="1" si="85"/>
        <v>6630.9579943330764</v>
      </c>
      <c r="T186">
        <f t="shared" ca="1" si="86"/>
        <v>37439.180597930477</v>
      </c>
      <c r="U186">
        <f t="shared" ca="1" si="87"/>
        <v>28000.110845636795</v>
      </c>
      <c r="V186">
        <f t="shared" ca="1" si="88"/>
        <v>9439.0697522936825</v>
      </c>
      <c r="AD186" s="5">
        <f ca="1">IF(Table1[[#This Row],[Gender]]="men",1,0)</f>
        <v>1</v>
      </c>
      <c r="AE186" s="6">
        <f ca="1">IF(Table1[[#This Row],[Gender]]="women",1,0)</f>
        <v>0</v>
      </c>
      <c r="AF186" s="6"/>
      <c r="AG186" s="7"/>
      <c r="AJ186" s="17">
        <f ca="1">IF(Table1[[#This Row],[field of work]]="TEACHING",1,0)</f>
        <v>0</v>
      </c>
      <c r="AK186" s="11">
        <f ca="1">IF(Table1[[#This Row],[field of work]]="CONSTRUCTION",1,0)</f>
        <v>0</v>
      </c>
      <c r="AL186" s="11">
        <f ca="1">IF(Table1[[#This Row],[field of work]]="AGRICULTURE",1,0)</f>
        <v>0</v>
      </c>
      <c r="AM186" s="11">
        <f ca="1">IF(Table1[[#This Row],[field of work]]="AGRICULTURE",1,0)</f>
        <v>0</v>
      </c>
      <c r="AN186" s="11">
        <f ca="1">IF(Table1[[#This Row],[field of work]]="HEALTH",1,0)</f>
        <v>0</v>
      </c>
      <c r="AO186" s="11">
        <f ca="1">IF(Table1[[#This Row],[field of work]]="IT",1,0)</f>
        <v>0</v>
      </c>
      <c r="AP186" s="11"/>
      <c r="AQ186" s="11"/>
      <c r="AR186" s="6"/>
      <c r="AS186" s="6"/>
      <c r="AT186" s="6"/>
      <c r="AU186" s="7"/>
      <c r="AW186" s="20">
        <f ca="1">QUOTIENT(Table1[[#This Row],[Car Value]],Table1[[#This Row],[Cars]])</f>
        <v>3401</v>
      </c>
      <c r="AX186" s="6"/>
      <c r="AY186" s="17">
        <f ca="1">IF(Table1[[#This Row],[Value of debts]]&gt;$AZ$6,1,0)</f>
        <v>1</v>
      </c>
      <c r="AZ186" s="6"/>
      <c r="BA186" s="6"/>
      <c r="BB186" s="7"/>
      <c r="BC186" s="27">
        <f ca="1">(Table1[[#This Row],[Mortage left]]/Table1[[#This Row],[Value of House]])</f>
        <v>0.5927313918748679</v>
      </c>
      <c r="BD186" s="11">
        <f t="shared" ca="1" si="76"/>
        <v>0</v>
      </c>
      <c r="BE186" s="11"/>
      <c r="BF186" s="11"/>
      <c r="BG186" s="17">
        <f ca="1">IF(Table1[[#This Row],[Area]]="YUKON",Table1[[#This Row],[Income]],0)</f>
        <v>0</v>
      </c>
      <c r="BH186" s="11">
        <f ca="1">IF(Table1[[#This Row],[Area]]="BC",Table1[[#This Row],[Income]],0)</f>
        <v>0</v>
      </c>
      <c r="BI186" s="11">
        <f t="shared" ca="1" si="77"/>
        <v>0</v>
      </c>
      <c r="BJ186" s="11">
        <f t="shared" ca="1" si="78"/>
        <v>0</v>
      </c>
      <c r="BK186" s="11">
        <f ca="1">IF(Table1[[#This Row],[Area]]="NUNAVUT",Table1[[#This Row],[Income]],0)</f>
        <v>0</v>
      </c>
      <c r="BL186" s="11">
        <f t="shared" ca="1" si="79"/>
        <v>0</v>
      </c>
      <c r="BM186" s="6">
        <f ca="1">IF(Table1[[#This Row],[Area]]="MANITOBA",Table1[[#This Row],[Income]],0)</f>
        <v>0</v>
      </c>
      <c r="BN186" s="6">
        <f ca="1">IF(Table1[[#This Row],[Area]]="ONTARIO",Table1[[#This Row],[Income]],0)</f>
        <v>0</v>
      </c>
      <c r="BO186" s="6">
        <f ca="1">IF(Table1[[#This Row],[Area]]="QUEBEC",Table1[[#This Row],[Income]],0)</f>
        <v>0</v>
      </c>
      <c r="BP186" s="6">
        <f ca="1">IF(Table1[[#This Row],[Area]]="NEWFOUNLAND",Table1[[#This Row],[Income]],0)</f>
        <v>0</v>
      </c>
      <c r="BQ186" s="6">
        <f ca="1">IF(Table1[[#This Row],[Area]]="NEW BRUNCWICK",Table1[[#This Row],[Income]],0)</f>
        <v>0</v>
      </c>
      <c r="BR186" s="6">
        <f ca="1">IF(Table1[[#This Row],[Area]]="NOVA SCOTIA",Table1[[#This Row],[Income]],0)</f>
        <v>0</v>
      </c>
      <c r="BS186" s="7">
        <f t="shared" ca="1" si="80"/>
        <v>0</v>
      </c>
      <c r="BT186" s="5">
        <f ca="1">IF(Table1[[#This Row],[field of work]]="HEALTH",Table1[[#This Row],[Income]],0)</f>
        <v>0</v>
      </c>
      <c r="BU186" s="6">
        <f ca="1">IF(Table1[[#This Row],[field of work]]="CONSTRUCTION",Table1[[#This Row],[Income]],0)</f>
        <v>0</v>
      </c>
      <c r="BV186" s="6">
        <f t="shared" ca="1" si="81"/>
        <v>0</v>
      </c>
      <c r="BW186" s="6">
        <f ca="1">IF(Table1[[#This Row],[field of work]]="IT",Table1[[#This Row],[Income]],0)</f>
        <v>0</v>
      </c>
      <c r="BX186" s="6">
        <f ca="1">IF(Table1[[#This Row],[field of work]]="GENERAL WORK",Table1[[#This Row],[Income]],0)</f>
        <v>8002</v>
      </c>
      <c r="BY186" s="7">
        <f ca="1">IF(Table1[[#This Row],[field of work]]="AGRICULTURE",Table1[[#This Row],[Income]],0)</f>
        <v>0</v>
      </c>
      <c r="BZ186" s="5">
        <f ca="1">IF(Table1[[#This Row],[Value of debts]]&gt;Table1[[#This Row],[Income]],1,0)</f>
        <v>1</v>
      </c>
      <c r="CA186" s="7"/>
      <c r="CB186" s="5">
        <f ca="1">IF(Table1[[#This Row],[Networth of person($)]]&gt;$CC$6,Table1[[#This Row],[age]],0)</f>
        <v>28</v>
      </c>
      <c r="CC186" s="7"/>
      <c r="CD186" s="6"/>
      <c r="CE186" s="6"/>
      <c r="CF186" s="6"/>
      <c r="CG186" s="6"/>
      <c r="CH186" s="6"/>
      <c r="CI186" s="6"/>
    </row>
    <row r="187" spans="2:87" x14ac:dyDescent="0.25">
      <c r="B187">
        <f t="shared" ca="1" si="62"/>
        <v>1</v>
      </c>
      <c r="C187" t="str">
        <f t="shared" ca="1" si="63"/>
        <v>men</v>
      </c>
      <c r="D187">
        <f t="shared" ca="1" si="64"/>
        <v>38</v>
      </c>
      <c r="E187">
        <f t="shared" ca="1" si="65"/>
        <v>4</v>
      </c>
      <c r="F187" t="str">
        <f t="shared" ca="1" si="66"/>
        <v>IT</v>
      </c>
      <c r="G187">
        <f t="shared" ca="1" si="67"/>
        <v>1</v>
      </c>
      <c r="H187" t="str">
        <f t="shared" ca="1" si="68"/>
        <v>highschool</v>
      </c>
      <c r="I187">
        <f t="shared" ca="1" si="69"/>
        <v>2</v>
      </c>
      <c r="J187">
        <f t="shared" ca="1" si="70"/>
        <v>3</v>
      </c>
      <c r="K187">
        <f t="shared" ca="1" si="71"/>
        <v>6916</v>
      </c>
      <c r="L187">
        <f t="shared" ca="1" si="72"/>
        <v>9</v>
      </c>
      <c r="M187" t="str">
        <f t="shared" ca="1" si="73"/>
        <v>Quebec</v>
      </c>
      <c r="N187">
        <f t="shared" ca="1" si="82"/>
        <v>27664</v>
      </c>
      <c r="O187">
        <f t="shared" ca="1" si="74"/>
        <v>15136.440392968923</v>
      </c>
      <c r="P187">
        <f t="shared" ca="1" si="83"/>
        <v>16941.460506158732</v>
      </c>
      <c r="Q187">
        <f t="shared" ca="1" si="75"/>
        <v>4393</v>
      </c>
      <c r="R187">
        <f t="shared" ca="1" si="84"/>
        <v>13808.758322834808</v>
      </c>
      <c r="S187">
        <f t="shared" ca="1" si="85"/>
        <v>686.6609797062149</v>
      </c>
      <c r="T187">
        <f t="shared" ca="1" si="86"/>
        <v>45292.121485864947</v>
      </c>
      <c r="U187">
        <f t="shared" ca="1" si="87"/>
        <v>33338.19871580373</v>
      </c>
      <c r="V187">
        <f t="shared" ca="1" si="88"/>
        <v>11953.922770061217</v>
      </c>
      <c r="AD187" s="5">
        <f ca="1">IF(Table1[[#This Row],[Gender]]="men",1,0)</f>
        <v>1</v>
      </c>
      <c r="AE187" s="6">
        <f ca="1">IF(Table1[[#This Row],[Gender]]="women",1,0)</f>
        <v>0</v>
      </c>
      <c r="AF187" s="6"/>
      <c r="AG187" s="7"/>
      <c r="AJ187" s="17">
        <f ca="1">IF(Table1[[#This Row],[field of work]]="TEACHING",1,0)</f>
        <v>0</v>
      </c>
      <c r="AK187" s="11">
        <f ca="1">IF(Table1[[#This Row],[field of work]]="CONSTRUCTION",1,0)</f>
        <v>0</v>
      </c>
      <c r="AL187" s="11">
        <f ca="1">IF(Table1[[#This Row],[field of work]]="AGRICULTURE",1,0)</f>
        <v>0</v>
      </c>
      <c r="AM187" s="11">
        <f ca="1">IF(Table1[[#This Row],[field of work]]="AGRICULTURE",1,0)</f>
        <v>0</v>
      </c>
      <c r="AN187" s="11">
        <f ca="1">IF(Table1[[#This Row],[field of work]]="HEALTH",1,0)</f>
        <v>0</v>
      </c>
      <c r="AO187" s="11">
        <f ca="1">IF(Table1[[#This Row],[field of work]]="IT",1,0)</f>
        <v>1</v>
      </c>
      <c r="AP187" s="11"/>
      <c r="AQ187" s="11"/>
      <c r="AR187" s="6"/>
      <c r="AS187" s="6"/>
      <c r="AT187" s="6"/>
      <c r="AU187" s="7"/>
      <c r="AW187" s="20">
        <f ca="1">QUOTIENT(Table1[[#This Row],[Car Value]],Table1[[#This Row],[Cars]])</f>
        <v>5647</v>
      </c>
      <c r="AX187" s="6"/>
      <c r="AY187" s="17">
        <f ca="1">IF(Table1[[#This Row],[Value of debts]]&gt;$AZ$6,1,0)</f>
        <v>1</v>
      </c>
      <c r="AZ187" s="6"/>
      <c r="BA187" s="6"/>
      <c r="BB187" s="7"/>
      <c r="BC187" s="27">
        <f ca="1">(Table1[[#This Row],[Mortage left]]/Table1[[#This Row],[Value of House]])</f>
        <v>0.54715299280541219</v>
      </c>
      <c r="BD187" s="11">
        <f t="shared" ca="1" si="76"/>
        <v>0</v>
      </c>
      <c r="BE187" s="11"/>
      <c r="BF187" s="11"/>
      <c r="BG187" s="17">
        <f ca="1">IF(Table1[[#This Row],[Area]]="YUKON",Table1[[#This Row],[Income]],0)</f>
        <v>0</v>
      </c>
      <c r="BH187" s="11">
        <f ca="1">IF(Table1[[#This Row],[Area]]="BC",Table1[[#This Row],[Income]],0)</f>
        <v>0</v>
      </c>
      <c r="BI187" s="11">
        <f t="shared" ca="1" si="77"/>
        <v>0</v>
      </c>
      <c r="BJ187" s="11">
        <f t="shared" ca="1" si="78"/>
        <v>5711</v>
      </c>
      <c r="BK187" s="11">
        <f ca="1">IF(Table1[[#This Row],[Area]]="NUNAVUT",Table1[[#This Row],[Income]],0)</f>
        <v>0</v>
      </c>
      <c r="BL187" s="11">
        <f t="shared" ca="1" si="79"/>
        <v>0</v>
      </c>
      <c r="BM187" s="6">
        <f ca="1">IF(Table1[[#This Row],[Area]]="MANITOBA",Table1[[#This Row],[Income]],0)</f>
        <v>0</v>
      </c>
      <c r="BN187" s="6">
        <f ca="1">IF(Table1[[#This Row],[Area]]="ONTARIO",Table1[[#This Row],[Income]],0)</f>
        <v>0</v>
      </c>
      <c r="BO187" s="6">
        <f ca="1">IF(Table1[[#This Row],[Area]]="QUEBEC",Table1[[#This Row],[Income]],0)</f>
        <v>6916</v>
      </c>
      <c r="BP187" s="6">
        <f ca="1">IF(Table1[[#This Row],[Area]]="NEWFOUNLAND",Table1[[#This Row],[Income]],0)</f>
        <v>0</v>
      </c>
      <c r="BQ187" s="6">
        <f ca="1">IF(Table1[[#This Row],[Area]]="NEW BRUNCWICK",Table1[[#This Row],[Income]],0)</f>
        <v>0</v>
      </c>
      <c r="BR187" s="6">
        <f ca="1">IF(Table1[[#This Row],[Area]]="NOVA SCOTIA",Table1[[#This Row],[Income]],0)</f>
        <v>0</v>
      </c>
      <c r="BS187" s="7">
        <f t="shared" ca="1" si="80"/>
        <v>0</v>
      </c>
      <c r="BT187" s="5">
        <f ca="1">IF(Table1[[#This Row],[field of work]]="HEALTH",Table1[[#This Row],[Income]],0)</f>
        <v>0</v>
      </c>
      <c r="BU187" s="6">
        <f ca="1">IF(Table1[[#This Row],[field of work]]="CONSTRUCTION",Table1[[#This Row],[Income]],0)</f>
        <v>0</v>
      </c>
      <c r="BV187" s="6">
        <f t="shared" ca="1" si="81"/>
        <v>0</v>
      </c>
      <c r="BW187" s="6">
        <f ca="1">IF(Table1[[#This Row],[field of work]]="IT",Table1[[#This Row],[Income]],0)</f>
        <v>6916</v>
      </c>
      <c r="BX187" s="6">
        <f ca="1">IF(Table1[[#This Row],[field of work]]="GENERAL WORK",Table1[[#This Row],[Income]],0)</f>
        <v>0</v>
      </c>
      <c r="BY187" s="7">
        <f ca="1">IF(Table1[[#This Row],[field of work]]="AGRICULTURE",Table1[[#This Row],[Income]],0)</f>
        <v>0</v>
      </c>
      <c r="BZ187" s="5">
        <f ca="1">IF(Table1[[#This Row],[Value of debts]]&gt;Table1[[#This Row],[Income]],1,0)</f>
        <v>1</v>
      </c>
      <c r="CA187" s="7"/>
      <c r="CB187" s="5">
        <f ca="1">IF(Table1[[#This Row],[Networth of person($)]]&gt;$CC$6,Table1[[#This Row],[age]],0)</f>
        <v>38</v>
      </c>
      <c r="CC187" s="7"/>
      <c r="CD187" s="6"/>
      <c r="CE187" s="6"/>
      <c r="CF187" s="6"/>
      <c r="CG187" s="6"/>
      <c r="CH187" s="6"/>
      <c r="CI187" s="6"/>
    </row>
    <row r="188" spans="2:87" x14ac:dyDescent="0.25">
      <c r="B188">
        <f t="shared" ca="1" si="62"/>
        <v>1</v>
      </c>
      <c r="C188" t="str">
        <f t="shared" ca="1" si="63"/>
        <v>men</v>
      </c>
      <c r="D188">
        <f t="shared" ca="1" si="64"/>
        <v>30</v>
      </c>
      <c r="E188">
        <f t="shared" ca="1" si="65"/>
        <v>6</v>
      </c>
      <c r="F188" t="str">
        <f t="shared" ca="1" si="66"/>
        <v>agriculture</v>
      </c>
      <c r="G188">
        <f t="shared" ca="1" si="67"/>
        <v>3</v>
      </c>
      <c r="H188" t="str">
        <f t="shared" ca="1" si="68"/>
        <v>university</v>
      </c>
      <c r="I188">
        <f t="shared" ca="1" si="69"/>
        <v>2</v>
      </c>
      <c r="J188">
        <f t="shared" ca="1" si="70"/>
        <v>3</v>
      </c>
      <c r="K188">
        <f t="shared" ca="1" si="71"/>
        <v>7644</v>
      </c>
      <c r="L188">
        <f t="shared" ca="1" si="72"/>
        <v>12</v>
      </c>
      <c r="M188" t="str">
        <f t="shared" ca="1" si="73"/>
        <v>Nova Scotia</v>
      </c>
      <c r="N188">
        <f t="shared" ca="1" si="82"/>
        <v>22932</v>
      </c>
      <c r="O188">
        <f t="shared" ca="1" si="74"/>
        <v>6643.5208069391938</v>
      </c>
      <c r="P188">
        <f t="shared" ca="1" si="83"/>
        <v>19602.327266126085</v>
      </c>
      <c r="Q188">
        <f t="shared" ca="1" si="75"/>
        <v>15259</v>
      </c>
      <c r="R188">
        <f t="shared" ca="1" si="84"/>
        <v>6076.4218402139722</v>
      </c>
      <c r="S188">
        <f t="shared" ca="1" si="85"/>
        <v>6837.1668032010321</v>
      </c>
      <c r="T188">
        <f t="shared" ca="1" si="86"/>
        <v>49371.49406932712</v>
      </c>
      <c r="U188">
        <f t="shared" ca="1" si="87"/>
        <v>27978.94264715317</v>
      </c>
      <c r="V188">
        <f t="shared" ca="1" si="88"/>
        <v>21392.55142217395</v>
      </c>
      <c r="AD188" s="5">
        <f ca="1">IF(Table1[[#This Row],[Gender]]="men",1,0)</f>
        <v>1</v>
      </c>
      <c r="AE188" s="6">
        <f ca="1">IF(Table1[[#This Row],[Gender]]="women",1,0)</f>
        <v>0</v>
      </c>
      <c r="AF188" s="6"/>
      <c r="AG188" s="7"/>
      <c r="AJ188" s="17">
        <f ca="1">IF(Table1[[#This Row],[field of work]]="TEACHING",1,0)</f>
        <v>0</v>
      </c>
      <c r="AK188" s="11">
        <f ca="1">IF(Table1[[#This Row],[field of work]]="CONSTRUCTION",1,0)</f>
        <v>0</v>
      </c>
      <c r="AL188" s="11">
        <f ca="1">IF(Table1[[#This Row],[field of work]]="AGRICULTURE",1,0)</f>
        <v>1</v>
      </c>
      <c r="AM188" s="11">
        <f ca="1">IF(Table1[[#This Row],[field of work]]="AGRICULTURE",1,0)</f>
        <v>1</v>
      </c>
      <c r="AN188" s="11">
        <f ca="1">IF(Table1[[#This Row],[field of work]]="HEALTH",1,0)</f>
        <v>0</v>
      </c>
      <c r="AO188" s="11">
        <f ca="1">IF(Table1[[#This Row],[field of work]]="IT",1,0)</f>
        <v>0</v>
      </c>
      <c r="AP188" s="11"/>
      <c r="AQ188" s="11"/>
      <c r="AR188" s="6"/>
      <c r="AS188" s="6"/>
      <c r="AT188" s="6"/>
      <c r="AU188" s="7"/>
      <c r="AW188" s="20">
        <f ca="1">QUOTIENT(Table1[[#This Row],[Car Value]],Table1[[#This Row],[Cars]])</f>
        <v>6534</v>
      </c>
      <c r="AX188" s="6"/>
      <c r="AY188" s="17">
        <f ca="1">IF(Table1[[#This Row],[Value of debts]]&gt;$AZ$6,1,0)</f>
        <v>1</v>
      </c>
      <c r="AZ188" s="6"/>
      <c r="BA188" s="6"/>
      <c r="BB188" s="7"/>
      <c r="BC188" s="27">
        <f ca="1">(Table1[[#This Row],[Mortage left]]/Table1[[#This Row],[Value of House]])</f>
        <v>0.28970525060784902</v>
      </c>
      <c r="BD188" s="11">
        <f t="shared" ca="1" si="76"/>
        <v>0</v>
      </c>
      <c r="BE188" s="11"/>
      <c r="BF188" s="11"/>
      <c r="BG188" s="17">
        <f ca="1">IF(Table1[[#This Row],[Area]]="YUKON",Table1[[#This Row],[Income]],0)</f>
        <v>0</v>
      </c>
      <c r="BH188" s="11">
        <f ca="1">IF(Table1[[#This Row],[Area]]="BC",Table1[[#This Row],[Income]],0)</f>
        <v>0</v>
      </c>
      <c r="BI188" s="11">
        <f t="shared" ca="1" si="77"/>
        <v>0</v>
      </c>
      <c r="BJ188" s="11">
        <f t="shared" ca="1" si="78"/>
        <v>0</v>
      </c>
      <c r="BK188" s="11">
        <f ca="1">IF(Table1[[#This Row],[Area]]="NUNAVUT",Table1[[#This Row],[Income]],0)</f>
        <v>0</v>
      </c>
      <c r="BL188" s="11">
        <f t="shared" ca="1" si="79"/>
        <v>0</v>
      </c>
      <c r="BM188" s="6">
        <f ca="1">IF(Table1[[#This Row],[Area]]="MANITOBA",Table1[[#This Row],[Income]],0)</f>
        <v>0</v>
      </c>
      <c r="BN188" s="6">
        <f ca="1">IF(Table1[[#This Row],[Area]]="ONTARIO",Table1[[#This Row],[Income]],0)</f>
        <v>0</v>
      </c>
      <c r="BO188" s="6">
        <f ca="1">IF(Table1[[#This Row],[Area]]="QUEBEC",Table1[[#This Row],[Income]],0)</f>
        <v>0</v>
      </c>
      <c r="BP188" s="6">
        <f ca="1">IF(Table1[[#This Row],[Area]]="NEWFOUNLAND",Table1[[#This Row],[Income]],0)</f>
        <v>0</v>
      </c>
      <c r="BQ188" s="6">
        <f ca="1">IF(Table1[[#This Row],[Area]]="NEW BRUNCWICK",Table1[[#This Row],[Income]],0)</f>
        <v>0</v>
      </c>
      <c r="BR188" s="6">
        <f ca="1">IF(Table1[[#This Row],[Area]]="NOVA SCOTIA",Table1[[#This Row],[Income]],0)</f>
        <v>7644</v>
      </c>
      <c r="BS188" s="7">
        <f t="shared" ca="1" si="80"/>
        <v>0</v>
      </c>
      <c r="BT188" s="5">
        <f ca="1">IF(Table1[[#This Row],[field of work]]="HEALTH",Table1[[#This Row],[Income]],0)</f>
        <v>0</v>
      </c>
      <c r="BU188" s="6">
        <f ca="1">IF(Table1[[#This Row],[field of work]]="CONSTRUCTION",Table1[[#This Row],[Income]],0)</f>
        <v>0</v>
      </c>
      <c r="BV188" s="6">
        <f t="shared" ca="1" si="81"/>
        <v>0</v>
      </c>
      <c r="BW188" s="6">
        <f ca="1">IF(Table1[[#This Row],[field of work]]="IT",Table1[[#This Row],[Income]],0)</f>
        <v>0</v>
      </c>
      <c r="BX188" s="6">
        <f ca="1">IF(Table1[[#This Row],[field of work]]="GENERAL WORK",Table1[[#This Row],[Income]],0)</f>
        <v>0</v>
      </c>
      <c r="BY188" s="7">
        <f ca="1">IF(Table1[[#This Row],[field of work]]="AGRICULTURE",Table1[[#This Row],[Income]],0)</f>
        <v>7644</v>
      </c>
      <c r="BZ188" s="5">
        <f ca="1">IF(Table1[[#This Row],[Value of debts]]&gt;Table1[[#This Row],[Income]],1,0)</f>
        <v>1</v>
      </c>
      <c r="CA188" s="7"/>
      <c r="CB188" s="5">
        <f ca="1">IF(Table1[[#This Row],[Networth of person($)]]&gt;$CC$6,Table1[[#This Row],[age]],0)</f>
        <v>30</v>
      </c>
      <c r="CC188" s="7"/>
      <c r="CD188" s="6"/>
      <c r="CE188" s="6"/>
      <c r="CF188" s="6"/>
      <c r="CG188" s="6"/>
      <c r="CH188" s="6"/>
      <c r="CI188" s="6"/>
    </row>
    <row r="189" spans="2:87" x14ac:dyDescent="0.25">
      <c r="B189">
        <f t="shared" ca="1" si="62"/>
        <v>2</v>
      </c>
      <c r="C189" t="str">
        <f t="shared" ca="1" si="63"/>
        <v>women</v>
      </c>
      <c r="D189">
        <f t="shared" ca="1" si="64"/>
        <v>25</v>
      </c>
      <c r="E189">
        <f t="shared" ca="1" si="65"/>
        <v>1</v>
      </c>
      <c r="F189" t="str">
        <f t="shared" ca="1" si="66"/>
        <v>health</v>
      </c>
      <c r="G189">
        <f t="shared" ca="1" si="67"/>
        <v>2</v>
      </c>
      <c r="H189" t="str">
        <f t="shared" ca="1" si="68"/>
        <v>college</v>
      </c>
      <c r="I189">
        <f t="shared" ca="1" si="69"/>
        <v>0</v>
      </c>
      <c r="J189">
        <f t="shared" ca="1" si="70"/>
        <v>1</v>
      </c>
      <c r="K189">
        <f t="shared" ca="1" si="71"/>
        <v>2678</v>
      </c>
      <c r="L189">
        <f t="shared" ca="1" si="72"/>
        <v>10</v>
      </c>
      <c r="M189" t="str">
        <f t="shared" ca="1" si="73"/>
        <v>Newfounland</v>
      </c>
      <c r="N189">
        <f t="shared" ca="1" si="82"/>
        <v>8034</v>
      </c>
      <c r="O189">
        <f t="shared" ca="1" si="74"/>
        <v>2628.3660765999639</v>
      </c>
      <c r="P189">
        <f t="shared" ca="1" si="83"/>
        <v>992.18776466638428</v>
      </c>
      <c r="Q189">
        <f t="shared" ca="1" si="75"/>
        <v>442</v>
      </c>
      <c r="R189">
        <f t="shared" ca="1" si="84"/>
        <v>2477.6520451574065</v>
      </c>
      <c r="S189">
        <f t="shared" ca="1" si="85"/>
        <v>3500.0155130661724</v>
      </c>
      <c r="T189">
        <f t="shared" ca="1" si="86"/>
        <v>12526.203277732558</v>
      </c>
      <c r="U189">
        <f t="shared" ca="1" si="87"/>
        <v>5548.01812175737</v>
      </c>
      <c r="V189">
        <f t="shared" ca="1" si="88"/>
        <v>6978.1851559751885</v>
      </c>
      <c r="AD189" s="5">
        <f ca="1">IF(Table1[[#This Row],[Gender]]="men",1,0)</f>
        <v>0</v>
      </c>
      <c r="AE189" s="6">
        <f ca="1">IF(Table1[[#This Row],[Gender]]="women",1,0)</f>
        <v>1</v>
      </c>
      <c r="AF189" s="6"/>
      <c r="AG189" s="7"/>
      <c r="AJ189" s="17">
        <f ca="1">IF(Table1[[#This Row],[field of work]]="TEACHING",1,0)</f>
        <v>0</v>
      </c>
      <c r="AK189" s="11">
        <f ca="1">IF(Table1[[#This Row],[field of work]]="CONSTRUCTION",1,0)</f>
        <v>0</v>
      </c>
      <c r="AL189" s="11">
        <f ca="1">IF(Table1[[#This Row],[field of work]]="AGRICULTURE",1,0)</f>
        <v>0</v>
      </c>
      <c r="AM189" s="11">
        <f ca="1">IF(Table1[[#This Row],[field of work]]="AGRICULTURE",1,0)</f>
        <v>0</v>
      </c>
      <c r="AN189" s="11">
        <f ca="1">IF(Table1[[#This Row],[field of work]]="HEALTH",1,0)</f>
        <v>1</v>
      </c>
      <c r="AO189" s="11">
        <f ca="1">IF(Table1[[#This Row],[field of work]]="IT",1,0)</f>
        <v>0</v>
      </c>
      <c r="AP189" s="11"/>
      <c r="AQ189" s="11"/>
      <c r="AR189" s="6"/>
      <c r="AS189" s="6"/>
      <c r="AT189" s="6"/>
      <c r="AU189" s="7"/>
      <c r="AW189" s="20">
        <f ca="1">QUOTIENT(Table1[[#This Row],[Car Value]],Table1[[#This Row],[Cars]])</f>
        <v>992</v>
      </c>
      <c r="AX189" s="6"/>
      <c r="AY189" s="17">
        <f ca="1">IF(Table1[[#This Row],[Value of debts]]&gt;$AZ$6,1,0)</f>
        <v>1</v>
      </c>
      <c r="AZ189" s="6"/>
      <c r="BA189" s="6"/>
      <c r="BB189" s="7"/>
      <c r="BC189" s="27">
        <f ca="1">(Table1[[#This Row],[Mortage left]]/Table1[[#This Row],[Value of House]])</f>
        <v>0.32715534934029922</v>
      </c>
      <c r="BD189" s="11">
        <f t="shared" ca="1" si="76"/>
        <v>0</v>
      </c>
      <c r="BE189" s="11"/>
      <c r="BF189" s="11"/>
      <c r="BG189" s="17">
        <f ca="1">IF(Table1[[#This Row],[Area]]="YUKON",Table1[[#This Row],[Income]],0)</f>
        <v>0</v>
      </c>
      <c r="BH189" s="11">
        <f ca="1">IF(Table1[[#This Row],[Area]]="BC",Table1[[#This Row],[Income]],0)</f>
        <v>0</v>
      </c>
      <c r="BI189" s="11">
        <f t="shared" ca="1" si="77"/>
        <v>0</v>
      </c>
      <c r="BJ189" s="11">
        <f t="shared" ca="1" si="78"/>
        <v>0</v>
      </c>
      <c r="BK189" s="11">
        <f ca="1">IF(Table1[[#This Row],[Area]]="NUNAVUT",Table1[[#This Row],[Income]],0)</f>
        <v>0</v>
      </c>
      <c r="BL189" s="11">
        <f t="shared" ca="1" si="79"/>
        <v>0</v>
      </c>
      <c r="BM189" s="6">
        <f ca="1">IF(Table1[[#This Row],[Area]]="MANITOBA",Table1[[#This Row],[Income]],0)</f>
        <v>0</v>
      </c>
      <c r="BN189" s="6">
        <f ca="1">IF(Table1[[#This Row],[Area]]="ONTARIO",Table1[[#This Row],[Income]],0)</f>
        <v>0</v>
      </c>
      <c r="BO189" s="6">
        <f ca="1">IF(Table1[[#This Row],[Area]]="QUEBEC",Table1[[#This Row],[Income]],0)</f>
        <v>0</v>
      </c>
      <c r="BP189" s="6">
        <f ca="1">IF(Table1[[#This Row],[Area]]="NEWFOUNLAND",Table1[[#This Row],[Income]],0)</f>
        <v>2678</v>
      </c>
      <c r="BQ189" s="6">
        <f ca="1">IF(Table1[[#This Row],[Area]]="NEW BRUNCWICK",Table1[[#This Row],[Income]],0)</f>
        <v>0</v>
      </c>
      <c r="BR189" s="6">
        <f ca="1">IF(Table1[[#This Row],[Area]]="NOVA SCOTIA",Table1[[#This Row],[Income]],0)</f>
        <v>0</v>
      </c>
      <c r="BS189" s="7">
        <f t="shared" ca="1" si="80"/>
        <v>8156</v>
      </c>
      <c r="BT189" s="5">
        <f ca="1">IF(Table1[[#This Row],[field of work]]="HEALTH",Table1[[#This Row],[Income]],0)</f>
        <v>2678</v>
      </c>
      <c r="BU189" s="6">
        <f ca="1">IF(Table1[[#This Row],[field of work]]="CONSTRUCTION",Table1[[#This Row],[Income]],0)</f>
        <v>0</v>
      </c>
      <c r="BV189" s="6">
        <f t="shared" ca="1" si="81"/>
        <v>0</v>
      </c>
      <c r="BW189" s="6">
        <f ca="1">IF(Table1[[#This Row],[field of work]]="IT",Table1[[#This Row],[Income]],0)</f>
        <v>0</v>
      </c>
      <c r="BX189" s="6">
        <f ca="1">IF(Table1[[#This Row],[field of work]]="GENERAL WORK",Table1[[#This Row],[Income]],0)</f>
        <v>0</v>
      </c>
      <c r="BY189" s="7">
        <f ca="1">IF(Table1[[#This Row],[field of work]]="AGRICULTURE",Table1[[#This Row],[Income]],0)</f>
        <v>0</v>
      </c>
      <c r="BZ189" s="5">
        <f ca="1">IF(Table1[[#This Row],[Value of debts]]&gt;Table1[[#This Row],[Income]],1,0)</f>
        <v>1</v>
      </c>
      <c r="CA189" s="7"/>
      <c r="CB189" s="5">
        <f ca="1">IF(Table1[[#This Row],[Networth of person($)]]&gt;$CC$6,Table1[[#This Row],[age]],0)</f>
        <v>25</v>
      </c>
      <c r="CC189" s="7"/>
      <c r="CD189" s="6"/>
      <c r="CE189" s="6"/>
      <c r="CF189" s="6"/>
      <c r="CG189" s="6"/>
      <c r="CH189" s="6"/>
      <c r="CI189" s="6"/>
    </row>
    <row r="190" spans="2:87" x14ac:dyDescent="0.25">
      <c r="B190">
        <f t="shared" ca="1" si="62"/>
        <v>1</v>
      </c>
      <c r="C190" t="str">
        <f t="shared" ca="1" si="63"/>
        <v>men</v>
      </c>
      <c r="D190">
        <f t="shared" ca="1" si="64"/>
        <v>37</v>
      </c>
      <c r="E190">
        <f t="shared" ca="1" si="65"/>
        <v>2</v>
      </c>
      <c r="F190" t="str">
        <f t="shared" ca="1" si="66"/>
        <v>constuction</v>
      </c>
      <c r="G190">
        <f t="shared" ca="1" si="67"/>
        <v>3</v>
      </c>
      <c r="H190" t="str">
        <f t="shared" ca="1" si="68"/>
        <v>university</v>
      </c>
      <c r="I190">
        <f t="shared" ca="1" si="69"/>
        <v>2</v>
      </c>
      <c r="J190">
        <f t="shared" ca="1" si="70"/>
        <v>1</v>
      </c>
      <c r="K190">
        <f t="shared" ca="1" si="71"/>
        <v>3357</v>
      </c>
      <c r="L190">
        <f t="shared" ca="1" si="72"/>
        <v>10</v>
      </c>
      <c r="M190" t="str">
        <f t="shared" ca="1" si="73"/>
        <v>Newfounland</v>
      </c>
      <c r="N190">
        <f t="shared" ca="1" si="82"/>
        <v>10071</v>
      </c>
      <c r="O190">
        <f t="shared" ca="1" si="74"/>
        <v>4437.4664663732456</v>
      </c>
      <c r="P190">
        <f t="shared" ca="1" si="83"/>
        <v>1295.1174939844041</v>
      </c>
      <c r="Q190">
        <f t="shared" ca="1" si="75"/>
        <v>1015</v>
      </c>
      <c r="R190">
        <f t="shared" ca="1" si="84"/>
        <v>3047.9857465970331</v>
      </c>
      <c r="S190">
        <f t="shared" ca="1" si="85"/>
        <v>3917.7934387220539</v>
      </c>
      <c r="T190">
        <f t="shared" ca="1" si="86"/>
        <v>15283.910932706458</v>
      </c>
      <c r="U190">
        <f t="shared" ca="1" si="87"/>
        <v>8500.4522129702782</v>
      </c>
      <c r="V190">
        <f t="shared" ca="1" si="88"/>
        <v>6783.4587197361798</v>
      </c>
      <c r="AD190" s="5">
        <f ca="1">IF(Table1[[#This Row],[Gender]]="men",1,0)</f>
        <v>1</v>
      </c>
      <c r="AE190" s="6">
        <f ca="1">IF(Table1[[#This Row],[Gender]]="women",1,0)</f>
        <v>0</v>
      </c>
      <c r="AF190" s="6"/>
      <c r="AG190" s="7"/>
      <c r="AJ190" s="17">
        <f ca="1">IF(Table1[[#This Row],[field of work]]="TEACHING",1,0)</f>
        <v>0</v>
      </c>
      <c r="AK190" s="11">
        <f ca="1">IF(Table1[[#This Row],[field of work]]="CONSTRUCTION",1,0)</f>
        <v>0</v>
      </c>
      <c r="AL190" s="11">
        <f ca="1">IF(Table1[[#This Row],[field of work]]="AGRICULTURE",1,0)</f>
        <v>0</v>
      </c>
      <c r="AM190" s="11">
        <f ca="1">IF(Table1[[#This Row],[field of work]]="AGRICULTURE",1,0)</f>
        <v>0</v>
      </c>
      <c r="AN190" s="11">
        <f ca="1">IF(Table1[[#This Row],[field of work]]="HEALTH",1,0)</f>
        <v>0</v>
      </c>
      <c r="AO190" s="11">
        <f ca="1">IF(Table1[[#This Row],[field of work]]="IT",1,0)</f>
        <v>0</v>
      </c>
      <c r="AP190" s="11"/>
      <c r="AQ190" s="11"/>
      <c r="AR190" s="6"/>
      <c r="AS190" s="6"/>
      <c r="AT190" s="6"/>
      <c r="AU190" s="7"/>
      <c r="AW190" s="20">
        <f ca="1">QUOTIENT(Table1[[#This Row],[Car Value]],Table1[[#This Row],[Cars]])</f>
        <v>1295</v>
      </c>
      <c r="AX190" s="6"/>
      <c r="AY190" s="17">
        <f ca="1">IF(Table1[[#This Row],[Value of debts]]&gt;$AZ$6,1,0)</f>
        <v>1</v>
      </c>
      <c r="AZ190" s="6"/>
      <c r="BA190" s="6"/>
      <c r="BB190" s="7"/>
      <c r="BC190" s="27">
        <f ca="1">(Table1[[#This Row],[Mortage left]]/Table1[[#This Row],[Value of House]])</f>
        <v>0.44061825701253554</v>
      </c>
      <c r="BD190" s="11">
        <f t="shared" ca="1" si="76"/>
        <v>0</v>
      </c>
      <c r="BE190" s="11"/>
      <c r="BF190" s="11"/>
      <c r="BG190" s="17">
        <f ca="1">IF(Table1[[#This Row],[Area]]="YUKON",Table1[[#This Row],[Income]],0)</f>
        <v>0</v>
      </c>
      <c r="BH190" s="11">
        <f ca="1">IF(Table1[[#This Row],[Area]]="BC",Table1[[#This Row],[Income]],0)</f>
        <v>0</v>
      </c>
      <c r="BI190" s="11">
        <f t="shared" ca="1" si="77"/>
        <v>0</v>
      </c>
      <c r="BJ190" s="11">
        <f t="shared" ca="1" si="78"/>
        <v>0</v>
      </c>
      <c r="BK190" s="11">
        <f ca="1">IF(Table1[[#This Row],[Area]]="NUNAVUT",Table1[[#This Row],[Income]],0)</f>
        <v>0</v>
      </c>
      <c r="BL190" s="11">
        <f t="shared" ca="1" si="79"/>
        <v>0</v>
      </c>
      <c r="BM190" s="6">
        <f ca="1">IF(Table1[[#This Row],[Area]]="MANITOBA",Table1[[#This Row],[Income]],0)</f>
        <v>0</v>
      </c>
      <c r="BN190" s="6">
        <f ca="1">IF(Table1[[#This Row],[Area]]="ONTARIO",Table1[[#This Row],[Income]],0)</f>
        <v>0</v>
      </c>
      <c r="BO190" s="6">
        <f ca="1">IF(Table1[[#This Row],[Area]]="QUEBEC",Table1[[#This Row],[Income]],0)</f>
        <v>0</v>
      </c>
      <c r="BP190" s="6">
        <f ca="1">IF(Table1[[#This Row],[Area]]="NEWFOUNLAND",Table1[[#This Row],[Income]],0)</f>
        <v>3357</v>
      </c>
      <c r="BQ190" s="6">
        <f ca="1">IF(Table1[[#This Row],[Area]]="NEW BRUNCWICK",Table1[[#This Row],[Income]],0)</f>
        <v>0</v>
      </c>
      <c r="BR190" s="6">
        <f ca="1">IF(Table1[[#This Row],[Area]]="NOVA SCOTIA",Table1[[#This Row],[Income]],0)</f>
        <v>0</v>
      </c>
      <c r="BS190" s="7">
        <f t="shared" ca="1" si="80"/>
        <v>0</v>
      </c>
      <c r="BT190" s="5">
        <f ca="1">IF(Table1[[#This Row],[field of work]]="HEALTH",Table1[[#This Row],[Income]],0)</f>
        <v>0</v>
      </c>
      <c r="BU190" s="6">
        <f ca="1">IF(Table1[[#This Row],[field of work]]="CONSTRUCTION",Table1[[#This Row],[Income]],0)</f>
        <v>0</v>
      </c>
      <c r="BV190" s="6">
        <f t="shared" ca="1" si="81"/>
        <v>0</v>
      </c>
      <c r="BW190" s="6">
        <f ca="1">IF(Table1[[#This Row],[field of work]]="IT",Table1[[#This Row],[Income]],0)</f>
        <v>0</v>
      </c>
      <c r="BX190" s="6">
        <f ca="1">IF(Table1[[#This Row],[field of work]]="GENERAL WORK",Table1[[#This Row],[Income]],0)</f>
        <v>0</v>
      </c>
      <c r="BY190" s="7">
        <f ca="1">IF(Table1[[#This Row],[field of work]]="AGRICULTURE",Table1[[#This Row],[Income]],0)</f>
        <v>0</v>
      </c>
      <c r="BZ190" s="5">
        <f ca="1">IF(Table1[[#This Row],[Value of debts]]&gt;Table1[[#This Row],[Income]],1,0)</f>
        <v>1</v>
      </c>
      <c r="CA190" s="7"/>
      <c r="CB190" s="5">
        <f ca="1">IF(Table1[[#This Row],[Networth of person($)]]&gt;$CC$6,Table1[[#This Row],[age]],0)</f>
        <v>37</v>
      </c>
      <c r="CC190" s="7"/>
      <c r="CD190" s="6"/>
      <c r="CE190" s="6"/>
      <c r="CF190" s="6"/>
      <c r="CG190" s="6"/>
      <c r="CH190" s="6"/>
      <c r="CI190" s="6"/>
    </row>
    <row r="191" spans="2:87" x14ac:dyDescent="0.25">
      <c r="B191">
        <f t="shared" ca="1" si="62"/>
        <v>1</v>
      </c>
      <c r="C191" t="str">
        <f t="shared" ca="1" si="63"/>
        <v>men</v>
      </c>
      <c r="D191">
        <f t="shared" ca="1" si="64"/>
        <v>25</v>
      </c>
      <c r="E191">
        <f t="shared" ca="1" si="65"/>
        <v>4</v>
      </c>
      <c r="F191" t="str">
        <f t="shared" ca="1" si="66"/>
        <v>IT</v>
      </c>
      <c r="G191">
        <f t="shared" ca="1" si="67"/>
        <v>5</v>
      </c>
      <c r="H191" t="str">
        <f t="shared" ca="1" si="68"/>
        <v>other</v>
      </c>
      <c r="I191">
        <f t="shared" ca="1" si="69"/>
        <v>4</v>
      </c>
      <c r="J191">
        <f t="shared" ca="1" si="70"/>
        <v>2</v>
      </c>
      <c r="K191">
        <f t="shared" ca="1" si="71"/>
        <v>8156</v>
      </c>
      <c r="L191">
        <f t="shared" ca="1" si="72"/>
        <v>13</v>
      </c>
      <c r="M191" t="str">
        <f t="shared" ca="1" si="73"/>
        <v>Prince Edward Island</v>
      </c>
      <c r="N191">
        <f t="shared" ca="1" si="82"/>
        <v>48936</v>
      </c>
      <c r="O191">
        <f t="shared" ca="1" si="74"/>
        <v>4122.5717944297876</v>
      </c>
      <c r="P191">
        <f t="shared" ca="1" si="83"/>
        <v>4537.0295163672599</v>
      </c>
      <c r="Q191">
        <f t="shared" ca="1" si="75"/>
        <v>2868</v>
      </c>
      <c r="R191">
        <f t="shared" ca="1" si="84"/>
        <v>5854.1583749213742</v>
      </c>
      <c r="S191">
        <f t="shared" ca="1" si="85"/>
        <v>10772.649780552816</v>
      </c>
      <c r="T191">
        <f t="shared" ca="1" si="86"/>
        <v>64245.679296920076</v>
      </c>
      <c r="U191">
        <f t="shared" ca="1" si="87"/>
        <v>12844.730169351162</v>
      </c>
      <c r="V191">
        <f t="shared" ca="1" si="88"/>
        <v>51400.949127568914</v>
      </c>
      <c r="AD191" s="5">
        <f ca="1">IF(Table1[[#This Row],[Gender]]="men",1,0)</f>
        <v>1</v>
      </c>
      <c r="AE191" s="6">
        <f ca="1">IF(Table1[[#This Row],[Gender]]="women",1,0)</f>
        <v>0</v>
      </c>
      <c r="AF191" s="6"/>
      <c r="AG191" s="7"/>
      <c r="AJ191" s="17">
        <f ca="1">IF(Table1[[#This Row],[field of work]]="TEACHING",1,0)</f>
        <v>0</v>
      </c>
      <c r="AK191" s="11">
        <f ca="1">IF(Table1[[#This Row],[field of work]]="CONSTRUCTION",1,0)</f>
        <v>0</v>
      </c>
      <c r="AL191" s="11">
        <f ca="1">IF(Table1[[#This Row],[field of work]]="AGRICULTURE",1,0)</f>
        <v>0</v>
      </c>
      <c r="AM191" s="11">
        <f ca="1">IF(Table1[[#This Row],[field of work]]="AGRICULTURE",1,0)</f>
        <v>0</v>
      </c>
      <c r="AN191" s="11">
        <f ca="1">IF(Table1[[#This Row],[field of work]]="HEALTH",1,0)</f>
        <v>0</v>
      </c>
      <c r="AO191" s="11">
        <f ca="1">IF(Table1[[#This Row],[field of work]]="IT",1,0)</f>
        <v>1</v>
      </c>
      <c r="AP191" s="11"/>
      <c r="AQ191" s="11"/>
      <c r="AR191" s="6"/>
      <c r="AS191" s="6"/>
      <c r="AT191" s="6"/>
      <c r="AU191" s="7"/>
      <c r="AW191" s="20">
        <f ca="1">QUOTIENT(Table1[[#This Row],[Car Value]],Table1[[#This Row],[Cars]])</f>
        <v>2268</v>
      </c>
      <c r="AX191" s="6"/>
      <c r="AY191" s="17">
        <f ca="1">IF(Table1[[#This Row],[Value of debts]]&gt;$AZ$6,1,0)</f>
        <v>1</v>
      </c>
      <c r="AZ191" s="6"/>
      <c r="BA191" s="6"/>
      <c r="BB191" s="7"/>
      <c r="BC191" s="27">
        <f ca="1">(Table1[[#This Row],[Mortage left]]/Table1[[#This Row],[Value of House]])</f>
        <v>8.4244151431048464E-2</v>
      </c>
      <c r="BD191" s="11">
        <f t="shared" ca="1" si="76"/>
        <v>1</v>
      </c>
      <c r="BE191" s="11"/>
      <c r="BF191" s="11"/>
      <c r="BG191" s="17">
        <f ca="1">IF(Table1[[#This Row],[Area]]="YUKON",Table1[[#This Row],[Income]],0)</f>
        <v>0</v>
      </c>
      <c r="BH191" s="11">
        <f ca="1">IF(Table1[[#This Row],[Area]]="BC",Table1[[#This Row],[Income]],0)</f>
        <v>0</v>
      </c>
      <c r="BI191" s="11">
        <f t="shared" ca="1" si="77"/>
        <v>0</v>
      </c>
      <c r="BJ191" s="11">
        <f t="shared" ca="1" si="78"/>
        <v>0</v>
      </c>
      <c r="BK191" s="11">
        <f ca="1">IF(Table1[[#This Row],[Area]]="NUNAVUT",Table1[[#This Row],[Income]],0)</f>
        <v>0</v>
      </c>
      <c r="BL191" s="11">
        <f t="shared" ca="1" si="79"/>
        <v>0</v>
      </c>
      <c r="BM191" s="6">
        <f ca="1">IF(Table1[[#This Row],[Area]]="MANITOBA",Table1[[#This Row],[Income]],0)</f>
        <v>0</v>
      </c>
      <c r="BN191" s="6">
        <f ca="1">IF(Table1[[#This Row],[Area]]="ONTARIO",Table1[[#This Row],[Income]],0)</f>
        <v>0</v>
      </c>
      <c r="BO191" s="6">
        <f ca="1">IF(Table1[[#This Row],[Area]]="QUEBEC",Table1[[#This Row],[Income]],0)</f>
        <v>0</v>
      </c>
      <c r="BP191" s="6">
        <f ca="1">IF(Table1[[#This Row],[Area]]="NEWFOUNLAND",Table1[[#This Row],[Income]],0)</f>
        <v>0</v>
      </c>
      <c r="BQ191" s="6">
        <f ca="1">IF(Table1[[#This Row],[Area]]="NEW BRUNCWICK",Table1[[#This Row],[Income]],0)</f>
        <v>0</v>
      </c>
      <c r="BR191" s="6">
        <f ca="1">IF(Table1[[#This Row],[Area]]="NOVA SCOTIA",Table1[[#This Row],[Income]],0)</f>
        <v>0</v>
      </c>
      <c r="BS191" s="7">
        <f t="shared" ca="1" si="80"/>
        <v>7032</v>
      </c>
      <c r="BT191" s="5">
        <f ca="1">IF(Table1[[#This Row],[field of work]]="HEALTH",Table1[[#This Row],[Income]],0)</f>
        <v>0</v>
      </c>
      <c r="BU191" s="6">
        <f ca="1">IF(Table1[[#This Row],[field of work]]="CONSTRUCTION",Table1[[#This Row],[Income]],0)</f>
        <v>0</v>
      </c>
      <c r="BV191" s="6">
        <f t="shared" ca="1" si="81"/>
        <v>0</v>
      </c>
      <c r="BW191" s="6">
        <f ca="1">IF(Table1[[#This Row],[field of work]]="IT",Table1[[#This Row],[Income]],0)</f>
        <v>8156</v>
      </c>
      <c r="BX191" s="6">
        <f ca="1">IF(Table1[[#This Row],[field of work]]="GENERAL WORK",Table1[[#This Row],[Income]],0)</f>
        <v>0</v>
      </c>
      <c r="BY191" s="7">
        <f ca="1">IF(Table1[[#This Row],[field of work]]="AGRICULTURE",Table1[[#This Row],[Income]],0)</f>
        <v>0</v>
      </c>
      <c r="BZ191" s="5">
        <f ca="1">IF(Table1[[#This Row],[Value of debts]]&gt;Table1[[#This Row],[Income]],1,0)</f>
        <v>1</v>
      </c>
      <c r="CA191" s="7"/>
      <c r="CB191" s="5">
        <f ca="1">IF(Table1[[#This Row],[Networth of person($)]]&gt;$CC$6,Table1[[#This Row],[age]],0)</f>
        <v>25</v>
      </c>
      <c r="CC191" s="7"/>
      <c r="CD191" s="6"/>
      <c r="CE191" s="6"/>
      <c r="CF191" s="6"/>
      <c r="CG191" s="6"/>
      <c r="CH191" s="6"/>
      <c r="CI191" s="6"/>
    </row>
    <row r="192" spans="2:87" x14ac:dyDescent="0.25">
      <c r="B192">
        <f t="shared" ca="1" si="62"/>
        <v>2</v>
      </c>
      <c r="C192" t="str">
        <f t="shared" ca="1" si="63"/>
        <v>women</v>
      </c>
      <c r="D192">
        <f t="shared" ca="1" si="64"/>
        <v>29</v>
      </c>
      <c r="E192">
        <f t="shared" ca="1" si="65"/>
        <v>2</v>
      </c>
      <c r="F192" t="str">
        <f t="shared" ca="1" si="66"/>
        <v>constuction</v>
      </c>
      <c r="G192">
        <f t="shared" ca="1" si="67"/>
        <v>3</v>
      </c>
      <c r="H192" t="str">
        <f t="shared" ca="1" si="68"/>
        <v>university</v>
      </c>
      <c r="I192">
        <f t="shared" ca="1" si="69"/>
        <v>2</v>
      </c>
      <c r="J192">
        <f t="shared" ca="1" si="70"/>
        <v>1</v>
      </c>
      <c r="K192">
        <f t="shared" ca="1" si="71"/>
        <v>3840</v>
      </c>
      <c r="L192">
        <f t="shared" ca="1" si="72"/>
        <v>11</v>
      </c>
      <c r="M192" t="str">
        <f t="shared" ca="1" si="73"/>
        <v>New bruncwick</v>
      </c>
      <c r="N192">
        <f t="shared" ca="1" si="82"/>
        <v>11520</v>
      </c>
      <c r="O192">
        <f t="shared" ca="1" si="74"/>
        <v>4866.208590607559</v>
      </c>
      <c r="P192">
        <f t="shared" ca="1" si="83"/>
        <v>3165.5458730147802</v>
      </c>
      <c r="Q192">
        <f t="shared" ca="1" si="75"/>
        <v>1766</v>
      </c>
      <c r="R192">
        <f t="shared" ca="1" si="84"/>
        <v>3538.1321003324351</v>
      </c>
      <c r="S192">
        <f t="shared" ca="1" si="85"/>
        <v>1087.8952325234345</v>
      </c>
      <c r="T192">
        <f t="shared" ca="1" si="86"/>
        <v>15773.441105538215</v>
      </c>
      <c r="U192">
        <f t="shared" ca="1" si="87"/>
        <v>10170.340690939995</v>
      </c>
      <c r="V192">
        <f t="shared" ca="1" si="88"/>
        <v>5603.1004145982206</v>
      </c>
      <c r="AD192" s="5">
        <f ca="1">IF(Table1[[#This Row],[Gender]]="men",1,0)</f>
        <v>0</v>
      </c>
      <c r="AE192" s="6">
        <f ca="1">IF(Table1[[#This Row],[Gender]]="women",1,0)</f>
        <v>1</v>
      </c>
      <c r="AF192" s="6"/>
      <c r="AG192" s="7"/>
      <c r="AJ192" s="17">
        <f ca="1">IF(Table1[[#This Row],[field of work]]="TEACHING",1,0)</f>
        <v>0</v>
      </c>
      <c r="AK192" s="11">
        <f ca="1">IF(Table1[[#This Row],[field of work]]="CONSTRUCTION",1,0)</f>
        <v>0</v>
      </c>
      <c r="AL192" s="11">
        <f ca="1">IF(Table1[[#This Row],[field of work]]="AGRICULTURE",1,0)</f>
        <v>0</v>
      </c>
      <c r="AM192" s="11">
        <f ca="1">IF(Table1[[#This Row],[field of work]]="AGRICULTURE",1,0)</f>
        <v>0</v>
      </c>
      <c r="AN192" s="11">
        <f ca="1">IF(Table1[[#This Row],[field of work]]="HEALTH",1,0)</f>
        <v>0</v>
      </c>
      <c r="AO192" s="11">
        <f ca="1">IF(Table1[[#This Row],[field of work]]="IT",1,0)</f>
        <v>0</v>
      </c>
      <c r="AP192" s="11"/>
      <c r="AQ192" s="11"/>
      <c r="AR192" s="6"/>
      <c r="AS192" s="6"/>
      <c r="AT192" s="6"/>
      <c r="AU192" s="7"/>
      <c r="AW192" s="20">
        <f ca="1">QUOTIENT(Table1[[#This Row],[Car Value]],Table1[[#This Row],[Cars]])</f>
        <v>3165</v>
      </c>
      <c r="AX192" s="6"/>
      <c r="AY192" s="17">
        <f ca="1">IF(Table1[[#This Row],[Value of debts]]&gt;$AZ$6,1,0)</f>
        <v>1</v>
      </c>
      <c r="AZ192" s="6"/>
      <c r="BA192" s="6"/>
      <c r="BB192" s="7"/>
      <c r="BC192" s="27">
        <f ca="1">(Table1[[#This Row],[Mortage left]]/Table1[[#This Row],[Value of House]])</f>
        <v>0.42241394015690614</v>
      </c>
      <c r="BD192" s="11">
        <f t="shared" ca="1" si="76"/>
        <v>0</v>
      </c>
      <c r="BE192" s="11"/>
      <c r="BF192" s="11"/>
      <c r="BG192" s="17">
        <f ca="1">IF(Table1[[#This Row],[Area]]="YUKON",Table1[[#This Row],[Income]],0)</f>
        <v>0</v>
      </c>
      <c r="BH192" s="11">
        <f ca="1">IF(Table1[[#This Row],[Area]]="BC",Table1[[#This Row],[Income]],0)</f>
        <v>0</v>
      </c>
      <c r="BI192" s="11">
        <f t="shared" ca="1" si="77"/>
        <v>0</v>
      </c>
      <c r="BJ192" s="11">
        <f t="shared" ca="1" si="78"/>
        <v>5217</v>
      </c>
      <c r="BK192" s="11">
        <f ca="1">IF(Table1[[#This Row],[Area]]="NUNAVUT",Table1[[#This Row],[Income]],0)</f>
        <v>0</v>
      </c>
      <c r="BL192" s="11">
        <f t="shared" ca="1" si="79"/>
        <v>0</v>
      </c>
      <c r="BM192" s="6">
        <f ca="1">IF(Table1[[#This Row],[Area]]="MANITOBA",Table1[[#This Row],[Income]],0)</f>
        <v>0</v>
      </c>
      <c r="BN192" s="6">
        <f ca="1">IF(Table1[[#This Row],[Area]]="ONTARIO",Table1[[#This Row],[Income]],0)</f>
        <v>0</v>
      </c>
      <c r="BO192" s="6">
        <f ca="1">IF(Table1[[#This Row],[Area]]="QUEBEC",Table1[[#This Row],[Income]],0)</f>
        <v>0</v>
      </c>
      <c r="BP192" s="6">
        <f ca="1">IF(Table1[[#This Row],[Area]]="NEWFOUNLAND",Table1[[#This Row],[Income]],0)</f>
        <v>0</v>
      </c>
      <c r="BQ192" s="6">
        <f ca="1">IF(Table1[[#This Row],[Area]]="NEW BRUNCWICK",Table1[[#This Row],[Income]],0)</f>
        <v>3840</v>
      </c>
      <c r="BR192" s="6">
        <f ca="1">IF(Table1[[#This Row],[Area]]="NOVA SCOTIA",Table1[[#This Row],[Income]],0)</f>
        <v>0</v>
      </c>
      <c r="BS192" s="7">
        <f t="shared" ca="1" si="80"/>
        <v>0</v>
      </c>
      <c r="BT192" s="5">
        <f ca="1">IF(Table1[[#This Row],[field of work]]="HEALTH",Table1[[#This Row],[Income]],0)</f>
        <v>0</v>
      </c>
      <c r="BU192" s="6">
        <f ca="1">IF(Table1[[#This Row],[field of work]]="CONSTRUCTION",Table1[[#This Row],[Income]],0)</f>
        <v>0</v>
      </c>
      <c r="BV192" s="6">
        <f t="shared" ca="1" si="81"/>
        <v>0</v>
      </c>
      <c r="BW192" s="6">
        <f ca="1">IF(Table1[[#This Row],[field of work]]="IT",Table1[[#This Row],[Income]],0)</f>
        <v>0</v>
      </c>
      <c r="BX192" s="6">
        <f ca="1">IF(Table1[[#This Row],[field of work]]="GENERAL WORK",Table1[[#This Row],[Income]],0)</f>
        <v>0</v>
      </c>
      <c r="BY192" s="7">
        <f ca="1">IF(Table1[[#This Row],[field of work]]="AGRICULTURE",Table1[[#This Row],[Income]],0)</f>
        <v>0</v>
      </c>
      <c r="BZ192" s="5">
        <f ca="1">IF(Table1[[#This Row],[Value of debts]]&gt;Table1[[#This Row],[Income]],1,0)</f>
        <v>1</v>
      </c>
      <c r="CA192" s="7"/>
      <c r="CB192" s="5">
        <f ca="1">IF(Table1[[#This Row],[Networth of person($)]]&gt;$CC$6,Table1[[#This Row],[age]],0)</f>
        <v>29</v>
      </c>
      <c r="CC192" s="7"/>
      <c r="CD192" s="6"/>
      <c r="CE192" s="6"/>
      <c r="CF192" s="6"/>
      <c r="CG192" s="6"/>
      <c r="CH192" s="6"/>
      <c r="CI192" s="6"/>
    </row>
    <row r="193" spans="2:87" x14ac:dyDescent="0.25">
      <c r="B193">
        <f t="shared" ca="1" si="62"/>
        <v>2</v>
      </c>
      <c r="C193" t="str">
        <f t="shared" ca="1" si="63"/>
        <v>women</v>
      </c>
      <c r="D193">
        <f t="shared" ca="1" si="64"/>
        <v>34</v>
      </c>
      <c r="E193">
        <f t="shared" ca="1" si="65"/>
        <v>1</v>
      </c>
      <c r="F193" t="str">
        <f t="shared" ca="1" si="66"/>
        <v>health</v>
      </c>
      <c r="G193">
        <f t="shared" ca="1" si="67"/>
        <v>5</v>
      </c>
      <c r="H193" t="str">
        <f t="shared" ca="1" si="68"/>
        <v>other</v>
      </c>
      <c r="I193">
        <f t="shared" ca="1" si="69"/>
        <v>3</v>
      </c>
      <c r="J193">
        <f t="shared" ca="1" si="70"/>
        <v>3</v>
      </c>
      <c r="K193">
        <f t="shared" ca="1" si="71"/>
        <v>7032</v>
      </c>
      <c r="L193">
        <f t="shared" ca="1" si="72"/>
        <v>13</v>
      </c>
      <c r="M193" t="str">
        <f t="shared" ca="1" si="73"/>
        <v>Prince Edward Island</v>
      </c>
      <c r="N193">
        <f t="shared" ca="1" si="82"/>
        <v>35160</v>
      </c>
      <c r="O193">
        <f t="shared" ca="1" si="74"/>
        <v>27927.567876808804</v>
      </c>
      <c r="P193">
        <f t="shared" ca="1" si="83"/>
        <v>15135.096615727674</v>
      </c>
      <c r="Q193">
        <f t="shared" ca="1" si="75"/>
        <v>349</v>
      </c>
      <c r="R193">
        <f t="shared" ca="1" si="84"/>
        <v>2435.493678050997</v>
      </c>
      <c r="S193">
        <f t="shared" ca="1" si="85"/>
        <v>5442.5437791805243</v>
      </c>
      <c r="T193">
        <f t="shared" ca="1" si="86"/>
        <v>55737.640394908194</v>
      </c>
      <c r="U193">
        <f t="shared" ca="1" si="87"/>
        <v>30712.0615548598</v>
      </c>
      <c r="V193">
        <f t="shared" ca="1" si="88"/>
        <v>25025.578840048394</v>
      </c>
      <c r="AD193" s="5">
        <f ca="1">IF(Table1[[#This Row],[Gender]]="men",1,0)</f>
        <v>0</v>
      </c>
      <c r="AE193" s="6">
        <f ca="1">IF(Table1[[#This Row],[Gender]]="women",1,0)</f>
        <v>1</v>
      </c>
      <c r="AF193" s="6"/>
      <c r="AG193" s="7"/>
      <c r="AJ193" s="17">
        <f ca="1">IF(Table1[[#This Row],[field of work]]="TEACHING",1,0)</f>
        <v>0</v>
      </c>
      <c r="AK193" s="11">
        <f ca="1">IF(Table1[[#This Row],[field of work]]="CONSTRUCTION",1,0)</f>
        <v>0</v>
      </c>
      <c r="AL193" s="11">
        <f ca="1">IF(Table1[[#This Row],[field of work]]="AGRICULTURE",1,0)</f>
        <v>0</v>
      </c>
      <c r="AM193" s="11">
        <f ca="1">IF(Table1[[#This Row],[field of work]]="AGRICULTURE",1,0)</f>
        <v>0</v>
      </c>
      <c r="AN193" s="11">
        <f ca="1">IF(Table1[[#This Row],[field of work]]="HEALTH",1,0)</f>
        <v>1</v>
      </c>
      <c r="AO193" s="11">
        <f ca="1">IF(Table1[[#This Row],[field of work]]="IT",1,0)</f>
        <v>0</v>
      </c>
      <c r="AP193" s="11"/>
      <c r="AQ193" s="11"/>
      <c r="AR193" s="6"/>
      <c r="AS193" s="6"/>
      <c r="AT193" s="6"/>
      <c r="AU193" s="7"/>
      <c r="AW193" s="20">
        <f ca="1">QUOTIENT(Table1[[#This Row],[Car Value]],Table1[[#This Row],[Cars]])</f>
        <v>5045</v>
      </c>
      <c r="AX193" s="6"/>
      <c r="AY193" s="17">
        <f ca="1">IF(Table1[[#This Row],[Value of debts]]&gt;$AZ$6,1,0)</f>
        <v>1</v>
      </c>
      <c r="AZ193" s="6"/>
      <c r="BA193" s="6"/>
      <c r="BB193" s="7"/>
      <c r="BC193" s="27">
        <f ca="1">(Table1[[#This Row],[Mortage left]]/Table1[[#This Row],[Value of House]])</f>
        <v>0.79429942766805472</v>
      </c>
      <c r="BD193" s="11">
        <f t="shared" ca="1" si="76"/>
        <v>0</v>
      </c>
      <c r="BE193" s="11"/>
      <c r="BF193" s="11"/>
      <c r="BG193" s="17">
        <f ca="1">IF(Table1[[#This Row],[Area]]="YUKON",Table1[[#This Row],[Income]],0)</f>
        <v>0</v>
      </c>
      <c r="BH193" s="11">
        <f ca="1">IF(Table1[[#This Row],[Area]]="BC",Table1[[#This Row],[Income]],0)</f>
        <v>0</v>
      </c>
      <c r="BI193" s="11">
        <f t="shared" ca="1" si="77"/>
        <v>0</v>
      </c>
      <c r="BJ193" s="11">
        <f t="shared" ca="1" si="78"/>
        <v>0</v>
      </c>
      <c r="BK193" s="11">
        <f ca="1">IF(Table1[[#This Row],[Area]]="NUNAVUT",Table1[[#This Row],[Income]],0)</f>
        <v>0</v>
      </c>
      <c r="BL193" s="11">
        <f t="shared" ca="1" si="79"/>
        <v>0</v>
      </c>
      <c r="BM193" s="6">
        <f ca="1">IF(Table1[[#This Row],[Area]]="MANITOBA",Table1[[#This Row],[Income]],0)</f>
        <v>0</v>
      </c>
      <c r="BN193" s="6">
        <f ca="1">IF(Table1[[#This Row],[Area]]="ONTARIO",Table1[[#This Row],[Income]],0)</f>
        <v>0</v>
      </c>
      <c r="BO193" s="6">
        <f ca="1">IF(Table1[[#This Row],[Area]]="QUEBEC",Table1[[#This Row],[Income]],0)</f>
        <v>0</v>
      </c>
      <c r="BP193" s="6">
        <f ca="1">IF(Table1[[#This Row],[Area]]="NEWFOUNLAND",Table1[[#This Row],[Income]],0)</f>
        <v>0</v>
      </c>
      <c r="BQ193" s="6">
        <f ca="1">IF(Table1[[#This Row],[Area]]="NEW BRUNCWICK",Table1[[#This Row],[Income]],0)</f>
        <v>0</v>
      </c>
      <c r="BR193" s="6">
        <f ca="1">IF(Table1[[#This Row],[Area]]="NOVA SCOTIA",Table1[[#This Row],[Income]],0)</f>
        <v>0</v>
      </c>
      <c r="BS193" s="7">
        <f t="shared" ca="1" si="80"/>
        <v>0</v>
      </c>
      <c r="BT193" s="5">
        <f ca="1">IF(Table1[[#This Row],[field of work]]="HEALTH",Table1[[#This Row],[Income]],0)</f>
        <v>7032</v>
      </c>
      <c r="BU193" s="6">
        <f ca="1">IF(Table1[[#This Row],[field of work]]="CONSTRUCTION",Table1[[#This Row],[Income]],0)</f>
        <v>0</v>
      </c>
      <c r="BV193" s="6">
        <f t="shared" ca="1" si="81"/>
        <v>0</v>
      </c>
      <c r="BW193" s="6">
        <f ca="1">IF(Table1[[#This Row],[field of work]]="IT",Table1[[#This Row],[Income]],0)</f>
        <v>0</v>
      </c>
      <c r="BX193" s="6">
        <f ca="1">IF(Table1[[#This Row],[field of work]]="GENERAL WORK",Table1[[#This Row],[Income]],0)</f>
        <v>0</v>
      </c>
      <c r="BY193" s="7">
        <f ca="1">IF(Table1[[#This Row],[field of work]]="AGRICULTURE",Table1[[#This Row],[Income]],0)</f>
        <v>0</v>
      </c>
      <c r="BZ193" s="5">
        <f ca="1">IF(Table1[[#This Row],[Value of debts]]&gt;Table1[[#This Row],[Income]],1,0)</f>
        <v>1</v>
      </c>
      <c r="CA193" s="7"/>
      <c r="CB193" s="5">
        <f ca="1">IF(Table1[[#This Row],[Networth of person($)]]&gt;$CC$6,Table1[[#This Row],[age]],0)</f>
        <v>34</v>
      </c>
      <c r="CC193" s="7"/>
      <c r="CD193" s="6"/>
      <c r="CE193" s="6"/>
      <c r="CF193" s="6"/>
      <c r="CG193" s="6"/>
      <c r="CH193" s="6"/>
      <c r="CI193" s="6"/>
    </row>
    <row r="194" spans="2:87" x14ac:dyDescent="0.25">
      <c r="B194">
        <f t="shared" ca="1" si="62"/>
        <v>2</v>
      </c>
      <c r="C194" t="str">
        <f t="shared" ca="1" si="63"/>
        <v>women</v>
      </c>
      <c r="D194">
        <f t="shared" ca="1" si="64"/>
        <v>32</v>
      </c>
      <c r="E194">
        <f t="shared" ca="1" si="65"/>
        <v>5</v>
      </c>
      <c r="F194" t="str">
        <f t="shared" ca="1" si="66"/>
        <v>general work</v>
      </c>
      <c r="G194">
        <f t="shared" ca="1" si="67"/>
        <v>6</v>
      </c>
      <c r="H194" t="str">
        <f t="shared" ca="1" si="68"/>
        <v>other</v>
      </c>
      <c r="I194">
        <f t="shared" ca="1" si="69"/>
        <v>1</v>
      </c>
      <c r="J194">
        <f t="shared" ca="1" si="70"/>
        <v>1</v>
      </c>
      <c r="K194">
        <f t="shared" ca="1" si="71"/>
        <v>5384</v>
      </c>
      <c r="L194">
        <f t="shared" ca="1" si="72"/>
        <v>3</v>
      </c>
      <c r="M194" t="str">
        <f t="shared" ca="1" si="73"/>
        <v>Northwest Ter</v>
      </c>
      <c r="N194">
        <f t="shared" ca="1" si="82"/>
        <v>26920</v>
      </c>
      <c r="O194">
        <f t="shared" ca="1" si="74"/>
        <v>14507.679667903121</v>
      </c>
      <c r="P194">
        <f t="shared" ca="1" si="83"/>
        <v>4199.6457422859621</v>
      </c>
      <c r="Q194">
        <f t="shared" ca="1" si="75"/>
        <v>1273</v>
      </c>
      <c r="R194">
        <f t="shared" ca="1" si="84"/>
        <v>271.12123736286287</v>
      </c>
      <c r="S194">
        <f t="shared" ca="1" si="85"/>
        <v>2516.3789966884069</v>
      </c>
      <c r="T194">
        <f t="shared" ca="1" si="86"/>
        <v>33636.024738974367</v>
      </c>
      <c r="U194">
        <f t="shared" ca="1" si="87"/>
        <v>16051.800905265984</v>
      </c>
      <c r="V194">
        <f t="shared" ca="1" si="88"/>
        <v>17584.223833708384</v>
      </c>
      <c r="AD194" s="5">
        <f ca="1">IF(Table1[[#This Row],[Gender]]="men",1,0)</f>
        <v>0</v>
      </c>
      <c r="AE194" s="6">
        <f ca="1">IF(Table1[[#This Row],[Gender]]="women",1,0)</f>
        <v>1</v>
      </c>
      <c r="AF194" s="6"/>
      <c r="AG194" s="7"/>
      <c r="AJ194" s="17">
        <f ca="1">IF(Table1[[#This Row],[field of work]]="TEACHING",1,0)</f>
        <v>0</v>
      </c>
      <c r="AK194" s="11">
        <f ca="1">IF(Table1[[#This Row],[field of work]]="CONSTRUCTION",1,0)</f>
        <v>0</v>
      </c>
      <c r="AL194" s="11">
        <f ca="1">IF(Table1[[#This Row],[field of work]]="AGRICULTURE",1,0)</f>
        <v>0</v>
      </c>
      <c r="AM194" s="11">
        <f ca="1">IF(Table1[[#This Row],[field of work]]="AGRICULTURE",1,0)</f>
        <v>0</v>
      </c>
      <c r="AN194" s="11">
        <f ca="1">IF(Table1[[#This Row],[field of work]]="HEALTH",1,0)</f>
        <v>0</v>
      </c>
      <c r="AO194" s="11">
        <f ca="1">IF(Table1[[#This Row],[field of work]]="IT",1,0)</f>
        <v>0</v>
      </c>
      <c r="AP194" s="11"/>
      <c r="AQ194" s="11"/>
      <c r="AR194" s="6"/>
      <c r="AS194" s="6"/>
      <c r="AT194" s="6"/>
      <c r="AU194" s="7"/>
      <c r="AW194" s="20">
        <f ca="1">QUOTIENT(Table1[[#This Row],[Car Value]],Table1[[#This Row],[Cars]])</f>
        <v>4199</v>
      </c>
      <c r="AX194" s="6"/>
      <c r="AY194" s="17">
        <f ca="1">IF(Table1[[#This Row],[Value of debts]]&gt;$AZ$6,1,0)</f>
        <v>1</v>
      </c>
      <c r="AZ194" s="6"/>
      <c r="BA194" s="6"/>
      <c r="BB194" s="7"/>
      <c r="BC194" s="27">
        <f ca="1">(Table1[[#This Row],[Mortage left]]/Table1[[#This Row],[Value of House]])</f>
        <v>0.53891826403800602</v>
      </c>
      <c r="BD194" s="11">
        <f t="shared" ca="1" si="76"/>
        <v>0</v>
      </c>
      <c r="BE194" s="11"/>
      <c r="BF194" s="11"/>
      <c r="BG194" s="17">
        <f ca="1">IF(Table1[[#This Row],[Area]]="YUKON",Table1[[#This Row],[Income]],0)</f>
        <v>0</v>
      </c>
      <c r="BH194" s="11">
        <f ca="1">IF(Table1[[#This Row],[Area]]="BC",Table1[[#This Row],[Income]],0)</f>
        <v>0</v>
      </c>
      <c r="BI194" s="11">
        <f t="shared" ca="1" si="77"/>
        <v>0</v>
      </c>
      <c r="BJ194" s="11">
        <f t="shared" ca="1" si="78"/>
        <v>0</v>
      </c>
      <c r="BK194" s="11">
        <f ca="1">IF(Table1[[#This Row],[Area]]="NUNAVUT",Table1[[#This Row],[Income]],0)</f>
        <v>0</v>
      </c>
      <c r="BL194" s="11">
        <f t="shared" ca="1" si="79"/>
        <v>0</v>
      </c>
      <c r="BM194" s="6">
        <f ca="1">IF(Table1[[#This Row],[Area]]="MANITOBA",Table1[[#This Row],[Income]],0)</f>
        <v>0</v>
      </c>
      <c r="BN194" s="6">
        <f ca="1">IF(Table1[[#This Row],[Area]]="ONTARIO",Table1[[#This Row],[Income]],0)</f>
        <v>0</v>
      </c>
      <c r="BO194" s="6">
        <f ca="1">IF(Table1[[#This Row],[Area]]="QUEBEC",Table1[[#This Row],[Income]],0)</f>
        <v>0</v>
      </c>
      <c r="BP194" s="6">
        <f ca="1">IF(Table1[[#This Row],[Area]]="NEWFOUNLAND",Table1[[#This Row],[Income]],0)</f>
        <v>0</v>
      </c>
      <c r="BQ194" s="6">
        <f ca="1">IF(Table1[[#This Row],[Area]]="NEW BRUNCWICK",Table1[[#This Row],[Income]],0)</f>
        <v>0</v>
      </c>
      <c r="BR194" s="6">
        <f ca="1">IF(Table1[[#This Row],[Area]]="NOVA SCOTIA",Table1[[#This Row],[Income]],0)</f>
        <v>0</v>
      </c>
      <c r="BS194" s="7">
        <f t="shared" ca="1" si="80"/>
        <v>0</v>
      </c>
      <c r="BT194" s="5">
        <f ca="1">IF(Table1[[#This Row],[field of work]]="HEALTH",Table1[[#This Row],[Income]],0)</f>
        <v>0</v>
      </c>
      <c r="BU194" s="6">
        <f ca="1">IF(Table1[[#This Row],[field of work]]="CONSTRUCTION",Table1[[#This Row],[Income]],0)</f>
        <v>0</v>
      </c>
      <c r="BV194" s="6">
        <f t="shared" ca="1" si="81"/>
        <v>3602</v>
      </c>
      <c r="BW194" s="6">
        <f ca="1">IF(Table1[[#This Row],[field of work]]="IT",Table1[[#This Row],[Income]],0)</f>
        <v>0</v>
      </c>
      <c r="BX194" s="6">
        <f ca="1">IF(Table1[[#This Row],[field of work]]="GENERAL WORK",Table1[[#This Row],[Income]],0)</f>
        <v>5384</v>
      </c>
      <c r="BY194" s="7">
        <f ca="1">IF(Table1[[#This Row],[field of work]]="AGRICULTURE",Table1[[#This Row],[Income]],0)</f>
        <v>0</v>
      </c>
      <c r="BZ194" s="5">
        <f ca="1">IF(Table1[[#This Row],[Value of debts]]&gt;Table1[[#This Row],[Income]],1,0)</f>
        <v>1</v>
      </c>
      <c r="CA194" s="7"/>
      <c r="CB194" s="5">
        <f ca="1">IF(Table1[[#This Row],[Networth of person($)]]&gt;$CC$6,Table1[[#This Row],[age]],0)</f>
        <v>32</v>
      </c>
      <c r="CC194" s="7"/>
      <c r="CD194" s="6"/>
      <c r="CE194" s="6"/>
      <c r="CF194" s="6"/>
      <c r="CG194" s="6"/>
      <c r="CH194" s="6"/>
      <c r="CI194" s="6"/>
    </row>
    <row r="195" spans="2:87" x14ac:dyDescent="0.25">
      <c r="B195">
        <f t="shared" ca="1" si="62"/>
        <v>1</v>
      </c>
      <c r="C195" t="str">
        <f t="shared" ca="1" si="63"/>
        <v>men</v>
      </c>
      <c r="D195">
        <f t="shared" ca="1" si="64"/>
        <v>29</v>
      </c>
      <c r="E195">
        <f t="shared" ca="1" si="65"/>
        <v>3</v>
      </c>
      <c r="F195" t="str">
        <f t="shared" ca="1" si="66"/>
        <v>teaching</v>
      </c>
      <c r="G195">
        <f t="shared" ca="1" si="67"/>
        <v>3</v>
      </c>
      <c r="H195" t="str">
        <f t="shared" ca="1" si="68"/>
        <v>university</v>
      </c>
      <c r="I195">
        <f t="shared" ca="1" si="69"/>
        <v>4</v>
      </c>
      <c r="J195">
        <f t="shared" ca="1" si="70"/>
        <v>2</v>
      </c>
      <c r="K195">
        <f t="shared" ca="1" si="71"/>
        <v>3602</v>
      </c>
      <c r="L195">
        <f t="shared" ca="1" si="72"/>
        <v>6</v>
      </c>
      <c r="M195" t="str">
        <f t="shared" ca="1" si="73"/>
        <v>Saskatchenwan</v>
      </c>
      <c r="N195">
        <f t="shared" ca="1" si="82"/>
        <v>18010</v>
      </c>
      <c r="O195">
        <f t="shared" ca="1" si="74"/>
        <v>8242.5837610150593</v>
      </c>
      <c r="P195">
        <f t="shared" ca="1" si="83"/>
        <v>1261.2842454292629</v>
      </c>
      <c r="Q195">
        <f t="shared" ca="1" si="75"/>
        <v>1001</v>
      </c>
      <c r="R195">
        <f t="shared" ca="1" si="84"/>
        <v>3668.9417969979381</v>
      </c>
      <c r="S195">
        <f t="shared" ca="1" si="85"/>
        <v>5270.3008214699657</v>
      </c>
      <c r="T195">
        <f t="shared" ca="1" si="86"/>
        <v>24541.585066899228</v>
      </c>
      <c r="U195">
        <f t="shared" ca="1" si="87"/>
        <v>12912.525558012998</v>
      </c>
      <c r="V195">
        <f t="shared" ca="1" si="88"/>
        <v>11629.05950888623</v>
      </c>
      <c r="AD195" s="5">
        <f ca="1">IF(Table1[[#This Row],[Gender]]="men",1,0)</f>
        <v>1</v>
      </c>
      <c r="AE195" s="6">
        <f ca="1">IF(Table1[[#This Row],[Gender]]="women",1,0)</f>
        <v>0</v>
      </c>
      <c r="AF195" s="6"/>
      <c r="AG195" s="7"/>
      <c r="AJ195" s="17">
        <f ca="1">IF(Table1[[#This Row],[field of work]]="TEACHING",1,0)</f>
        <v>1</v>
      </c>
      <c r="AK195" s="11">
        <f ca="1">IF(Table1[[#This Row],[field of work]]="CONSTRUCTION",1,0)</f>
        <v>0</v>
      </c>
      <c r="AL195" s="11">
        <f ca="1">IF(Table1[[#This Row],[field of work]]="AGRICULTURE",1,0)</f>
        <v>0</v>
      </c>
      <c r="AM195" s="11">
        <f ca="1">IF(Table1[[#This Row],[field of work]]="AGRICULTURE",1,0)</f>
        <v>0</v>
      </c>
      <c r="AN195" s="11">
        <f ca="1">IF(Table1[[#This Row],[field of work]]="HEALTH",1,0)</f>
        <v>0</v>
      </c>
      <c r="AO195" s="11">
        <f ca="1">IF(Table1[[#This Row],[field of work]]="IT",1,0)</f>
        <v>0</v>
      </c>
      <c r="AP195" s="11"/>
      <c r="AQ195" s="11"/>
      <c r="AR195" s="6"/>
      <c r="AS195" s="6"/>
      <c r="AT195" s="6"/>
      <c r="AU195" s="7"/>
      <c r="AW195" s="20">
        <f ca="1">QUOTIENT(Table1[[#This Row],[Car Value]],Table1[[#This Row],[Cars]])</f>
        <v>630</v>
      </c>
      <c r="AX195" s="6"/>
      <c r="AY195" s="17">
        <f ca="1">IF(Table1[[#This Row],[Value of debts]]&gt;$AZ$6,1,0)</f>
        <v>1</v>
      </c>
      <c r="AZ195" s="6"/>
      <c r="BA195" s="6"/>
      <c r="BB195" s="7"/>
      <c r="BC195" s="27">
        <f ca="1">(Table1[[#This Row],[Mortage left]]/Table1[[#This Row],[Value of House]])</f>
        <v>0.45766706057829315</v>
      </c>
      <c r="BD195" s="11">
        <f t="shared" ca="1" si="76"/>
        <v>0</v>
      </c>
      <c r="BE195" s="11"/>
      <c r="BF195" s="11"/>
      <c r="BG195" s="17">
        <f ca="1">IF(Table1[[#This Row],[Area]]="YUKON",Table1[[#This Row],[Income]],0)</f>
        <v>0</v>
      </c>
      <c r="BH195" s="11">
        <f ca="1">IF(Table1[[#This Row],[Area]]="BC",Table1[[#This Row],[Income]],0)</f>
        <v>0</v>
      </c>
      <c r="BI195" s="11">
        <f t="shared" ca="1" si="77"/>
        <v>0</v>
      </c>
      <c r="BJ195" s="11">
        <f t="shared" ca="1" si="78"/>
        <v>0</v>
      </c>
      <c r="BK195" s="11">
        <f ca="1">IF(Table1[[#This Row],[Area]]="NUNAVUT",Table1[[#This Row],[Income]],0)</f>
        <v>0</v>
      </c>
      <c r="BL195" s="11">
        <f t="shared" ca="1" si="79"/>
        <v>0</v>
      </c>
      <c r="BM195" s="6">
        <f ca="1">IF(Table1[[#This Row],[Area]]="MANITOBA",Table1[[#This Row],[Income]],0)</f>
        <v>0</v>
      </c>
      <c r="BN195" s="6">
        <f ca="1">IF(Table1[[#This Row],[Area]]="ONTARIO",Table1[[#This Row],[Income]],0)</f>
        <v>0</v>
      </c>
      <c r="BO195" s="6">
        <f ca="1">IF(Table1[[#This Row],[Area]]="QUEBEC",Table1[[#This Row],[Income]],0)</f>
        <v>0</v>
      </c>
      <c r="BP195" s="6">
        <f ca="1">IF(Table1[[#This Row],[Area]]="NEWFOUNLAND",Table1[[#This Row],[Income]],0)</f>
        <v>0</v>
      </c>
      <c r="BQ195" s="6">
        <f ca="1">IF(Table1[[#This Row],[Area]]="NEW BRUNCWICK",Table1[[#This Row],[Income]],0)</f>
        <v>0</v>
      </c>
      <c r="BR195" s="6">
        <f ca="1">IF(Table1[[#This Row],[Area]]="NOVA SCOTIA",Table1[[#This Row],[Income]],0)</f>
        <v>0</v>
      </c>
      <c r="BS195" s="7">
        <f t="shared" ca="1" si="80"/>
        <v>0</v>
      </c>
      <c r="BT195" s="5">
        <f ca="1">IF(Table1[[#This Row],[field of work]]="HEALTH",Table1[[#This Row],[Income]],0)</f>
        <v>0</v>
      </c>
      <c r="BU195" s="6">
        <f ca="1">IF(Table1[[#This Row],[field of work]]="CONSTRUCTION",Table1[[#This Row],[Income]],0)</f>
        <v>0</v>
      </c>
      <c r="BV195" s="6">
        <f t="shared" ca="1" si="81"/>
        <v>0</v>
      </c>
      <c r="BW195" s="6">
        <f ca="1">IF(Table1[[#This Row],[field of work]]="IT",Table1[[#This Row],[Income]],0)</f>
        <v>0</v>
      </c>
      <c r="BX195" s="6">
        <f ca="1">IF(Table1[[#This Row],[field of work]]="GENERAL WORK",Table1[[#This Row],[Income]],0)</f>
        <v>0</v>
      </c>
      <c r="BY195" s="7">
        <f ca="1">IF(Table1[[#This Row],[field of work]]="AGRICULTURE",Table1[[#This Row],[Income]],0)</f>
        <v>0</v>
      </c>
      <c r="BZ195" s="5">
        <f ca="1">IF(Table1[[#This Row],[Value of debts]]&gt;Table1[[#This Row],[Income]],1,0)</f>
        <v>1</v>
      </c>
      <c r="CA195" s="7"/>
      <c r="CB195" s="5">
        <f ca="1">IF(Table1[[#This Row],[Networth of person($)]]&gt;$CC$6,Table1[[#This Row],[age]],0)</f>
        <v>29</v>
      </c>
      <c r="CC195" s="7"/>
      <c r="CD195" s="6"/>
      <c r="CE195" s="6"/>
      <c r="CF195" s="6"/>
      <c r="CG195" s="6"/>
      <c r="CH195" s="6"/>
      <c r="CI195" s="6"/>
    </row>
    <row r="196" spans="2:87" x14ac:dyDescent="0.25">
      <c r="B196">
        <f t="shared" ca="1" si="62"/>
        <v>1</v>
      </c>
      <c r="C196" t="str">
        <f t="shared" ca="1" si="63"/>
        <v>men</v>
      </c>
      <c r="D196">
        <f t="shared" ca="1" si="64"/>
        <v>45</v>
      </c>
      <c r="E196">
        <f t="shared" ca="1" si="65"/>
        <v>4</v>
      </c>
      <c r="F196" t="str">
        <f t="shared" ca="1" si="66"/>
        <v>IT</v>
      </c>
      <c r="G196">
        <f t="shared" ca="1" si="67"/>
        <v>1</v>
      </c>
      <c r="H196" t="str">
        <f t="shared" ca="1" si="68"/>
        <v>highschool</v>
      </c>
      <c r="I196">
        <f t="shared" ca="1" si="69"/>
        <v>2</v>
      </c>
      <c r="J196">
        <f t="shared" ca="1" si="70"/>
        <v>1</v>
      </c>
      <c r="K196">
        <f t="shared" ca="1" si="71"/>
        <v>8360</v>
      </c>
      <c r="L196">
        <f t="shared" ca="1" si="72"/>
        <v>9</v>
      </c>
      <c r="M196" t="str">
        <f t="shared" ca="1" si="73"/>
        <v>Quebec</v>
      </c>
      <c r="N196">
        <f t="shared" ca="1" si="82"/>
        <v>41800</v>
      </c>
      <c r="O196">
        <f t="shared" ca="1" si="74"/>
        <v>1714.877563984043</v>
      </c>
      <c r="P196">
        <f t="shared" ca="1" si="83"/>
        <v>1106.3153498323475</v>
      </c>
      <c r="Q196">
        <f t="shared" ca="1" si="75"/>
        <v>323</v>
      </c>
      <c r="R196">
        <f t="shared" ca="1" si="84"/>
        <v>5827.2164662238829</v>
      </c>
      <c r="S196">
        <f t="shared" ca="1" si="85"/>
        <v>6607.8465506626198</v>
      </c>
      <c r="T196">
        <f t="shared" ca="1" si="86"/>
        <v>49514.161900494961</v>
      </c>
      <c r="U196">
        <f t="shared" ca="1" si="87"/>
        <v>7865.0940302079262</v>
      </c>
      <c r="V196">
        <f t="shared" ca="1" si="88"/>
        <v>41649.067870287035</v>
      </c>
      <c r="AD196" s="5">
        <f ca="1">IF(Table1[[#This Row],[Gender]]="men",1,0)</f>
        <v>1</v>
      </c>
      <c r="AE196" s="6">
        <f ca="1">IF(Table1[[#This Row],[Gender]]="women",1,0)</f>
        <v>0</v>
      </c>
      <c r="AF196" s="6"/>
      <c r="AG196" s="7"/>
      <c r="AJ196" s="17">
        <f ca="1">IF(Table1[[#This Row],[field of work]]="TEACHING",1,0)</f>
        <v>0</v>
      </c>
      <c r="AK196" s="11">
        <f ca="1">IF(Table1[[#This Row],[field of work]]="CONSTRUCTION",1,0)</f>
        <v>0</v>
      </c>
      <c r="AL196" s="11">
        <f ca="1">IF(Table1[[#This Row],[field of work]]="AGRICULTURE",1,0)</f>
        <v>0</v>
      </c>
      <c r="AM196" s="11">
        <f ca="1">IF(Table1[[#This Row],[field of work]]="AGRICULTURE",1,0)</f>
        <v>0</v>
      </c>
      <c r="AN196" s="11">
        <f ca="1">IF(Table1[[#This Row],[field of work]]="HEALTH",1,0)</f>
        <v>0</v>
      </c>
      <c r="AO196" s="11">
        <f ca="1">IF(Table1[[#This Row],[field of work]]="IT",1,0)</f>
        <v>1</v>
      </c>
      <c r="AP196" s="11"/>
      <c r="AQ196" s="11"/>
      <c r="AR196" s="6"/>
      <c r="AS196" s="6"/>
      <c r="AT196" s="6"/>
      <c r="AU196" s="7"/>
      <c r="AW196" s="20">
        <f ca="1">QUOTIENT(Table1[[#This Row],[Car Value]],Table1[[#This Row],[Cars]])</f>
        <v>1106</v>
      </c>
      <c r="AX196" s="6"/>
      <c r="AY196" s="17">
        <f ca="1">IF(Table1[[#This Row],[Value of debts]]&gt;$AZ$6,1,0)</f>
        <v>1</v>
      </c>
      <c r="AZ196" s="6"/>
      <c r="BA196" s="6"/>
      <c r="BB196" s="7"/>
      <c r="BC196" s="27">
        <f ca="1">(Table1[[#This Row],[Mortage left]]/Table1[[#This Row],[Value of House]])</f>
        <v>4.1025779042680455E-2</v>
      </c>
      <c r="BD196" s="11">
        <f t="shared" ca="1" si="76"/>
        <v>1</v>
      </c>
      <c r="BE196" s="11"/>
      <c r="BF196" s="11"/>
      <c r="BG196" s="17">
        <f ca="1">IF(Table1[[#This Row],[Area]]="YUKON",Table1[[#This Row],[Income]],0)</f>
        <v>0</v>
      </c>
      <c r="BH196" s="11">
        <f ca="1">IF(Table1[[#This Row],[Area]]="BC",Table1[[#This Row],[Income]],0)</f>
        <v>0</v>
      </c>
      <c r="BI196" s="11">
        <f t="shared" ca="1" si="77"/>
        <v>0</v>
      </c>
      <c r="BJ196" s="11">
        <f t="shared" ca="1" si="78"/>
        <v>0</v>
      </c>
      <c r="BK196" s="11">
        <f ca="1">IF(Table1[[#This Row],[Area]]="NUNAVUT",Table1[[#This Row],[Income]],0)</f>
        <v>0</v>
      </c>
      <c r="BL196" s="11">
        <f t="shared" ca="1" si="79"/>
        <v>0</v>
      </c>
      <c r="BM196" s="6">
        <f ca="1">IF(Table1[[#This Row],[Area]]="MANITOBA",Table1[[#This Row],[Income]],0)</f>
        <v>0</v>
      </c>
      <c r="BN196" s="6">
        <f ca="1">IF(Table1[[#This Row],[Area]]="ONTARIO",Table1[[#This Row],[Income]],0)</f>
        <v>0</v>
      </c>
      <c r="BO196" s="6">
        <f ca="1">IF(Table1[[#This Row],[Area]]="QUEBEC",Table1[[#This Row],[Income]],0)</f>
        <v>8360</v>
      </c>
      <c r="BP196" s="6">
        <f ca="1">IF(Table1[[#This Row],[Area]]="NEWFOUNLAND",Table1[[#This Row],[Income]],0)</f>
        <v>0</v>
      </c>
      <c r="BQ196" s="6">
        <f ca="1">IF(Table1[[#This Row],[Area]]="NEW BRUNCWICK",Table1[[#This Row],[Income]],0)</f>
        <v>0</v>
      </c>
      <c r="BR196" s="6">
        <f ca="1">IF(Table1[[#This Row],[Area]]="NOVA SCOTIA",Table1[[#This Row],[Income]],0)</f>
        <v>0</v>
      </c>
      <c r="BS196" s="7">
        <f t="shared" ca="1" si="80"/>
        <v>0</v>
      </c>
      <c r="BT196" s="5">
        <f ca="1">IF(Table1[[#This Row],[field of work]]="HEALTH",Table1[[#This Row],[Income]],0)</f>
        <v>0</v>
      </c>
      <c r="BU196" s="6">
        <f ca="1">IF(Table1[[#This Row],[field of work]]="CONSTRUCTION",Table1[[#This Row],[Income]],0)</f>
        <v>0</v>
      </c>
      <c r="BV196" s="6">
        <f t="shared" ca="1" si="81"/>
        <v>0</v>
      </c>
      <c r="BW196" s="6">
        <f ca="1">IF(Table1[[#This Row],[field of work]]="IT",Table1[[#This Row],[Income]],0)</f>
        <v>8360</v>
      </c>
      <c r="BX196" s="6">
        <f ca="1">IF(Table1[[#This Row],[field of work]]="GENERAL WORK",Table1[[#This Row],[Income]],0)</f>
        <v>0</v>
      </c>
      <c r="BY196" s="7">
        <f ca="1">IF(Table1[[#This Row],[field of work]]="AGRICULTURE",Table1[[#This Row],[Income]],0)</f>
        <v>0</v>
      </c>
      <c r="BZ196" s="5">
        <f ca="1">IF(Table1[[#This Row],[Value of debts]]&gt;Table1[[#This Row],[Income]],1,0)</f>
        <v>0</v>
      </c>
      <c r="CA196" s="7"/>
      <c r="CB196" s="5">
        <f ca="1">IF(Table1[[#This Row],[Networth of person($)]]&gt;$CC$6,Table1[[#This Row],[age]],0)</f>
        <v>45</v>
      </c>
      <c r="CC196" s="7"/>
      <c r="CD196" s="6"/>
      <c r="CE196" s="6"/>
      <c r="CF196" s="6"/>
      <c r="CG196" s="6"/>
      <c r="CH196" s="6"/>
      <c r="CI196" s="6"/>
    </row>
    <row r="197" spans="2:87" x14ac:dyDescent="0.25">
      <c r="B197">
        <f t="shared" ca="1" si="62"/>
        <v>1</v>
      </c>
      <c r="C197" t="str">
        <f t="shared" ca="1" si="63"/>
        <v>men</v>
      </c>
      <c r="D197">
        <f t="shared" ca="1" si="64"/>
        <v>34</v>
      </c>
      <c r="E197">
        <f t="shared" ca="1" si="65"/>
        <v>1</v>
      </c>
      <c r="F197" t="str">
        <f t="shared" ca="1" si="66"/>
        <v>health</v>
      </c>
      <c r="G197">
        <f t="shared" ca="1" si="67"/>
        <v>3</v>
      </c>
      <c r="H197" t="str">
        <f t="shared" ca="1" si="68"/>
        <v>university</v>
      </c>
      <c r="I197">
        <f t="shared" ca="1" si="69"/>
        <v>0</v>
      </c>
      <c r="J197">
        <f t="shared" ca="1" si="70"/>
        <v>1</v>
      </c>
      <c r="K197">
        <f t="shared" ca="1" si="71"/>
        <v>5313</v>
      </c>
      <c r="L197">
        <f t="shared" ca="1" si="72"/>
        <v>4</v>
      </c>
      <c r="M197" t="str">
        <f t="shared" ca="1" si="73"/>
        <v>Alberta</v>
      </c>
      <c r="N197">
        <f t="shared" ca="1" si="82"/>
        <v>21252</v>
      </c>
      <c r="O197">
        <f t="shared" ca="1" si="74"/>
        <v>20062.643360309987</v>
      </c>
      <c r="P197">
        <f t="shared" ca="1" si="83"/>
        <v>2798.1479054580191</v>
      </c>
      <c r="Q197">
        <f t="shared" ca="1" si="75"/>
        <v>33</v>
      </c>
      <c r="R197">
        <f t="shared" ca="1" si="84"/>
        <v>1916.9294789780488</v>
      </c>
      <c r="S197">
        <f t="shared" ca="1" si="85"/>
        <v>3299.9186891336467</v>
      </c>
      <c r="T197">
        <f t="shared" ca="1" si="86"/>
        <v>27350.066594591666</v>
      </c>
      <c r="U197">
        <f t="shared" ca="1" si="87"/>
        <v>22012.572839288034</v>
      </c>
      <c r="V197">
        <f t="shared" ca="1" si="88"/>
        <v>5337.4937553036325</v>
      </c>
      <c r="AD197" s="5">
        <f ca="1">IF(Table1[[#This Row],[Gender]]="men",1,0)</f>
        <v>1</v>
      </c>
      <c r="AE197" s="6">
        <f ca="1">IF(Table1[[#This Row],[Gender]]="women",1,0)</f>
        <v>0</v>
      </c>
      <c r="AF197" s="6"/>
      <c r="AG197" s="7"/>
      <c r="AJ197" s="17">
        <f ca="1">IF(Table1[[#This Row],[field of work]]="TEACHING",1,0)</f>
        <v>0</v>
      </c>
      <c r="AK197" s="11">
        <f ca="1">IF(Table1[[#This Row],[field of work]]="CONSTRUCTION",1,0)</f>
        <v>0</v>
      </c>
      <c r="AL197" s="11">
        <f ca="1">IF(Table1[[#This Row],[field of work]]="AGRICULTURE",1,0)</f>
        <v>0</v>
      </c>
      <c r="AM197" s="11">
        <f ca="1">IF(Table1[[#This Row],[field of work]]="AGRICULTURE",1,0)</f>
        <v>0</v>
      </c>
      <c r="AN197" s="11">
        <f ca="1">IF(Table1[[#This Row],[field of work]]="HEALTH",1,0)</f>
        <v>1</v>
      </c>
      <c r="AO197" s="11">
        <f ca="1">IF(Table1[[#This Row],[field of work]]="IT",1,0)</f>
        <v>0</v>
      </c>
      <c r="AP197" s="11"/>
      <c r="AQ197" s="11"/>
      <c r="AR197" s="6"/>
      <c r="AS197" s="6"/>
      <c r="AT197" s="6"/>
      <c r="AU197" s="7"/>
      <c r="AW197" s="20">
        <f ca="1">QUOTIENT(Table1[[#This Row],[Car Value]],Table1[[#This Row],[Cars]])</f>
        <v>2798</v>
      </c>
      <c r="AX197" s="6"/>
      <c r="AY197" s="17">
        <f ca="1">IF(Table1[[#This Row],[Value of debts]]&gt;$AZ$6,1,0)</f>
        <v>1</v>
      </c>
      <c r="AZ197" s="6"/>
      <c r="BA197" s="6"/>
      <c r="BB197" s="7"/>
      <c r="BC197" s="27">
        <f ca="1">(Table1[[#This Row],[Mortage left]]/Table1[[#This Row],[Value of House]])</f>
        <v>0.94403554302230319</v>
      </c>
      <c r="BD197" s="11">
        <f t="shared" ca="1" si="76"/>
        <v>0</v>
      </c>
      <c r="BE197" s="11"/>
      <c r="BF197" s="11"/>
      <c r="BG197" s="17">
        <f ca="1">IF(Table1[[#This Row],[Area]]="YUKON",Table1[[#This Row],[Income]],0)</f>
        <v>0</v>
      </c>
      <c r="BH197" s="11">
        <f ca="1">IF(Table1[[#This Row],[Area]]="BC",Table1[[#This Row],[Income]],0)</f>
        <v>0</v>
      </c>
      <c r="BI197" s="11">
        <f t="shared" ca="1" si="77"/>
        <v>0</v>
      </c>
      <c r="BJ197" s="11">
        <f t="shared" ca="1" si="78"/>
        <v>0</v>
      </c>
      <c r="BK197" s="11">
        <f ca="1">IF(Table1[[#This Row],[Area]]="NUNAVUT",Table1[[#This Row],[Income]],0)</f>
        <v>0</v>
      </c>
      <c r="BL197" s="11">
        <f t="shared" ca="1" si="79"/>
        <v>0</v>
      </c>
      <c r="BM197" s="6">
        <f ca="1">IF(Table1[[#This Row],[Area]]="MANITOBA",Table1[[#This Row],[Income]],0)</f>
        <v>0</v>
      </c>
      <c r="BN197" s="6">
        <f ca="1">IF(Table1[[#This Row],[Area]]="ONTARIO",Table1[[#This Row],[Income]],0)</f>
        <v>0</v>
      </c>
      <c r="BO197" s="6">
        <f ca="1">IF(Table1[[#This Row],[Area]]="QUEBEC",Table1[[#This Row],[Income]],0)</f>
        <v>0</v>
      </c>
      <c r="BP197" s="6">
        <f ca="1">IF(Table1[[#This Row],[Area]]="NEWFOUNLAND",Table1[[#This Row],[Income]],0)</f>
        <v>0</v>
      </c>
      <c r="BQ197" s="6">
        <f ca="1">IF(Table1[[#This Row],[Area]]="NEW BRUNCWICK",Table1[[#This Row],[Income]],0)</f>
        <v>0</v>
      </c>
      <c r="BR197" s="6">
        <f ca="1">IF(Table1[[#This Row],[Area]]="NOVA SCOTIA",Table1[[#This Row],[Income]],0)</f>
        <v>0</v>
      </c>
      <c r="BS197" s="7">
        <f t="shared" ca="1" si="80"/>
        <v>0</v>
      </c>
      <c r="BT197" s="5">
        <f ca="1">IF(Table1[[#This Row],[field of work]]="HEALTH",Table1[[#This Row],[Income]],0)</f>
        <v>5313</v>
      </c>
      <c r="BU197" s="6">
        <f ca="1">IF(Table1[[#This Row],[field of work]]="CONSTRUCTION",Table1[[#This Row],[Income]],0)</f>
        <v>0</v>
      </c>
      <c r="BV197" s="6">
        <f t="shared" ca="1" si="81"/>
        <v>0</v>
      </c>
      <c r="BW197" s="6">
        <f ca="1">IF(Table1[[#This Row],[field of work]]="IT",Table1[[#This Row],[Income]],0)</f>
        <v>0</v>
      </c>
      <c r="BX197" s="6">
        <f ca="1">IF(Table1[[#This Row],[field of work]]="GENERAL WORK",Table1[[#This Row],[Income]],0)</f>
        <v>0</v>
      </c>
      <c r="BY197" s="7">
        <f ca="1">IF(Table1[[#This Row],[field of work]]="AGRICULTURE",Table1[[#This Row],[Income]],0)</f>
        <v>0</v>
      </c>
      <c r="BZ197" s="5">
        <f ca="1">IF(Table1[[#This Row],[Value of debts]]&gt;Table1[[#This Row],[Income]],1,0)</f>
        <v>1</v>
      </c>
      <c r="CA197" s="7"/>
      <c r="CB197" s="5">
        <f ca="1">IF(Table1[[#This Row],[Networth of person($)]]&gt;$CC$6,Table1[[#This Row],[age]],0)</f>
        <v>34</v>
      </c>
      <c r="CC197" s="7"/>
      <c r="CD197" s="6"/>
      <c r="CE197" s="6"/>
      <c r="CF197" s="6"/>
      <c r="CG197" s="6"/>
      <c r="CH197" s="6"/>
      <c r="CI197" s="6"/>
    </row>
    <row r="198" spans="2:87" x14ac:dyDescent="0.25">
      <c r="B198">
        <f t="shared" ca="1" si="62"/>
        <v>2</v>
      </c>
      <c r="C198" t="str">
        <f t="shared" ca="1" si="63"/>
        <v>women</v>
      </c>
      <c r="D198">
        <f t="shared" ca="1" si="64"/>
        <v>45</v>
      </c>
      <c r="E198">
        <f t="shared" ca="1" si="65"/>
        <v>1</v>
      </c>
      <c r="F198" t="str">
        <f t="shared" ca="1" si="66"/>
        <v>health</v>
      </c>
      <c r="G198">
        <f t="shared" ca="1" si="67"/>
        <v>5</v>
      </c>
      <c r="H198" t="str">
        <f t="shared" ca="1" si="68"/>
        <v>other</v>
      </c>
      <c r="I198">
        <f t="shared" ca="1" si="69"/>
        <v>2</v>
      </c>
      <c r="J198">
        <f t="shared" ca="1" si="70"/>
        <v>1</v>
      </c>
      <c r="K198">
        <f t="shared" ca="1" si="71"/>
        <v>5567</v>
      </c>
      <c r="L198">
        <f t="shared" ca="1" si="72"/>
        <v>12</v>
      </c>
      <c r="M198" t="str">
        <f t="shared" ca="1" si="73"/>
        <v>Nova Scotia</v>
      </c>
      <c r="N198">
        <f t="shared" ca="1" si="82"/>
        <v>22268</v>
      </c>
      <c r="O198">
        <f t="shared" ca="1" si="74"/>
        <v>21826.133893255985</v>
      </c>
      <c r="P198">
        <f t="shared" ca="1" si="83"/>
        <v>4192.3475792785748</v>
      </c>
      <c r="Q198">
        <f t="shared" ca="1" si="75"/>
        <v>3760</v>
      </c>
      <c r="R198">
        <f t="shared" ca="1" si="84"/>
        <v>9706.8651293868479</v>
      </c>
      <c r="S198">
        <f t="shared" ca="1" si="85"/>
        <v>3604.0973523428152</v>
      </c>
      <c r="T198">
        <f t="shared" ca="1" si="86"/>
        <v>30064.44493162139</v>
      </c>
      <c r="U198">
        <f t="shared" ca="1" si="87"/>
        <v>35292.999022642834</v>
      </c>
      <c r="V198">
        <f t="shared" ca="1" si="88"/>
        <v>-5228.554091021444</v>
      </c>
      <c r="AD198" s="5">
        <f ca="1">IF(Table1[[#This Row],[Gender]]="men",1,0)</f>
        <v>0</v>
      </c>
      <c r="AE198" s="6">
        <f ca="1">IF(Table1[[#This Row],[Gender]]="women",1,0)</f>
        <v>1</v>
      </c>
      <c r="AF198" s="6"/>
      <c r="AG198" s="7"/>
      <c r="AJ198" s="17">
        <f ca="1">IF(Table1[[#This Row],[field of work]]="TEACHING",1,0)</f>
        <v>0</v>
      </c>
      <c r="AK198" s="11">
        <f ca="1">IF(Table1[[#This Row],[field of work]]="CONSTRUCTION",1,0)</f>
        <v>0</v>
      </c>
      <c r="AL198" s="11">
        <f ca="1">IF(Table1[[#This Row],[field of work]]="AGRICULTURE",1,0)</f>
        <v>0</v>
      </c>
      <c r="AM198" s="11">
        <f ca="1">IF(Table1[[#This Row],[field of work]]="AGRICULTURE",1,0)</f>
        <v>0</v>
      </c>
      <c r="AN198" s="11">
        <f ca="1">IF(Table1[[#This Row],[field of work]]="HEALTH",1,0)</f>
        <v>1</v>
      </c>
      <c r="AO198" s="11">
        <f ca="1">IF(Table1[[#This Row],[field of work]]="IT",1,0)</f>
        <v>0</v>
      </c>
      <c r="AP198" s="11"/>
      <c r="AQ198" s="11"/>
      <c r="AR198" s="6"/>
      <c r="AS198" s="6"/>
      <c r="AT198" s="6"/>
      <c r="AU198" s="7"/>
      <c r="AW198" s="20">
        <f ca="1">QUOTIENT(Table1[[#This Row],[Car Value]],Table1[[#This Row],[Cars]])</f>
        <v>4192</v>
      </c>
      <c r="AX198" s="6"/>
      <c r="AY198" s="17">
        <f ca="1">IF(Table1[[#This Row],[Value of debts]]&gt;$AZ$6,1,0)</f>
        <v>1</v>
      </c>
      <c r="AZ198" s="6"/>
      <c r="BA198" s="6"/>
      <c r="BB198" s="7"/>
      <c r="BC198" s="27">
        <f ca="1">(Table1[[#This Row],[Mortage left]]/Table1[[#This Row],[Value of House]])</f>
        <v>0.98015690197844374</v>
      </c>
      <c r="BD198" s="11">
        <f t="shared" ca="1" si="76"/>
        <v>0</v>
      </c>
      <c r="BE198" s="11"/>
      <c r="BF198" s="11"/>
      <c r="BG198" s="17">
        <f ca="1">IF(Table1[[#This Row],[Area]]="YUKON",Table1[[#This Row],[Income]],0)</f>
        <v>0</v>
      </c>
      <c r="BH198" s="11">
        <f ca="1">IF(Table1[[#This Row],[Area]]="BC",Table1[[#This Row],[Income]],0)</f>
        <v>0</v>
      </c>
      <c r="BI198" s="11">
        <f t="shared" ca="1" si="77"/>
        <v>0</v>
      </c>
      <c r="BJ198" s="11">
        <f t="shared" ca="1" si="78"/>
        <v>0</v>
      </c>
      <c r="BK198" s="11">
        <f ca="1">IF(Table1[[#This Row],[Area]]="NUNAVUT",Table1[[#This Row],[Income]],0)</f>
        <v>0</v>
      </c>
      <c r="BL198" s="11">
        <f t="shared" ca="1" si="79"/>
        <v>0</v>
      </c>
      <c r="BM198" s="6">
        <f ca="1">IF(Table1[[#This Row],[Area]]="MANITOBA",Table1[[#This Row],[Income]],0)</f>
        <v>0</v>
      </c>
      <c r="BN198" s="6">
        <f ca="1">IF(Table1[[#This Row],[Area]]="ONTARIO",Table1[[#This Row],[Income]],0)</f>
        <v>0</v>
      </c>
      <c r="BO198" s="6">
        <f ca="1">IF(Table1[[#This Row],[Area]]="QUEBEC",Table1[[#This Row],[Income]],0)</f>
        <v>0</v>
      </c>
      <c r="BP198" s="6">
        <f ca="1">IF(Table1[[#This Row],[Area]]="NEWFOUNLAND",Table1[[#This Row],[Income]],0)</f>
        <v>0</v>
      </c>
      <c r="BQ198" s="6">
        <f ca="1">IF(Table1[[#This Row],[Area]]="NEW BRUNCWICK",Table1[[#This Row],[Income]],0)</f>
        <v>0</v>
      </c>
      <c r="BR198" s="6">
        <f ca="1">IF(Table1[[#This Row],[Area]]="NOVA SCOTIA",Table1[[#This Row],[Income]],0)</f>
        <v>5567</v>
      </c>
      <c r="BS198" s="7">
        <f t="shared" ca="1" si="80"/>
        <v>0</v>
      </c>
      <c r="BT198" s="5">
        <f ca="1">IF(Table1[[#This Row],[field of work]]="HEALTH",Table1[[#This Row],[Income]],0)</f>
        <v>5567</v>
      </c>
      <c r="BU198" s="6">
        <f ca="1">IF(Table1[[#This Row],[field of work]]="CONSTRUCTION",Table1[[#This Row],[Income]],0)</f>
        <v>0</v>
      </c>
      <c r="BV198" s="6">
        <f t="shared" ca="1" si="81"/>
        <v>0</v>
      </c>
      <c r="BW198" s="6">
        <f ca="1">IF(Table1[[#This Row],[field of work]]="IT",Table1[[#This Row],[Income]],0)</f>
        <v>0</v>
      </c>
      <c r="BX198" s="6">
        <f ca="1">IF(Table1[[#This Row],[field of work]]="GENERAL WORK",Table1[[#This Row],[Income]],0)</f>
        <v>0</v>
      </c>
      <c r="BY198" s="7">
        <f ca="1">IF(Table1[[#This Row],[field of work]]="AGRICULTURE",Table1[[#This Row],[Income]],0)</f>
        <v>0</v>
      </c>
      <c r="BZ198" s="5">
        <f ca="1">IF(Table1[[#This Row],[Value of debts]]&gt;Table1[[#This Row],[Income]],1,0)</f>
        <v>1</v>
      </c>
      <c r="CA198" s="7"/>
      <c r="CB198" s="5">
        <f ca="1">IF(Table1[[#This Row],[Networth of person($)]]&gt;$CC$6,Table1[[#This Row],[age]],0)</f>
        <v>0</v>
      </c>
      <c r="CC198" s="7"/>
      <c r="CD198" s="6"/>
      <c r="CE198" s="6"/>
      <c r="CF198" s="6"/>
      <c r="CG198" s="6"/>
      <c r="CH198" s="6"/>
      <c r="CI198" s="6"/>
    </row>
    <row r="199" spans="2:87" x14ac:dyDescent="0.25">
      <c r="B199">
        <f t="shared" ca="1" si="62"/>
        <v>1</v>
      </c>
      <c r="C199" t="str">
        <f t="shared" ca="1" si="63"/>
        <v>men</v>
      </c>
      <c r="D199">
        <f t="shared" ca="1" si="64"/>
        <v>29</v>
      </c>
      <c r="E199">
        <f t="shared" ca="1" si="65"/>
        <v>1</v>
      </c>
      <c r="F199" t="str">
        <f t="shared" ca="1" si="66"/>
        <v>health</v>
      </c>
      <c r="G199">
        <f t="shared" ca="1" si="67"/>
        <v>5</v>
      </c>
      <c r="H199" t="str">
        <f t="shared" ca="1" si="68"/>
        <v>other</v>
      </c>
      <c r="I199">
        <f t="shared" ca="1" si="69"/>
        <v>1</v>
      </c>
      <c r="J199">
        <f t="shared" ca="1" si="70"/>
        <v>1</v>
      </c>
      <c r="K199">
        <f t="shared" ca="1" si="71"/>
        <v>4739</v>
      </c>
      <c r="L199">
        <f t="shared" ca="1" si="72"/>
        <v>4</v>
      </c>
      <c r="M199" t="str">
        <f t="shared" ca="1" si="73"/>
        <v>Alberta</v>
      </c>
      <c r="N199">
        <f t="shared" ca="1" si="82"/>
        <v>18956</v>
      </c>
      <c r="O199">
        <f t="shared" ca="1" si="74"/>
        <v>5385.1418659039973</v>
      </c>
      <c r="P199">
        <f t="shared" ca="1" si="83"/>
        <v>1485.8251120377588</v>
      </c>
      <c r="Q199">
        <f t="shared" ca="1" si="75"/>
        <v>305</v>
      </c>
      <c r="R199">
        <f t="shared" ca="1" si="84"/>
        <v>4380.2429746882954</v>
      </c>
      <c r="S199">
        <f t="shared" ca="1" si="85"/>
        <v>2204.6633514385207</v>
      </c>
      <c r="T199">
        <f t="shared" ca="1" si="86"/>
        <v>22646.488463476278</v>
      </c>
      <c r="U199">
        <f t="shared" ca="1" si="87"/>
        <v>10070.384840592293</v>
      </c>
      <c r="V199">
        <f t="shared" ca="1" si="88"/>
        <v>12576.103622883986</v>
      </c>
      <c r="AD199" s="5">
        <f ca="1">IF(Table1[[#This Row],[Gender]]="men",1,0)</f>
        <v>1</v>
      </c>
      <c r="AE199" s="6">
        <f ca="1">IF(Table1[[#This Row],[Gender]]="women",1,0)</f>
        <v>0</v>
      </c>
      <c r="AF199" s="6"/>
      <c r="AG199" s="7"/>
      <c r="AJ199" s="17">
        <f ca="1">IF(Table1[[#This Row],[field of work]]="TEACHING",1,0)</f>
        <v>0</v>
      </c>
      <c r="AK199" s="11">
        <f ca="1">IF(Table1[[#This Row],[field of work]]="CONSTRUCTION",1,0)</f>
        <v>0</v>
      </c>
      <c r="AL199" s="11">
        <f ca="1">IF(Table1[[#This Row],[field of work]]="AGRICULTURE",1,0)</f>
        <v>0</v>
      </c>
      <c r="AM199" s="11">
        <f ca="1">IF(Table1[[#This Row],[field of work]]="AGRICULTURE",1,0)</f>
        <v>0</v>
      </c>
      <c r="AN199" s="11">
        <f ca="1">IF(Table1[[#This Row],[field of work]]="HEALTH",1,0)</f>
        <v>1</v>
      </c>
      <c r="AO199" s="11">
        <f ca="1">IF(Table1[[#This Row],[field of work]]="IT",1,0)</f>
        <v>0</v>
      </c>
      <c r="AP199" s="11"/>
      <c r="AQ199" s="11"/>
      <c r="AR199" s="6"/>
      <c r="AS199" s="6"/>
      <c r="AT199" s="6"/>
      <c r="AU199" s="7"/>
      <c r="AW199" s="20">
        <f ca="1">QUOTIENT(Table1[[#This Row],[Car Value]],Table1[[#This Row],[Cars]])</f>
        <v>1485</v>
      </c>
      <c r="AX199" s="6"/>
      <c r="AY199" s="17">
        <f ca="1">IF(Table1[[#This Row],[Value of debts]]&gt;$AZ$6,1,0)</f>
        <v>1</v>
      </c>
      <c r="AZ199" s="6"/>
      <c r="BA199" s="6"/>
      <c r="BB199" s="7"/>
      <c r="BC199" s="27">
        <f ca="1">(Table1[[#This Row],[Mortage left]]/Table1[[#This Row],[Value of House]])</f>
        <v>0.28408640356108872</v>
      </c>
      <c r="BD199" s="11">
        <f t="shared" ca="1" si="76"/>
        <v>0</v>
      </c>
      <c r="BE199" s="11"/>
      <c r="BF199" s="11"/>
      <c r="BG199" s="17">
        <f ca="1">IF(Table1[[#This Row],[Area]]="YUKON",Table1[[#This Row],[Income]],0)</f>
        <v>0</v>
      </c>
      <c r="BH199" s="11">
        <f ca="1">IF(Table1[[#This Row],[Area]]="BC",Table1[[#This Row],[Income]],0)</f>
        <v>0</v>
      </c>
      <c r="BI199" s="11">
        <f t="shared" ca="1" si="77"/>
        <v>0</v>
      </c>
      <c r="BJ199" s="11">
        <f t="shared" ca="1" si="78"/>
        <v>0</v>
      </c>
      <c r="BK199" s="11">
        <f ca="1">IF(Table1[[#This Row],[Area]]="NUNAVUT",Table1[[#This Row],[Income]],0)</f>
        <v>0</v>
      </c>
      <c r="BL199" s="11">
        <f t="shared" ca="1" si="79"/>
        <v>0</v>
      </c>
      <c r="BM199" s="6">
        <f ca="1">IF(Table1[[#This Row],[Area]]="MANITOBA",Table1[[#This Row],[Income]],0)</f>
        <v>0</v>
      </c>
      <c r="BN199" s="6">
        <f ca="1">IF(Table1[[#This Row],[Area]]="ONTARIO",Table1[[#This Row],[Income]],0)</f>
        <v>0</v>
      </c>
      <c r="BO199" s="6">
        <f ca="1">IF(Table1[[#This Row],[Area]]="QUEBEC",Table1[[#This Row],[Income]],0)</f>
        <v>0</v>
      </c>
      <c r="BP199" s="6">
        <f ca="1">IF(Table1[[#This Row],[Area]]="NEWFOUNLAND",Table1[[#This Row],[Income]],0)</f>
        <v>0</v>
      </c>
      <c r="BQ199" s="6">
        <f ca="1">IF(Table1[[#This Row],[Area]]="NEW BRUNCWICK",Table1[[#This Row],[Income]],0)</f>
        <v>0</v>
      </c>
      <c r="BR199" s="6">
        <f ca="1">IF(Table1[[#This Row],[Area]]="NOVA SCOTIA",Table1[[#This Row],[Income]],0)</f>
        <v>0</v>
      </c>
      <c r="BS199" s="7">
        <f t="shared" ca="1" si="80"/>
        <v>0</v>
      </c>
      <c r="BT199" s="5">
        <f ca="1">IF(Table1[[#This Row],[field of work]]="HEALTH",Table1[[#This Row],[Income]],0)</f>
        <v>4739</v>
      </c>
      <c r="BU199" s="6">
        <f ca="1">IF(Table1[[#This Row],[field of work]]="CONSTRUCTION",Table1[[#This Row],[Income]],0)</f>
        <v>0</v>
      </c>
      <c r="BV199" s="6">
        <f t="shared" ca="1" si="81"/>
        <v>0</v>
      </c>
      <c r="BW199" s="6">
        <f ca="1">IF(Table1[[#This Row],[field of work]]="IT",Table1[[#This Row],[Income]],0)</f>
        <v>0</v>
      </c>
      <c r="BX199" s="6">
        <f ca="1">IF(Table1[[#This Row],[field of work]]="GENERAL WORK",Table1[[#This Row],[Income]],0)</f>
        <v>0</v>
      </c>
      <c r="BY199" s="7">
        <f ca="1">IF(Table1[[#This Row],[field of work]]="AGRICULTURE",Table1[[#This Row],[Income]],0)</f>
        <v>0</v>
      </c>
      <c r="BZ199" s="5">
        <f ca="1">IF(Table1[[#This Row],[Value of debts]]&gt;Table1[[#This Row],[Income]],1,0)</f>
        <v>1</v>
      </c>
      <c r="CA199" s="7"/>
      <c r="CB199" s="5">
        <f ca="1">IF(Table1[[#This Row],[Networth of person($)]]&gt;$CC$6,Table1[[#This Row],[age]],0)</f>
        <v>29</v>
      </c>
      <c r="CC199" s="7"/>
      <c r="CD199" s="6"/>
      <c r="CE199" s="6"/>
      <c r="CF199" s="6"/>
      <c r="CG199" s="6"/>
      <c r="CH199" s="6"/>
      <c r="CI199" s="6"/>
    </row>
    <row r="200" spans="2:87" x14ac:dyDescent="0.25">
      <c r="B200">
        <f t="shared" ref="B200:B263" ca="1" si="89">RANDBETWEEN(1,2)</f>
        <v>2</v>
      </c>
      <c r="C200" t="str">
        <f t="shared" ref="C200:C263" ca="1" si="90">IF(B200=1,"men","women")</f>
        <v>women</v>
      </c>
      <c r="D200">
        <f t="shared" ref="D200:D263" ca="1" si="91">RANDBETWEEN(25,45)</f>
        <v>41</v>
      </c>
      <c r="E200">
        <f t="shared" ref="E200:E263" ca="1" si="92">RANDBETWEEN(1,6)</f>
        <v>1</v>
      </c>
      <c r="F200" t="str">
        <f t="shared" ref="F200:F263" ca="1" si="93">VLOOKUP(E200,$X$6:$Y$11,2)</f>
        <v>health</v>
      </c>
      <c r="G200">
        <f t="shared" ref="G200:G263" ca="1" si="94">RANDBETWEEN(1,6)</f>
        <v>2</v>
      </c>
      <c r="H200" t="str">
        <f t="shared" ref="H200:H263" ca="1" si="95">VLOOKUP(G200,$Z$6:$AA$10,2)</f>
        <v>college</v>
      </c>
      <c r="I200">
        <f t="shared" ref="I200:I263" ca="1" si="96">RANDBETWEEN(0,4)</f>
        <v>0</v>
      </c>
      <c r="J200">
        <f t="shared" ref="J200:J263" ca="1" si="97">RANDBETWEEN(1,3)</f>
        <v>2</v>
      </c>
      <c r="K200">
        <f t="shared" ref="K200:K263" ca="1" si="98">RANDBETWEEN(2500,9000)</f>
        <v>2734</v>
      </c>
      <c r="L200">
        <f t="shared" ref="L200:L263" ca="1" si="99">RANDBETWEEN(1,13)</f>
        <v>6</v>
      </c>
      <c r="M200" t="str">
        <f t="shared" ref="M200:M263" ca="1" si="100">VLOOKUP(L200,$AB$6:$AC$18,2)</f>
        <v>Saskatchenwan</v>
      </c>
      <c r="N200">
        <f t="shared" ca="1" si="82"/>
        <v>16404</v>
      </c>
      <c r="O200">
        <f t="shared" ref="O200:O263" ca="1" si="101">RAND()*N200</f>
        <v>7947.9828237259462</v>
      </c>
      <c r="P200">
        <f t="shared" ca="1" si="83"/>
        <v>2881.2762776383665</v>
      </c>
      <c r="Q200">
        <f t="shared" ref="Q200:Q263" ca="1" si="102">RANDBETWEEN(0,P200)</f>
        <v>127</v>
      </c>
      <c r="R200">
        <f t="shared" ca="1" si="84"/>
        <v>4804.4277689256332</v>
      </c>
      <c r="S200">
        <f t="shared" ca="1" si="85"/>
        <v>3656.5796292039449</v>
      </c>
      <c r="T200">
        <f t="shared" ca="1" si="86"/>
        <v>22941.855906842313</v>
      </c>
      <c r="U200">
        <f t="shared" ca="1" si="87"/>
        <v>12879.41059265158</v>
      </c>
      <c r="V200">
        <f t="shared" ca="1" si="88"/>
        <v>10062.445314190732</v>
      </c>
      <c r="AD200" s="5">
        <f ca="1">IF(Table1[[#This Row],[Gender]]="men",1,0)</f>
        <v>0</v>
      </c>
      <c r="AE200" s="6">
        <f ca="1">IF(Table1[[#This Row],[Gender]]="women",1,0)</f>
        <v>1</v>
      </c>
      <c r="AF200" s="6"/>
      <c r="AG200" s="7"/>
      <c r="AJ200" s="17">
        <f ca="1">IF(Table1[[#This Row],[field of work]]="TEACHING",1,0)</f>
        <v>0</v>
      </c>
      <c r="AK200" s="11">
        <f ca="1">IF(Table1[[#This Row],[field of work]]="CONSTRUCTION",1,0)</f>
        <v>0</v>
      </c>
      <c r="AL200" s="11">
        <f ca="1">IF(Table1[[#This Row],[field of work]]="AGRICULTURE",1,0)</f>
        <v>0</v>
      </c>
      <c r="AM200" s="11">
        <f ca="1">IF(Table1[[#This Row],[field of work]]="AGRICULTURE",1,0)</f>
        <v>0</v>
      </c>
      <c r="AN200" s="11">
        <f ca="1">IF(Table1[[#This Row],[field of work]]="HEALTH",1,0)</f>
        <v>1</v>
      </c>
      <c r="AO200" s="11">
        <f ca="1">IF(Table1[[#This Row],[field of work]]="IT",1,0)</f>
        <v>0</v>
      </c>
      <c r="AP200" s="11"/>
      <c r="AQ200" s="11"/>
      <c r="AR200" s="6"/>
      <c r="AS200" s="6"/>
      <c r="AT200" s="6"/>
      <c r="AU200" s="7"/>
      <c r="AW200" s="20">
        <f ca="1">QUOTIENT(Table1[[#This Row],[Car Value]],Table1[[#This Row],[Cars]])</f>
        <v>1440</v>
      </c>
      <c r="AX200" s="6"/>
      <c r="AY200" s="17">
        <f ca="1">IF(Table1[[#This Row],[Value of debts]]&gt;$AZ$6,1,0)</f>
        <v>1</v>
      </c>
      <c r="AZ200" s="6"/>
      <c r="BA200" s="6"/>
      <c r="BB200" s="7"/>
      <c r="BC200" s="27">
        <f ca="1">(Table1[[#This Row],[Mortage left]]/Table1[[#This Row],[Value of House]])</f>
        <v>0.48451492463581725</v>
      </c>
      <c r="BD200" s="11">
        <f t="shared" ref="BD200:BD263" ca="1" si="103">IF(BC200&lt;$BE$6,1,0)</f>
        <v>0</v>
      </c>
      <c r="BE200" s="11"/>
      <c r="BF200" s="11"/>
      <c r="BG200" s="17">
        <f ca="1">IF(Table1[[#This Row],[Area]]="YUKON",Table1[[#This Row],[Income]],0)</f>
        <v>0</v>
      </c>
      <c r="BH200" s="11">
        <f ca="1">IF(Table1[[#This Row],[Area]]="BC",Table1[[#This Row],[Income]],0)</f>
        <v>0</v>
      </c>
      <c r="BI200" s="11">
        <f t="shared" ref="BI200:BI263" ca="1" si="104">IF(M202="NORHWEST TER",K202,0)</f>
        <v>0</v>
      </c>
      <c r="BJ200" s="11">
        <f t="shared" ref="BJ200:BJ263" ca="1" si="105">IF(M217="ALBERTA",K217,0)</f>
        <v>0</v>
      </c>
      <c r="BK200" s="11">
        <f ca="1">IF(Table1[[#This Row],[Area]]="NUNAVUT",Table1[[#This Row],[Income]],0)</f>
        <v>0</v>
      </c>
      <c r="BL200" s="11">
        <f t="shared" ref="BL200:BL263" ca="1" si="106">IF(M233="SASKATCHENWAN",K233,0)</f>
        <v>0</v>
      </c>
      <c r="BM200" s="6">
        <f ca="1">IF(Table1[[#This Row],[Area]]="MANITOBA",Table1[[#This Row],[Income]],0)</f>
        <v>0</v>
      </c>
      <c r="BN200" s="6">
        <f ca="1">IF(Table1[[#This Row],[Area]]="ONTARIO",Table1[[#This Row],[Income]],0)</f>
        <v>0</v>
      </c>
      <c r="BO200" s="6">
        <f ca="1">IF(Table1[[#This Row],[Area]]="QUEBEC",Table1[[#This Row],[Income]],0)</f>
        <v>0</v>
      </c>
      <c r="BP200" s="6">
        <f ca="1">IF(Table1[[#This Row],[Area]]="NEWFOUNLAND",Table1[[#This Row],[Income]],0)</f>
        <v>0</v>
      </c>
      <c r="BQ200" s="6">
        <f ca="1">IF(Table1[[#This Row],[Area]]="NEW BRUNCWICK",Table1[[#This Row],[Income]],0)</f>
        <v>0</v>
      </c>
      <c r="BR200" s="6">
        <f ca="1">IF(Table1[[#This Row],[Area]]="NOVA SCOTIA",Table1[[#This Row],[Income]],0)</f>
        <v>0</v>
      </c>
      <c r="BS200" s="7">
        <f t="shared" ref="BS200:BS263" ca="1" si="107">IF(M202="PRINCE EDWARD ISLAND",K202,0)</f>
        <v>0</v>
      </c>
      <c r="BT200" s="5">
        <f ca="1">IF(Table1[[#This Row],[field of work]]="HEALTH",Table1[[#This Row],[Income]],0)</f>
        <v>2734</v>
      </c>
      <c r="BU200" s="6">
        <f ca="1">IF(Table1[[#This Row],[field of work]]="CONSTRUCTION",Table1[[#This Row],[Income]],0)</f>
        <v>0</v>
      </c>
      <c r="BV200" s="6">
        <f t="shared" ref="BV200:BV263" ca="1" si="108">IF(F201="TEACHING",K201,0)</f>
        <v>0</v>
      </c>
      <c r="BW200" s="6">
        <f ca="1">IF(Table1[[#This Row],[field of work]]="IT",Table1[[#This Row],[Income]],0)</f>
        <v>0</v>
      </c>
      <c r="BX200" s="6">
        <f ca="1">IF(Table1[[#This Row],[field of work]]="GENERAL WORK",Table1[[#This Row],[Income]],0)</f>
        <v>0</v>
      </c>
      <c r="BY200" s="7">
        <f ca="1">IF(Table1[[#This Row],[field of work]]="AGRICULTURE",Table1[[#This Row],[Income]],0)</f>
        <v>0</v>
      </c>
      <c r="BZ200" s="5">
        <f ca="1">IF(Table1[[#This Row],[Value of debts]]&gt;Table1[[#This Row],[Income]],1,0)</f>
        <v>1</v>
      </c>
      <c r="CA200" s="7"/>
      <c r="CB200" s="5">
        <f ca="1">IF(Table1[[#This Row],[Networth of person($)]]&gt;$CC$6,Table1[[#This Row],[age]],0)</f>
        <v>41</v>
      </c>
      <c r="CC200" s="7"/>
      <c r="CD200" s="6"/>
      <c r="CE200" s="6"/>
      <c r="CF200" s="6"/>
      <c r="CG200" s="6"/>
      <c r="CH200" s="6"/>
      <c r="CI200" s="6"/>
    </row>
    <row r="201" spans="2:87" x14ac:dyDescent="0.25">
      <c r="B201">
        <f t="shared" ca="1" si="89"/>
        <v>1</v>
      </c>
      <c r="C201" t="str">
        <f t="shared" ca="1" si="90"/>
        <v>men</v>
      </c>
      <c r="D201">
        <f t="shared" ca="1" si="91"/>
        <v>39</v>
      </c>
      <c r="E201">
        <f t="shared" ca="1" si="92"/>
        <v>6</v>
      </c>
      <c r="F201" t="str">
        <f t="shared" ca="1" si="93"/>
        <v>agriculture</v>
      </c>
      <c r="G201">
        <f t="shared" ca="1" si="94"/>
        <v>5</v>
      </c>
      <c r="H201" t="str">
        <f t="shared" ca="1" si="95"/>
        <v>other</v>
      </c>
      <c r="I201">
        <f t="shared" ca="1" si="96"/>
        <v>1</v>
      </c>
      <c r="J201">
        <f t="shared" ca="1" si="97"/>
        <v>1</v>
      </c>
      <c r="K201">
        <f t="shared" ca="1" si="98"/>
        <v>5550</v>
      </c>
      <c r="L201">
        <f t="shared" ca="1" si="99"/>
        <v>9</v>
      </c>
      <c r="M201" t="str">
        <f t="shared" ca="1" si="100"/>
        <v>Quebec</v>
      </c>
      <c r="N201">
        <f t="shared" ca="1" si="82"/>
        <v>22200</v>
      </c>
      <c r="O201">
        <f t="shared" ca="1" si="101"/>
        <v>16915.549243515656</v>
      </c>
      <c r="P201">
        <f t="shared" ca="1" si="83"/>
        <v>4009.4505677780098</v>
      </c>
      <c r="Q201">
        <f t="shared" ca="1" si="102"/>
        <v>1749</v>
      </c>
      <c r="R201">
        <f t="shared" ca="1" si="84"/>
        <v>5064.0756633236069</v>
      </c>
      <c r="S201">
        <f t="shared" ca="1" si="85"/>
        <v>1343.2190053612567</v>
      </c>
      <c r="T201">
        <f t="shared" ca="1" si="86"/>
        <v>27552.669573139268</v>
      </c>
      <c r="U201">
        <f t="shared" ca="1" si="87"/>
        <v>23728.624906839264</v>
      </c>
      <c r="V201">
        <f t="shared" ca="1" si="88"/>
        <v>3824.0446663000039</v>
      </c>
      <c r="AD201" s="5">
        <f ca="1">IF(Table1[[#This Row],[Gender]]="men",1,0)</f>
        <v>1</v>
      </c>
      <c r="AE201" s="6">
        <f ca="1">IF(Table1[[#This Row],[Gender]]="women",1,0)</f>
        <v>0</v>
      </c>
      <c r="AF201" s="6"/>
      <c r="AG201" s="7"/>
      <c r="AJ201" s="17">
        <f ca="1">IF(Table1[[#This Row],[field of work]]="TEACHING",1,0)</f>
        <v>0</v>
      </c>
      <c r="AK201" s="11">
        <f ca="1">IF(Table1[[#This Row],[field of work]]="CONSTRUCTION",1,0)</f>
        <v>0</v>
      </c>
      <c r="AL201" s="11">
        <f ca="1">IF(Table1[[#This Row],[field of work]]="AGRICULTURE",1,0)</f>
        <v>1</v>
      </c>
      <c r="AM201" s="11">
        <f ca="1">IF(Table1[[#This Row],[field of work]]="AGRICULTURE",1,0)</f>
        <v>1</v>
      </c>
      <c r="AN201" s="11">
        <f ca="1">IF(Table1[[#This Row],[field of work]]="HEALTH",1,0)</f>
        <v>0</v>
      </c>
      <c r="AO201" s="11">
        <f ca="1">IF(Table1[[#This Row],[field of work]]="IT",1,0)</f>
        <v>0</v>
      </c>
      <c r="AP201" s="11"/>
      <c r="AQ201" s="11"/>
      <c r="AR201" s="6"/>
      <c r="AS201" s="6"/>
      <c r="AT201" s="6"/>
      <c r="AU201" s="7"/>
      <c r="AW201" s="20">
        <f ca="1">QUOTIENT(Table1[[#This Row],[Car Value]],Table1[[#This Row],[Cars]])</f>
        <v>4009</v>
      </c>
      <c r="AX201" s="6"/>
      <c r="AY201" s="17">
        <f ca="1">IF(Table1[[#This Row],[Value of debts]]&gt;$AZ$6,1,0)</f>
        <v>1</v>
      </c>
      <c r="AZ201" s="6"/>
      <c r="BA201" s="6"/>
      <c r="BB201" s="7"/>
      <c r="BC201" s="27">
        <f ca="1">(Table1[[#This Row],[Mortage left]]/Table1[[#This Row],[Value of House]])</f>
        <v>0.76196167763584033</v>
      </c>
      <c r="BD201" s="11">
        <f t="shared" ca="1" si="103"/>
        <v>0</v>
      </c>
      <c r="BE201" s="11"/>
      <c r="BF201" s="11"/>
      <c r="BG201" s="17">
        <f ca="1">IF(Table1[[#This Row],[Area]]="YUKON",Table1[[#This Row],[Income]],0)</f>
        <v>0</v>
      </c>
      <c r="BH201" s="11">
        <f ca="1">IF(Table1[[#This Row],[Area]]="BC",Table1[[#This Row],[Income]],0)</f>
        <v>0</v>
      </c>
      <c r="BI201" s="11">
        <f t="shared" ca="1" si="104"/>
        <v>0</v>
      </c>
      <c r="BJ201" s="11">
        <f t="shared" ca="1" si="105"/>
        <v>0</v>
      </c>
      <c r="BK201" s="11">
        <f ca="1">IF(Table1[[#This Row],[Area]]="NUNAVUT",Table1[[#This Row],[Income]],0)</f>
        <v>0</v>
      </c>
      <c r="BL201" s="11">
        <f t="shared" ca="1" si="106"/>
        <v>0</v>
      </c>
      <c r="BM201" s="6">
        <f ca="1">IF(Table1[[#This Row],[Area]]="MANITOBA",Table1[[#This Row],[Income]],0)</f>
        <v>0</v>
      </c>
      <c r="BN201" s="6">
        <f ca="1">IF(Table1[[#This Row],[Area]]="ONTARIO",Table1[[#This Row],[Income]],0)</f>
        <v>0</v>
      </c>
      <c r="BO201" s="6">
        <f ca="1">IF(Table1[[#This Row],[Area]]="QUEBEC",Table1[[#This Row],[Income]],0)</f>
        <v>5550</v>
      </c>
      <c r="BP201" s="6">
        <f ca="1">IF(Table1[[#This Row],[Area]]="NEWFOUNLAND",Table1[[#This Row],[Income]],0)</f>
        <v>0</v>
      </c>
      <c r="BQ201" s="6">
        <f ca="1">IF(Table1[[#This Row],[Area]]="NEW BRUNCWICK",Table1[[#This Row],[Income]],0)</f>
        <v>0</v>
      </c>
      <c r="BR201" s="6">
        <f ca="1">IF(Table1[[#This Row],[Area]]="NOVA SCOTIA",Table1[[#This Row],[Income]],0)</f>
        <v>0</v>
      </c>
      <c r="BS201" s="7">
        <f t="shared" ca="1" si="107"/>
        <v>0</v>
      </c>
      <c r="BT201" s="5">
        <f ca="1">IF(Table1[[#This Row],[field of work]]="HEALTH",Table1[[#This Row],[Income]],0)</f>
        <v>0</v>
      </c>
      <c r="BU201" s="6">
        <f ca="1">IF(Table1[[#This Row],[field of work]]="CONSTRUCTION",Table1[[#This Row],[Income]],0)</f>
        <v>0</v>
      </c>
      <c r="BV201" s="6">
        <f t="shared" ca="1" si="108"/>
        <v>0</v>
      </c>
      <c r="BW201" s="6">
        <f ca="1">IF(Table1[[#This Row],[field of work]]="IT",Table1[[#This Row],[Income]],0)</f>
        <v>0</v>
      </c>
      <c r="BX201" s="6">
        <f ca="1">IF(Table1[[#This Row],[field of work]]="GENERAL WORK",Table1[[#This Row],[Income]],0)</f>
        <v>0</v>
      </c>
      <c r="BY201" s="7">
        <f ca="1">IF(Table1[[#This Row],[field of work]]="AGRICULTURE",Table1[[#This Row],[Income]],0)</f>
        <v>5550</v>
      </c>
      <c r="BZ201" s="5">
        <f ca="1">IF(Table1[[#This Row],[Value of debts]]&gt;Table1[[#This Row],[Income]],1,0)</f>
        <v>1</v>
      </c>
      <c r="CA201" s="7"/>
      <c r="CB201" s="5">
        <f ca="1">IF(Table1[[#This Row],[Networth of person($)]]&gt;$CC$6,Table1[[#This Row],[age]],0)</f>
        <v>0</v>
      </c>
      <c r="CC201" s="7"/>
      <c r="CD201" s="6"/>
      <c r="CE201" s="6"/>
      <c r="CF201" s="6"/>
      <c r="CG201" s="6"/>
      <c r="CH201" s="6"/>
      <c r="CI201" s="6"/>
    </row>
    <row r="202" spans="2:87" x14ac:dyDescent="0.25">
      <c r="B202">
        <f t="shared" ca="1" si="89"/>
        <v>2</v>
      </c>
      <c r="C202" t="str">
        <f t="shared" ca="1" si="90"/>
        <v>women</v>
      </c>
      <c r="D202">
        <f t="shared" ca="1" si="91"/>
        <v>28</v>
      </c>
      <c r="E202">
        <f t="shared" ca="1" si="92"/>
        <v>6</v>
      </c>
      <c r="F202" t="str">
        <f t="shared" ca="1" si="93"/>
        <v>agriculture</v>
      </c>
      <c r="G202">
        <f t="shared" ca="1" si="94"/>
        <v>5</v>
      </c>
      <c r="H202" t="str">
        <f t="shared" ca="1" si="95"/>
        <v>other</v>
      </c>
      <c r="I202">
        <f t="shared" ca="1" si="96"/>
        <v>1</v>
      </c>
      <c r="J202">
        <f t="shared" ca="1" si="97"/>
        <v>3</v>
      </c>
      <c r="K202">
        <f t="shared" ca="1" si="98"/>
        <v>6587</v>
      </c>
      <c r="L202">
        <f t="shared" ca="1" si="99"/>
        <v>5</v>
      </c>
      <c r="M202" t="str">
        <f t="shared" ca="1" si="100"/>
        <v>Nunavut</v>
      </c>
      <c r="N202">
        <f t="shared" ca="1" si="82"/>
        <v>32935</v>
      </c>
      <c r="O202">
        <f t="shared" ca="1" si="101"/>
        <v>1184.9430749143435</v>
      </c>
      <c r="P202">
        <f t="shared" ca="1" si="83"/>
        <v>7689.05357361199</v>
      </c>
      <c r="Q202">
        <f t="shared" ca="1" si="102"/>
        <v>6959</v>
      </c>
      <c r="R202">
        <f t="shared" ca="1" si="84"/>
        <v>10853.035589703301</v>
      </c>
      <c r="S202">
        <f t="shared" ca="1" si="85"/>
        <v>650.76892865676734</v>
      </c>
      <c r="T202">
        <f t="shared" ca="1" si="86"/>
        <v>41274.822502268762</v>
      </c>
      <c r="U202">
        <f t="shared" ca="1" si="87"/>
        <v>18996.978664617644</v>
      </c>
      <c r="V202">
        <f t="shared" ca="1" si="88"/>
        <v>22277.843837651119</v>
      </c>
      <c r="AD202" s="5">
        <f ca="1">IF(Table1[[#This Row],[Gender]]="men",1,0)</f>
        <v>0</v>
      </c>
      <c r="AE202" s="6">
        <f ca="1">IF(Table1[[#This Row],[Gender]]="women",1,0)</f>
        <v>1</v>
      </c>
      <c r="AF202" s="6"/>
      <c r="AG202" s="7"/>
      <c r="AJ202" s="17">
        <f ca="1">IF(Table1[[#This Row],[field of work]]="TEACHING",1,0)</f>
        <v>0</v>
      </c>
      <c r="AK202" s="11">
        <f ca="1">IF(Table1[[#This Row],[field of work]]="CONSTRUCTION",1,0)</f>
        <v>0</v>
      </c>
      <c r="AL202" s="11">
        <f ca="1">IF(Table1[[#This Row],[field of work]]="AGRICULTURE",1,0)</f>
        <v>1</v>
      </c>
      <c r="AM202" s="11">
        <f ca="1">IF(Table1[[#This Row],[field of work]]="AGRICULTURE",1,0)</f>
        <v>1</v>
      </c>
      <c r="AN202" s="11">
        <f ca="1">IF(Table1[[#This Row],[field of work]]="HEALTH",1,0)</f>
        <v>0</v>
      </c>
      <c r="AO202" s="11">
        <f ca="1">IF(Table1[[#This Row],[field of work]]="IT",1,0)</f>
        <v>0</v>
      </c>
      <c r="AP202" s="11"/>
      <c r="AQ202" s="11"/>
      <c r="AR202" s="6"/>
      <c r="AS202" s="6"/>
      <c r="AT202" s="6"/>
      <c r="AU202" s="7"/>
      <c r="AW202" s="20">
        <f ca="1">QUOTIENT(Table1[[#This Row],[Car Value]],Table1[[#This Row],[Cars]])</f>
        <v>2563</v>
      </c>
      <c r="AX202" s="6"/>
      <c r="AY202" s="17">
        <f ca="1">IF(Table1[[#This Row],[Value of debts]]&gt;$AZ$6,1,0)</f>
        <v>1</v>
      </c>
      <c r="AZ202" s="6"/>
      <c r="BA202" s="6"/>
      <c r="BB202" s="7"/>
      <c r="BC202" s="27">
        <f ca="1">(Table1[[#This Row],[Mortage left]]/Table1[[#This Row],[Value of House]])</f>
        <v>3.5978232121279596E-2</v>
      </c>
      <c r="BD202" s="11">
        <f t="shared" ca="1" si="103"/>
        <v>1</v>
      </c>
      <c r="BE202" s="11"/>
      <c r="BF202" s="11"/>
      <c r="BG202" s="17">
        <f ca="1">IF(Table1[[#This Row],[Area]]="YUKON",Table1[[#This Row],[Income]],0)</f>
        <v>0</v>
      </c>
      <c r="BH202" s="11">
        <f ca="1">IF(Table1[[#This Row],[Area]]="BC",Table1[[#This Row],[Income]],0)</f>
        <v>0</v>
      </c>
      <c r="BI202" s="11">
        <f t="shared" ca="1" si="104"/>
        <v>0</v>
      </c>
      <c r="BJ202" s="11">
        <f t="shared" ca="1" si="105"/>
        <v>0</v>
      </c>
      <c r="BK202" s="11">
        <f ca="1">IF(Table1[[#This Row],[Area]]="NUNAVUT",Table1[[#This Row],[Income]],0)</f>
        <v>6587</v>
      </c>
      <c r="BL202" s="11">
        <f t="shared" ca="1" si="106"/>
        <v>0</v>
      </c>
      <c r="BM202" s="6">
        <f ca="1">IF(Table1[[#This Row],[Area]]="MANITOBA",Table1[[#This Row],[Income]],0)</f>
        <v>0</v>
      </c>
      <c r="BN202" s="6">
        <f ca="1">IF(Table1[[#This Row],[Area]]="ONTARIO",Table1[[#This Row],[Income]],0)</f>
        <v>0</v>
      </c>
      <c r="BO202" s="6">
        <f ca="1">IF(Table1[[#This Row],[Area]]="QUEBEC",Table1[[#This Row],[Income]],0)</f>
        <v>0</v>
      </c>
      <c r="BP202" s="6">
        <f ca="1">IF(Table1[[#This Row],[Area]]="NEWFOUNLAND",Table1[[#This Row],[Income]],0)</f>
        <v>0</v>
      </c>
      <c r="BQ202" s="6">
        <f ca="1">IF(Table1[[#This Row],[Area]]="NEW BRUNCWICK",Table1[[#This Row],[Income]],0)</f>
        <v>0</v>
      </c>
      <c r="BR202" s="6">
        <f ca="1">IF(Table1[[#This Row],[Area]]="NOVA SCOTIA",Table1[[#This Row],[Income]],0)</f>
        <v>0</v>
      </c>
      <c r="BS202" s="7">
        <f t="shared" ca="1" si="107"/>
        <v>0</v>
      </c>
      <c r="BT202" s="5">
        <f ca="1">IF(Table1[[#This Row],[field of work]]="HEALTH",Table1[[#This Row],[Income]],0)</f>
        <v>0</v>
      </c>
      <c r="BU202" s="6">
        <f ca="1">IF(Table1[[#This Row],[field of work]]="CONSTRUCTION",Table1[[#This Row],[Income]],0)</f>
        <v>0</v>
      </c>
      <c r="BV202" s="6">
        <f t="shared" ca="1" si="108"/>
        <v>0</v>
      </c>
      <c r="BW202" s="6">
        <f ca="1">IF(Table1[[#This Row],[field of work]]="IT",Table1[[#This Row],[Income]],0)</f>
        <v>0</v>
      </c>
      <c r="BX202" s="6">
        <f ca="1">IF(Table1[[#This Row],[field of work]]="GENERAL WORK",Table1[[#This Row],[Income]],0)</f>
        <v>0</v>
      </c>
      <c r="BY202" s="7">
        <f ca="1">IF(Table1[[#This Row],[field of work]]="AGRICULTURE",Table1[[#This Row],[Income]],0)</f>
        <v>6587</v>
      </c>
      <c r="BZ202" s="5">
        <f ca="1">IF(Table1[[#This Row],[Value of debts]]&gt;Table1[[#This Row],[Income]],1,0)</f>
        <v>1</v>
      </c>
      <c r="CA202" s="7"/>
      <c r="CB202" s="5">
        <f ca="1">IF(Table1[[#This Row],[Networth of person($)]]&gt;$CC$6,Table1[[#This Row],[age]],0)</f>
        <v>28</v>
      </c>
      <c r="CC202" s="7"/>
      <c r="CD202" s="6"/>
      <c r="CE202" s="6"/>
      <c r="CF202" s="6"/>
      <c r="CG202" s="6"/>
      <c r="CH202" s="6"/>
      <c r="CI202" s="6"/>
    </row>
    <row r="203" spans="2:87" x14ac:dyDescent="0.25">
      <c r="B203">
        <f t="shared" ca="1" si="89"/>
        <v>2</v>
      </c>
      <c r="C203" t="str">
        <f t="shared" ca="1" si="90"/>
        <v>women</v>
      </c>
      <c r="D203">
        <f t="shared" ca="1" si="91"/>
        <v>45</v>
      </c>
      <c r="E203">
        <f t="shared" ca="1" si="92"/>
        <v>6</v>
      </c>
      <c r="F203" t="str">
        <f t="shared" ca="1" si="93"/>
        <v>agriculture</v>
      </c>
      <c r="G203">
        <f t="shared" ca="1" si="94"/>
        <v>1</v>
      </c>
      <c r="H203" t="str">
        <f t="shared" ca="1" si="95"/>
        <v>highschool</v>
      </c>
      <c r="I203">
        <f t="shared" ca="1" si="96"/>
        <v>1</v>
      </c>
      <c r="J203">
        <f t="shared" ca="1" si="97"/>
        <v>1</v>
      </c>
      <c r="K203">
        <f t="shared" ca="1" si="98"/>
        <v>8559</v>
      </c>
      <c r="L203">
        <f t="shared" ca="1" si="99"/>
        <v>2</v>
      </c>
      <c r="M203" t="str">
        <f t="shared" ca="1" si="100"/>
        <v>BC</v>
      </c>
      <c r="N203">
        <f t="shared" ca="1" si="82"/>
        <v>25677</v>
      </c>
      <c r="O203">
        <f t="shared" ca="1" si="101"/>
        <v>2902.7883868263752</v>
      </c>
      <c r="P203">
        <f t="shared" ca="1" si="83"/>
        <v>2253.0667513614908</v>
      </c>
      <c r="Q203">
        <f t="shared" ca="1" si="102"/>
        <v>1780</v>
      </c>
      <c r="R203">
        <f t="shared" ca="1" si="84"/>
        <v>8672.8683038603376</v>
      </c>
      <c r="S203">
        <f t="shared" ca="1" si="85"/>
        <v>4203.1252760496991</v>
      </c>
      <c r="T203">
        <f t="shared" ca="1" si="86"/>
        <v>32133.192027411191</v>
      </c>
      <c r="U203">
        <f t="shared" ca="1" si="87"/>
        <v>13355.656690686712</v>
      </c>
      <c r="V203">
        <f t="shared" ca="1" si="88"/>
        <v>18777.535336724479</v>
      </c>
      <c r="AD203" s="5">
        <f ca="1">IF(Table1[[#This Row],[Gender]]="men",1,0)</f>
        <v>0</v>
      </c>
      <c r="AE203" s="6">
        <f ca="1">IF(Table1[[#This Row],[Gender]]="women",1,0)</f>
        <v>1</v>
      </c>
      <c r="AF203" s="6"/>
      <c r="AG203" s="7"/>
      <c r="AJ203" s="17">
        <f ca="1">IF(Table1[[#This Row],[field of work]]="TEACHING",1,0)</f>
        <v>0</v>
      </c>
      <c r="AK203" s="11">
        <f ca="1">IF(Table1[[#This Row],[field of work]]="CONSTRUCTION",1,0)</f>
        <v>0</v>
      </c>
      <c r="AL203" s="11">
        <f ca="1">IF(Table1[[#This Row],[field of work]]="AGRICULTURE",1,0)</f>
        <v>1</v>
      </c>
      <c r="AM203" s="11">
        <f ca="1">IF(Table1[[#This Row],[field of work]]="AGRICULTURE",1,0)</f>
        <v>1</v>
      </c>
      <c r="AN203" s="11">
        <f ca="1">IF(Table1[[#This Row],[field of work]]="HEALTH",1,0)</f>
        <v>0</v>
      </c>
      <c r="AO203" s="11">
        <f ca="1">IF(Table1[[#This Row],[field of work]]="IT",1,0)</f>
        <v>0</v>
      </c>
      <c r="AP203" s="11"/>
      <c r="AQ203" s="11"/>
      <c r="AR203" s="6"/>
      <c r="AS203" s="6"/>
      <c r="AT203" s="6"/>
      <c r="AU203" s="7"/>
      <c r="AW203" s="20">
        <f ca="1">QUOTIENT(Table1[[#This Row],[Car Value]],Table1[[#This Row],[Cars]])</f>
        <v>2253</v>
      </c>
      <c r="AX203" s="6"/>
      <c r="AY203" s="17">
        <f ca="1">IF(Table1[[#This Row],[Value of debts]]&gt;$AZ$6,1,0)</f>
        <v>1</v>
      </c>
      <c r="AZ203" s="6"/>
      <c r="BA203" s="6"/>
      <c r="BB203" s="7"/>
      <c r="BC203" s="27">
        <f ca="1">(Table1[[#This Row],[Mortage left]]/Table1[[#This Row],[Value of House]])</f>
        <v>0.11305013774297525</v>
      </c>
      <c r="BD203" s="11">
        <f t="shared" ca="1" si="103"/>
        <v>1</v>
      </c>
      <c r="BE203" s="11"/>
      <c r="BF203" s="11"/>
      <c r="BG203" s="17">
        <f ca="1">IF(Table1[[#This Row],[Area]]="YUKON",Table1[[#This Row],[Income]],0)</f>
        <v>0</v>
      </c>
      <c r="BH203" s="11">
        <f ca="1">IF(Table1[[#This Row],[Area]]="BC",Table1[[#This Row],[Income]],0)</f>
        <v>8559</v>
      </c>
      <c r="BI203" s="11">
        <f t="shared" ca="1" si="104"/>
        <v>0</v>
      </c>
      <c r="BJ203" s="11">
        <f t="shared" ca="1" si="105"/>
        <v>8682</v>
      </c>
      <c r="BK203" s="11">
        <f ca="1">IF(Table1[[#This Row],[Area]]="NUNAVUT",Table1[[#This Row],[Income]],0)</f>
        <v>0</v>
      </c>
      <c r="BL203" s="11">
        <f t="shared" ca="1" si="106"/>
        <v>0</v>
      </c>
      <c r="BM203" s="6">
        <f ca="1">IF(Table1[[#This Row],[Area]]="MANITOBA",Table1[[#This Row],[Income]],0)</f>
        <v>0</v>
      </c>
      <c r="BN203" s="6">
        <f ca="1">IF(Table1[[#This Row],[Area]]="ONTARIO",Table1[[#This Row],[Income]],0)</f>
        <v>0</v>
      </c>
      <c r="BO203" s="6">
        <f ca="1">IF(Table1[[#This Row],[Area]]="QUEBEC",Table1[[#This Row],[Income]],0)</f>
        <v>0</v>
      </c>
      <c r="BP203" s="6">
        <f ca="1">IF(Table1[[#This Row],[Area]]="NEWFOUNLAND",Table1[[#This Row],[Income]],0)</f>
        <v>0</v>
      </c>
      <c r="BQ203" s="6">
        <f ca="1">IF(Table1[[#This Row],[Area]]="NEW BRUNCWICK",Table1[[#This Row],[Income]],0)</f>
        <v>0</v>
      </c>
      <c r="BR203" s="6">
        <f ca="1">IF(Table1[[#This Row],[Area]]="NOVA SCOTIA",Table1[[#This Row],[Income]],0)</f>
        <v>0</v>
      </c>
      <c r="BS203" s="7">
        <f t="shared" ca="1" si="107"/>
        <v>0</v>
      </c>
      <c r="BT203" s="5">
        <f ca="1">IF(Table1[[#This Row],[field of work]]="HEALTH",Table1[[#This Row],[Income]],0)</f>
        <v>0</v>
      </c>
      <c r="BU203" s="6">
        <f ca="1">IF(Table1[[#This Row],[field of work]]="CONSTRUCTION",Table1[[#This Row],[Income]],0)</f>
        <v>0</v>
      </c>
      <c r="BV203" s="6">
        <f t="shared" ca="1" si="108"/>
        <v>0</v>
      </c>
      <c r="BW203" s="6">
        <f ca="1">IF(Table1[[#This Row],[field of work]]="IT",Table1[[#This Row],[Income]],0)</f>
        <v>0</v>
      </c>
      <c r="BX203" s="6">
        <f ca="1">IF(Table1[[#This Row],[field of work]]="GENERAL WORK",Table1[[#This Row],[Income]],0)</f>
        <v>0</v>
      </c>
      <c r="BY203" s="7">
        <f ca="1">IF(Table1[[#This Row],[field of work]]="AGRICULTURE",Table1[[#This Row],[Income]],0)</f>
        <v>8559</v>
      </c>
      <c r="BZ203" s="5">
        <f ca="1">IF(Table1[[#This Row],[Value of debts]]&gt;Table1[[#This Row],[Income]],1,0)</f>
        <v>1</v>
      </c>
      <c r="CA203" s="7"/>
      <c r="CB203" s="5">
        <f ca="1">IF(Table1[[#This Row],[Networth of person($)]]&gt;$CC$6,Table1[[#This Row],[age]],0)</f>
        <v>45</v>
      </c>
      <c r="CC203" s="7"/>
      <c r="CD203" s="6"/>
      <c r="CE203" s="6"/>
      <c r="CF203" s="6"/>
      <c r="CG203" s="6"/>
      <c r="CH203" s="6"/>
      <c r="CI203" s="6"/>
    </row>
    <row r="204" spans="2:87" x14ac:dyDescent="0.25">
      <c r="B204">
        <f t="shared" ca="1" si="89"/>
        <v>2</v>
      </c>
      <c r="C204" t="str">
        <f t="shared" ca="1" si="90"/>
        <v>women</v>
      </c>
      <c r="D204">
        <f t="shared" ca="1" si="91"/>
        <v>34</v>
      </c>
      <c r="E204">
        <f t="shared" ca="1" si="92"/>
        <v>6</v>
      </c>
      <c r="F204" t="str">
        <f t="shared" ca="1" si="93"/>
        <v>agriculture</v>
      </c>
      <c r="G204">
        <f t="shared" ca="1" si="94"/>
        <v>1</v>
      </c>
      <c r="H204" t="str">
        <f t="shared" ca="1" si="95"/>
        <v>highschool</v>
      </c>
      <c r="I204">
        <f t="shared" ca="1" si="96"/>
        <v>4</v>
      </c>
      <c r="J204">
        <f t="shared" ca="1" si="97"/>
        <v>3</v>
      </c>
      <c r="K204">
        <f t="shared" ca="1" si="98"/>
        <v>5711</v>
      </c>
      <c r="L204">
        <f t="shared" ca="1" si="99"/>
        <v>4</v>
      </c>
      <c r="M204" t="str">
        <f t="shared" ca="1" si="100"/>
        <v>Alberta</v>
      </c>
      <c r="N204">
        <f t="shared" ca="1" si="82"/>
        <v>28555</v>
      </c>
      <c r="O204">
        <f t="shared" ca="1" si="101"/>
        <v>10623.400985134895</v>
      </c>
      <c r="P204">
        <f t="shared" ca="1" si="83"/>
        <v>15319.44904120048</v>
      </c>
      <c r="Q204">
        <f t="shared" ca="1" si="102"/>
        <v>8622</v>
      </c>
      <c r="R204">
        <f t="shared" ca="1" si="84"/>
        <v>5884.2871606548051</v>
      </c>
      <c r="S204">
        <f t="shared" ca="1" si="85"/>
        <v>4176.8326554330488</v>
      </c>
      <c r="T204">
        <f t="shared" ca="1" si="86"/>
        <v>48051.28169663353</v>
      </c>
      <c r="U204">
        <f t="shared" ca="1" si="87"/>
        <v>25129.688145789703</v>
      </c>
      <c r="V204">
        <f t="shared" ca="1" si="88"/>
        <v>22921.593550843827</v>
      </c>
      <c r="AD204" s="5">
        <f ca="1">IF(Table1[[#This Row],[Gender]]="men",1,0)</f>
        <v>0</v>
      </c>
      <c r="AE204" s="6">
        <f ca="1">IF(Table1[[#This Row],[Gender]]="women",1,0)</f>
        <v>1</v>
      </c>
      <c r="AF204" s="6"/>
      <c r="AG204" s="7"/>
      <c r="AJ204" s="17">
        <f ca="1">IF(Table1[[#This Row],[field of work]]="TEACHING",1,0)</f>
        <v>0</v>
      </c>
      <c r="AK204" s="11">
        <f ca="1">IF(Table1[[#This Row],[field of work]]="CONSTRUCTION",1,0)</f>
        <v>0</v>
      </c>
      <c r="AL204" s="11">
        <f ca="1">IF(Table1[[#This Row],[field of work]]="AGRICULTURE",1,0)</f>
        <v>1</v>
      </c>
      <c r="AM204" s="11">
        <f ca="1">IF(Table1[[#This Row],[field of work]]="AGRICULTURE",1,0)</f>
        <v>1</v>
      </c>
      <c r="AN204" s="11">
        <f ca="1">IF(Table1[[#This Row],[field of work]]="HEALTH",1,0)</f>
        <v>0</v>
      </c>
      <c r="AO204" s="11">
        <f ca="1">IF(Table1[[#This Row],[field of work]]="IT",1,0)</f>
        <v>0</v>
      </c>
      <c r="AP204" s="11"/>
      <c r="AQ204" s="11"/>
      <c r="AR204" s="6"/>
      <c r="AS204" s="6"/>
      <c r="AT204" s="6"/>
      <c r="AU204" s="7"/>
      <c r="AW204" s="20">
        <f ca="1">QUOTIENT(Table1[[#This Row],[Car Value]],Table1[[#This Row],[Cars]])</f>
        <v>5106</v>
      </c>
      <c r="AX204" s="6"/>
      <c r="AY204" s="17">
        <f ca="1">IF(Table1[[#This Row],[Value of debts]]&gt;$AZ$6,1,0)</f>
        <v>1</v>
      </c>
      <c r="AZ204" s="6"/>
      <c r="BA204" s="6"/>
      <c r="BB204" s="7"/>
      <c r="BC204" s="27">
        <f ca="1">(Table1[[#This Row],[Mortage left]]/Table1[[#This Row],[Value of House]])</f>
        <v>0.3720329534279424</v>
      </c>
      <c r="BD204" s="11">
        <f t="shared" ca="1" si="103"/>
        <v>0</v>
      </c>
      <c r="BE204" s="11"/>
      <c r="BF204" s="11"/>
      <c r="BG204" s="17">
        <f ca="1">IF(Table1[[#This Row],[Area]]="YUKON",Table1[[#This Row],[Income]],0)</f>
        <v>0</v>
      </c>
      <c r="BH204" s="11">
        <f ca="1">IF(Table1[[#This Row],[Area]]="BC",Table1[[#This Row],[Income]],0)</f>
        <v>0</v>
      </c>
      <c r="BI204" s="11">
        <f t="shared" ca="1" si="104"/>
        <v>0</v>
      </c>
      <c r="BJ204" s="11">
        <f t="shared" ca="1" si="105"/>
        <v>0</v>
      </c>
      <c r="BK204" s="11">
        <f ca="1">IF(Table1[[#This Row],[Area]]="NUNAVUT",Table1[[#This Row],[Income]],0)</f>
        <v>0</v>
      </c>
      <c r="BL204" s="11">
        <f t="shared" ca="1" si="106"/>
        <v>0</v>
      </c>
      <c r="BM204" s="6">
        <f ca="1">IF(Table1[[#This Row],[Area]]="MANITOBA",Table1[[#This Row],[Income]],0)</f>
        <v>0</v>
      </c>
      <c r="BN204" s="6">
        <f ca="1">IF(Table1[[#This Row],[Area]]="ONTARIO",Table1[[#This Row],[Income]],0)</f>
        <v>0</v>
      </c>
      <c r="BO204" s="6">
        <f ca="1">IF(Table1[[#This Row],[Area]]="QUEBEC",Table1[[#This Row],[Income]],0)</f>
        <v>0</v>
      </c>
      <c r="BP204" s="6">
        <f ca="1">IF(Table1[[#This Row],[Area]]="NEWFOUNLAND",Table1[[#This Row],[Income]],0)</f>
        <v>0</v>
      </c>
      <c r="BQ204" s="6">
        <f ca="1">IF(Table1[[#This Row],[Area]]="NEW BRUNCWICK",Table1[[#This Row],[Income]],0)</f>
        <v>0</v>
      </c>
      <c r="BR204" s="6">
        <f ca="1">IF(Table1[[#This Row],[Area]]="NOVA SCOTIA",Table1[[#This Row],[Income]],0)</f>
        <v>0</v>
      </c>
      <c r="BS204" s="7">
        <f t="shared" ca="1" si="107"/>
        <v>0</v>
      </c>
      <c r="BT204" s="5">
        <f ca="1">IF(Table1[[#This Row],[field of work]]="HEALTH",Table1[[#This Row],[Income]],0)</f>
        <v>0</v>
      </c>
      <c r="BU204" s="6">
        <f ca="1">IF(Table1[[#This Row],[field of work]]="CONSTRUCTION",Table1[[#This Row],[Income]],0)</f>
        <v>0</v>
      </c>
      <c r="BV204" s="6">
        <f t="shared" ca="1" si="108"/>
        <v>0</v>
      </c>
      <c r="BW204" s="6">
        <f ca="1">IF(Table1[[#This Row],[field of work]]="IT",Table1[[#This Row],[Income]],0)</f>
        <v>0</v>
      </c>
      <c r="BX204" s="6">
        <f ca="1">IF(Table1[[#This Row],[field of work]]="GENERAL WORK",Table1[[#This Row],[Income]],0)</f>
        <v>0</v>
      </c>
      <c r="BY204" s="7">
        <f ca="1">IF(Table1[[#This Row],[field of work]]="AGRICULTURE",Table1[[#This Row],[Income]],0)</f>
        <v>5711</v>
      </c>
      <c r="BZ204" s="5">
        <f ca="1">IF(Table1[[#This Row],[Value of debts]]&gt;Table1[[#This Row],[Income]],1,0)</f>
        <v>1</v>
      </c>
      <c r="CA204" s="7"/>
      <c r="CB204" s="5">
        <f ca="1">IF(Table1[[#This Row],[Networth of person($)]]&gt;$CC$6,Table1[[#This Row],[age]],0)</f>
        <v>34</v>
      </c>
      <c r="CC204" s="7"/>
      <c r="CD204" s="6"/>
      <c r="CE204" s="6"/>
      <c r="CF204" s="6"/>
      <c r="CG204" s="6"/>
      <c r="CH204" s="6"/>
      <c r="CI204" s="6"/>
    </row>
    <row r="205" spans="2:87" x14ac:dyDescent="0.25">
      <c r="B205">
        <f t="shared" ca="1" si="89"/>
        <v>1</v>
      </c>
      <c r="C205" t="str">
        <f t="shared" ca="1" si="90"/>
        <v>men</v>
      </c>
      <c r="D205">
        <f t="shared" ca="1" si="91"/>
        <v>41</v>
      </c>
      <c r="E205">
        <f t="shared" ca="1" si="92"/>
        <v>4</v>
      </c>
      <c r="F205" t="str">
        <f t="shared" ca="1" si="93"/>
        <v>IT</v>
      </c>
      <c r="G205">
        <f t="shared" ca="1" si="94"/>
        <v>1</v>
      </c>
      <c r="H205" t="str">
        <f t="shared" ca="1" si="95"/>
        <v>highschool</v>
      </c>
      <c r="I205">
        <f t="shared" ca="1" si="96"/>
        <v>2</v>
      </c>
      <c r="J205">
        <f t="shared" ca="1" si="97"/>
        <v>2</v>
      </c>
      <c r="K205">
        <f t="shared" ca="1" si="98"/>
        <v>3124</v>
      </c>
      <c r="L205">
        <f t="shared" ca="1" si="99"/>
        <v>3</v>
      </c>
      <c r="M205" t="str">
        <f t="shared" ca="1" si="100"/>
        <v>Northwest Ter</v>
      </c>
      <c r="N205">
        <f t="shared" ca="1" si="82"/>
        <v>12496</v>
      </c>
      <c r="O205">
        <f t="shared" ca="1" si="101"/>
        <v>8018.6348867381303</v>
      </c>
      <c r="P205">
        <f t="shared" ca="1" si="83"/>
        <v>2335.2286822578712</v>
      </c>
      <c r="Q205">
        <f t="shared" ca="1" si="102"/>
        <v>1040</v>
      </c>
      <c r="R205">
        <f t="shared" ca="1" si="84"/>
        <v>4045.0881128005972</v>
      </c>
      <c r="S205">
        <f t="shared" ca="1" si="85"/>
        <v>3182.7931971401281</v>
      </c>
      <c r="T205">
        <f t="shared" ca="1" si="86"/>
        <v>18014.021879397998</v>
      </c>
      <c r="U205">
        <f t="shared" ca="1" si="87"/>
        <v>13103.722999538728</v>
      </c>
      <c r="V205">
        <f t="shared" ca="1" si="88"/>
        <v>4910.2988798592705</v>
      </c>
      <c r="AD205" s="5">
        <f ca="1">IF(Table1[[#This Row],[Gender]]="men",1,0)</f>
        <v>1</v>
      </c>
      <c r="AE205" s="6">
        <f ca="1">IF(Table1[[#This Row],[Gender]]="women",1,0)</f>
        <v>0</v>
      </c>
      <c r="AF205" s="6"/>
      <c r="AG205" s="7"/>
      <c r="AJ205" s="17">
        <f ca="1">IF(Table1[[#This Row],[field of work]]="TEACHING",1,0)</f>
        <v>0</v>
      </c>
      <c r="AK205" s="11">
        <f ca="1">IF(Table1[[#This Row],[field of work]]="CONSTRUCTION",1,0)</f>
        <v>0</v>
      </c>
      <c r="AL205" s="11">
        <f ca="1">IF(Table1[[#This Row],[field of work]]="AGRICULTURE",1,0)</f>
        <v>0</v>
      </c>
      <c r="AM205" s="11">
        <f ca="1">IF(Table1[[#This Row],[field of work]]="AGRICULTURE",1,0)</f>
        <v>0</v>
      </c>
      <c r="AN205" s="11">
        <f ca="1">IF(Table1[[#This Row],[field of work]]="HEALTH",1,0)</f>
        <v>0</v>
      </c>
      <c r="AO205" s="11">
        <f ca="1">IF(Table1[[#This Row],[field of work]]="IT",1,0)</f>
        <v>1</v>
      </c>
      <c r="AP205" s="11"/>
      <c r="AQ205" s="11"/>
      <c r="AR205" s="6"/>
      <c r="AS205" s="6"/>
      <c r="AT205" s="6"/>
      <c r="AU205" s="7"/>
      <c r="AW205" s="20">
        <f ca="1">QUOTIENT(Table1[[#This Row],[Car Value]],Table1[[#This Row],[Cars]])</f>
        <v>1167</v>
      </c>
      <c r="AX205" s="6"/>
      <c r="AY205" s="17">
        <f ca="1">IF(Table1[[#This Row],[Value of debts]]&gt;$AZ$6,1,0)</f>
        <v>1</v>
      </c>
      <c r="AZ205" s="6"/>
      <c r="BA205" s="6"/>
      <c r="BB205" s="7"/>
      <c r="BC205" s="27">
        <f ca="1">(Table1[[#This Row],[Mortage left]]/Table1[[#This Row],[Value of House]])</f>
        <v>0.64169613370183498</v>
      </c>
      <c r="BD205" s="11">
        <f t="shared" ca="1" si="103"/>
        <v>0</v>
      </c>
      <c r="BE205" s="11"/>
      <c r="BF205" s="11"/>
      <c r="BG205" s="17">
        <f ca="1">IF(Table1[[#This Row],[Area]]="YUKON",Table1[[#This Row],[Income]],0)</f>
        <v>0</v>
      </c>
      <c r="BH205" s="11">
        <f ca="1">IF(Table1[[#This Row],[Area]]="BC",Table1[[#This Row],[Income]],0)</f>
        <v>0</v>
      </c>
      <c r="BI205" s="11">
        <f t="shared" ca="1" si="104"/>
        <v>0</v>
      </c>
      <c r="BJ205" s="11">
        <f t="shared" ca="1" si="105"/>
        <v>0</v>
      </c>
      <c r="BK205" s="11">
        <f ca="1">IF(Table1[[#This Row],[Area]]="NUNAVUT",Table1[[#This Row],[Income]],0)</f>
        <v>0</v>
      </c>
      <c r="BL205" s="11">
        <f t="shared" ca="1" si="106"/>
        <v>0</v>
      </c>
      <c r="BM205" s="6">
        <f ca="1">IF(Table1[[#This Row],[Area]]="MANITOBA",Table1[[#This Row],[Income]],0)</f>
        <v>0</v>
      </c>
      <c r="BN205" s="6">
        <f ca="1">IF(Table1[[#This Row],[Area]]="ONTARIO",Table1[[#This Row],[Income]],0)</f>
        <v>0</v>
      </c>
      <c r="BO205" s="6">
        <f ca="1">IF(Table1[[#This Row],[Area]]="QUEBEC",Table1[[#This Row],[Income]],0)</f>
        <v>0</v>
      </c>
      <c r="BP205" s="6">
        <f ca="1">IF(Table1[[#This Row],[Area]]="NEWFOUNLAND",Table1[[#This Row],[Income]],0)</f>
        <v>0</v>
      </c>
      <c r="BQ205" s="6">
        <f ca="1">IF(Table1[[#This Row],[Area]]="NEW BRUNCWICK",Table1[[#This Row],[Income]],0)</f>
        <v>0</v>
      </c>
      <c r="BR205" s="6">
        <f ca="1">IF(Table1[[#This Row],[Area]]="NOVA SCOTIA",Table1[[#This Row],[Income]],0)</f>
        <v>0</v>
      </c>
      <c r="BS205" s="7">
        <f t="shared" ca="1" si="107"/>
        <v>0</v>
      </c>
      <c r="BT205" s="5">
        <f ca="1">IF(Table1[[#This Row],[field of work]]="HEALTH",Table1[[#This Row],[Income]],0)</f>
        <v>0</v>
      </c>
      <c r="BU205" s="6">
        <f ca="1">IF(Table1[[#This Row],[field of work]]="CONSTRUCTION",Table1[[#This Row],[Income]],0)</f>
        <v>0</v>
      </c>
      <c r="BV205" s="6">
        <f t="shared" ca="1" si="108"/>
        <v>0</v>
      </c>
      <c r="BW205" s="6">
        <f ca="1">IF(Table1[[#This Row],[field of work]]="IT",Table1[[#This Row],[Income]],0)</f>
        <v>3124</v>
      </c>
      <c r="BX205" s="6">
        <f ca="1">IF(Table1[[#This Row],[field of work]]="GENERAL WORK",Table1[[#This Row],[Income]],0)</f>
        <v>0</v>
      </c>
      <c r="BY205" s="7">
        <f ca="1">IF(Table1[[#This Row],[field of work]]="AGRICULTURE",Table1[[#This Row],[Income]],0)</f>
        <v>0</v>
      </c>
      <c r="BZ205" s="5">
        <f ca="1">IF(Table1[[#This Row],[Value of debts]]&gt;Table1[[#This Row],[Income]],1,0)</f>
        <v>1</v>
      </c>
      <c r="CA205" s="7"/>
      <c r="CB205" s="5">
        <f ca="1">IF(Table1[[#This Row],[Networth of person($)]]&gt;$CC$6,Table1[[#This Row],[age]],0)</f>
        <v>0</v>
      </c>
      <c r="CC205" s="7"/>
      <c r="CD205" s="6"/>
      <c r="CE205" s="6"/>
      <c r="CF205" s="6"/>
      <c r="CG205" s="6"/>
      <c r="CH205" s="6"/>
      <c r="CI205" s="6"/>
    </row>
    <row r="206" spans="2:87" x14ac:dyDescent="0.25">
      <c r="B206">
        <f t="shared" ca="1" si="89"/>
        <v>1</v>
      </c>
      <c r="C206" t="str">
        <f t="shared" ca="1" si="90"/>
        <v>men</v>
      </c>
      <c r="D206">
        <f t="shared" ca="1" si="91"/>
        <v>35</v>
      </c>
      <c r="E206">
        <f t="shared" ca="1" si="92"/>
        <v>5</v>
      </c>
      <c r="F206" t="str">
        <f t="shared" ca="1" si="93"/>
        <v>general work</v>
      </c>
      <c r="G206">
        <f t="shared" ca="1" si="94"/>
        <v>6</v>
      </c>
      <c r="H206" t="str">
        <f t="shared" ca="1" si="95"/>
        <v>other</v>
      </c>
      <c r="I206">
        <f t="shared" ca="1" si="96"/>
        <v>4</v>
      </c>
      <c r="J206">
        <f t="shared" ca="1" si="97"/>
        <v>2</v>
      </c>
      <c r="K206">
        <f t="shared" ca="1" si="98"/>
        <v>3468</v>
      </c>
      <c r="L206">
        <f t="shared" ca="1" si="99"/>
        <v>9</v>
      </c>
      <c r="M206" t="str">
        <f t="shared" ca="1" si="100"/>
        <v>Quebec</v>
      </c>
      <c r="N206">
        <f t="shared" ca="1" si="82"/>
        <v>20808</v>
      </c>
      <c r="O206">
        <f t="shared" ca="1" si="101"/>
        <v>18229.210140931355</v>
      </c>
      <c r="P206">
        <f t="shared" ca="1" si="83"/>
        <v>3580.6305991110603</v>
      </c>
      <c r="Q206">
        <f t="shared" ca="1" si="102"/>
        <v>1973</v>
      </c>
      <c r="R206">
        <f t="shared" ca="1" si="84"/>
        <v>3203.1275470509022</v>
      </c>
      <c r="S206">
        <f t="shared" ca="1" si="85"/>
        <v>3900.1753273124937</v>
      </c>
      <c r="T206">
        <f t="shared" ca="1" si="86"/>
        <v>28288.805926423553</v>
      </c>
      <c r="U206">
        <f t="shared" ca="1" si="87"/>
        <v>23405.337687982257</v>
      </c>
      <c r="V206">
        <f t="shared" ca="1" si="88"/>
        <v>4883.4682384412954</v>
      </c>
      <c r="AD206" s="5">
        <f ca="1">IF(Table1[[#This Row],[Gender]]="men",1,0)</f>
        <v>1</v>
      </c>
      <c r="AE206" s="6">
        <f ca="1">IF(Table1[[#This Row],[Gender]]="women",1,0)</f>
        <v>0</v>
      </c>
      <c r="AF206" s="6"/>
      <c r="AG206" s="7"/>
      <c r="AJ206" s="17">
        <f ca="1">IF(Table1[[#This Row],[field of work]]="TEACHING",1,0)</f>
        <v>0</v>
      </c>
      <c r="AK206" s="11">
        <f ca="1">IF(Table1[[#This Row],[field of work]]="CONSTRUCTION",1,0)</f>
        <v>0</v>
      </c>
      <c r="AL206" s="11">
        <f ca="1">IF(Table1[[#This Row],[field of work]]="AGRICULTURE",1,0)</f>
        <v>0</v>
      </c>
      <c r="AM206" s="11">
        <f ca="1">IF(Table1[[#This Row],[field of work]]="AGRICULTURE",1,0)</f>
        <v>0</v>
      </c>
      <c r="AN206" s="11">
        <f ca="1">IF(Table1[[#This Row],[field of work]]="HEALTH",1,0)</f>
        <v>0</v>
      </c>
      <c r="AO206" s="11">
        <f ca="1">IF(Table1[[#This Row],[field of work]]="IT",1,0)</f>
        <v>0</v>
      </c>
      <c r="AP206" s="11"/>
      <c r="AQ206" s="11"/>
      <c r="AR206" s="6"/>
      <c r="AS206" s="6"/>
      <c r="AT206" s="6"/>
      <c r="AU206" s="7"/>
      <c r="AW206" s="20">
        <f ca="1">QUOTIENT(Table1[[#This Row],[Car Value]],Table1[[#This Row],[Cars]])</f>
        <v>1790</v>
      </c>
      <c r="AX206" s="6"/>
      <c r="AY206" s="17">
        <f ca="1">IF(Table1[[#This Row],[Value of debts]]&gt;$AZ$6,1,0)</f>
        <v>1</v>
      </c>
      <c r="AZ206" s="6"/>
      <c r="BA206" s="6"/>
      <c r="BB206" s="7"/>
      <c r="BC206" s="27">
        <f ca="1">(Table1[[#This Row],[Mortage left]]/Table1[[#This Row],[Value of House]])</f>
        <v>0.87606738470450574</v>
      </c>
      <c r="BD206" s="11">
        <f t="shared" ca="1" si="103"/>
        <v>0</v>
      </c>
      <c r="BE206" s="11"/>
      <c r="BF206" s="11"/>
      <c r="BG206" s="17">
        <f ca="1">IF(Table1[[#This Row],[Area]]="YUKON",Table1[[#This Row],[Income]],0)</f>
        <v>0</v>
      </c>
      <c r="BH206" s="11">
        <f ca="1">IF(Table1[[#This Row],[Area]]="BC",Table1[[#This Row],[Income]],0)</f>
        <v>0</v>
      </c>
      <c r="BI206" s="11">
        <f t="shared" ca="1" si="104"/>
        <v>0</v>
      </c>
      <c r="BJ206" s="11">
        <f t="shared" ca="1" si="105"/>
        <v>0</v>
      </c>
      <c r="BK206" s="11">
        <f ca="1">IF(Table1[[#This Row],[Area]]="NUNAVUT",Table1[[#This Row],[Income]],0)</f>
        <v>0</v>
      </c>
      <c r="BL206" s="11">
        <f t="shared" ca="1" si="106"/>
        <v>0</v>
      </c>
      <c r="BM206" s="6">
        <f ca="1">IF(Table1[[#This Row],[Area]]="MANITOBA",Table1[[#This Row],[Income]],0)</f>
        <v>0</v>
      </c>
      <c r="BN206" s="6">
        <f ca="1">IF(Table1[[#This Row],[Area]]="ONTARIO",Table1[[#This Row],[Income]],0)</f>
        <v>0</v>
      </c>
      <c r="BO206" s="6">
        <f ca="1">IF(Table1[[#This Row],[Area]]="QUEBEC",Table1[[#This Row],[Income]],0)</f>
        <v>3468</v>
      </c>
      <c r="BP206" s="6">
        <f ca="1">IF(Table1[[#This Row],[Area]]="NEWFOUNLAND",Table1[[#This Row],[Income]],0)</f>
        <v>0</v>
      </c>
      <c r="BQ206" s="6">
        <f ca="1">IF(Table1[[#This Row],[Area]]="NEW BRUNCWICK",Table1[[#This Row],[Income]],0)</f>
        <v>0</v>
      </c>
      <c r="BR206" s="6">
        <f ca="1">IF(Table1[[#This Row],[Area]]="NOVA SCOTIA",Table1[[#This Row],[Income]],0)</f>
        <v>0</v>
      </c>
      <c r="BS206" s="7">
        <f t="shared" ca="1" si="107"/>
        <v>0</v>
      </c>
      <c r="BT206" s="5">
        <f ca="1">IF(Table1[[#This Row],[field of work]]="HEALTH",Table1[[#This Row],[Income]],0)</f>
        <v>0</v>
      </c>
      <c r="BU206" s="6">
        <f ca="1">IF(Table1[[#This Row],[field of work]]="CONSTRUCTION",Table1[[#This Row],[Income]],0)</f>
        <v>0</v>
      </c>
      <c r="BV206" s="6">
        <f t="shared" ca="1" si="108"/>
        <v>0</v>
      </c>
      <c r="BW206" s="6">
        <f ca="1">IF(Table1[[#This Row],[field of work]]="IT",Table1[[#This Row],[Income]],0)</f>
        <v>0</v>
      </c>
      <c r="BX206" s="6">
        <f ca="1">IF(Table1[[#This Row],[field of work]]="GENERAL WORK",Table1[[#This Row],[Income]],0)</f>
        <v>3468</v>
      </c>
      <c r="BY206" s="7">
        <f ca="1">IF(Table1[[#This Row],[field of work]]="AGRICULTURE",Table1[[#This Row],[Income]],0)</f>
        <v>0</v>
      </c>
      <c r="BZ206" s="5">
        <f ca="1">IF(Table1[[#This Row],[Value of debts]]&gt;Table1[[#This Row],[Income]],1,0)</f>
        <v>1</v>
      </c>
      <c r="CA206" s="7"/>
      <c r="CB206" s="5">
        <f ca="1">IF(Table1[[#This Row],[Networth of person($)]]&gt;$CC$6,Table1[[#This Row],[age]],0)</f>
        <v>0</v>
      </c>
      <c r="CC206" s="7"/>
      <c r="CD206" s="6"/>
      <c r="CE206" s="6"/>
      <c r="CF206" s="6"/>
      <c r="CG206" s="6"/>
      <c r="CH206" s="6"/>
      <c r="CI206" s="6"/>
    </row>
    <row r="207" spans="2:87" x14ac:dyDescent="0.25">
      <c r="B207">
        <f t="shared" ca="1" si="89"/>
        <v>2</v>
      </c>
      <c r="C207" t="str">
        <f t="shared" ca="1" si="90"/>
        <v>women</v>
      </c>
      <c r="D207">
        <f t="shared" ca="1" si="91"/>
        <v>36</v>
      </c>
      <c r="E207">
        <f t="shared" ca="1" si="92"/>
        <v>6</v>
      </c>
      <c r="F207" t="str">
        <f t="shared" ca="1" si="93"/>
        <v>agriculture</v>
      </c>
      <c r="G207">
        <f t="shared" ca="1" si="94"/>
        <v>4</v>
      </c>
      <c r="H207" t="str">
        <f t="shared" ca="1" si="95"/>
        <v>technical</v>
      </c>
      <c r="I207">
        <f t="shared" ca="1" si="96"/>
        <v>1</v>
      </c>
      <c r="J207">
        <f t="shared" ca="1" si="97"/>
        <v>1</v>
      </c>
      <c r="K207">
        <f t="shared" ca="1" si="98"/>
        <v>6094</v>
      </c>
      <c r="L207">
        <f t="shared" ca="1" si="99"/>
        <v>3</v>
      </c>
      <c r="M207" t="str">
        <f t="shared" ca="1" si="100"/>
        <v>Northwest Ter</v>
      </c>
      <c r="N207">
        <f t="shared" ca="1" si="82"/>
        <v>24376</v>
      </c>
      <c r="O207">
        <f t="shared" ca="1" si="101"/>
        <v>20342.661397561973</v>
      </c>
      <c r="P207">
        <f t="shared" ca="1" si="83"/>
        <v>1169.6147484823096</v>
      </c>
      <c r="Q207">
        <f t="shared" ca="1" si="102"/>
        <v>341</v>
      </c>
      <c r="R207">
        <f t="shared" ca="1" si="84"/>
        <v>2241.1661962913581</v>
      </c>
      <c r="S207">
        <f t="shared" ca="1" si="85"/>
        <v>6189.0606452453876</v>
      </c>
      <c r="T207">
        <f t="shared" ca="1" si="86"/>
        <v>31734.675393727695</v>
      </c>
      <c r="U207">
        <f t="shared" ca="1" si="87"/>
        <v>22924.82759385333</v>
      </c>
      <c r="V207">
        <f t="shared" ca="1" si="88"/>
        <v>8809.8477998743656</v>
      </c>
      <c r="AD207" s="5">
        <f ca="1">IF(Table1[[#This Row],[Gender]]="men",1,0)</f>
        <v>0</v>
      </c>
      <c r="AE207" s="6">
        <f ca="1">IF(Table1[[#This Row],[Gender]]="women",1,0)</f>
        <v>1</v>
      </c>
      <c r="AF207" s="6"/>
      <c r="AG207" s="7"/>
      <c r="AJ207" s="17">
        <f ca="1">IF(Table1[[#This Row],[field of work]]="TEACHING",1,0)</f>
        <v>0</v>
      </c>
      <c r="AK207" s="11">
        <f ca="1">IF(Table1[[#This Row],[field of work]]="CONSTRUCTION",1,0)</f>
        <v>0</v>
      </c>
      <c r="AL207" s="11">
        <f ca="1">IF(Table1[[#This Row],[field of work]]="AGRICULTURE",1,0)</f>
        <v>1</v>
      </c>
      <c r="AM207" s="11">
        <f ca="1">IF(Table1[[#This Row],[field of work]]="AGRICULTURE",1,0)</f>
        <v>1</v>
      </c>
      <c r="AN207" s="11">
        <f ca="1">IF(Table1[[#This Row],[field of work]]="HEALTH",1,0)</f>
        <v>0</v>
      </c>
      <c r="AO207" s="11">
        <f ca="1">IF(Table1[[#This Row],[field of work]]="IT",1,0)</f>
        <v>0</v>
      </c>
      <c r="AP207" s="11"/>
      <c r="AQ207" s="11"/>
      <c r="AR207" s="6"/>
      <c r="AS207" s="6"/>
      <c r="AT207" s="6"/>
      <c r="AU207" s="7"/>
      <c r="AW207" s="20">
        <f ca="1">QUOTIENT(Table1[[#This Row],[Car Value]],Table1[[#This Row],[Cars]])</f>
        <v>1169</v>
      </c>
      <c r="AX207" s="6"/>
      <c r="AY207" s="17">
        <f ca="1">IF(Table1[[#This Row],[Value of debts]]&gt;$AZ$6,1,0)</f>
        <v>1</v>
      </c>
      <c r="AZ207" s="6"/>
      <c r="BA207" s="6"/>
      <c r="BB207" s="7"/>
      <c r="BC207" s="27">
        <f ca="1">(Table1[[#This Row],[Mortage left]]/Table1[[#This Row],[Value of House]])</f>
        <v>0.83453648660822011</v>
      </c>
      <c r="BD207" s="11">
        <f t="shared" ca="1" si="103"/>
        <v>0</v>
      </c>
      <c r="BE207" s="11"/>
      <c r="BF207" s="11"/>
      <c r="BG207" s="17">
        <f ca="1">IF(Table1[[#This Row],[Area]]="YUKON",Table1[[#This Row],[Income]],0)</f>
        <v>0</v>
      </c>
      <c r="BH207" s="11">
        <f ca="1">IF(Table1[[#This Row],[Area]]="BC",Table1[[#This Row],[Income]],0)</f>
        <v>0</v>
      </c>
      <c r="BI207" s="11">
        <f t="shared" ca="1" si="104"/>
        <v>0</v>
      </c>
      <c r="BJ207" s="11">
        <f t="shared" ca="1" si="105"/>
        <v>0</v>
      </c>
      <c r="BK207" s="11">
        <f ca="1">IF(Table1[[#This Row],[Area]]="NUNAVUT",Table1[[#This Row],[Income]],0)</f>
        <v>0</v>
      </c>
      <c r="BL207" s="11">
        <f t="shared" ca="1" si="106"/>
        <v>0</v>
      </c>
      <c r="BM207" s="6">
        <f ca="1">IF(Table1[[#This Row],[Area]]="MANITOBA",Table1[[#This Row],[Income]],0)</f>
        <v>0</v>
      </c>
      <c r="BN207" s="6">
        <f ca="1">IF(Table1[[#This Row],[Area]]="ONTARIO",Table1[[#This Row],[Income]],0)</f>
        <v>0</v>
      </c>
      <c r="BO207" s="6">
        <f ca="1">IF(Table1[[#This Row],[Area]]="QUEBEC",Table1[[#This Row],[Income]],0)</f>
        <v>0</v>
      </c>
      <c r="BP207" s="6">
        <f ca="1">IF(Table1[[#This Row],[Area]]="NEWFOUNLAND",Table1[[#This Row],[Income]],0)</f>
        <v>0</v>
      </c>
      <c r="BQ207" s="6">
        <f ca="1">IF(Table1[[#This Row],[Area]]="NEW BRUNCWICK",Table1[[#This Row],[Income]],0)</f>
        <v>0</v>
      </c>
      <c r="BR207" s="6">
        <f ca="1">IF(Table1[[#This Row],[Area]]="NOVA SCOTIA",Table1[[#This Row],[Income]],0)</f>
        <v>0</v>
      </c>
      <c r="BS207" s="7">
        <f t="shared" ca="1" si="107"/>
        <v>0</v>
      </c>
      <c r="BT207" s="5">
        <f ca="1">IF(Table1[[#This Row],[field of work]]="HEALTH",Table1[[#This Row],[Income]],0)</f>
        <v>0</v>
      </c>
      <c r="BU207" s="6">
        <f ca="1">IF(Table1[[#This Row],[field of work]]="CONSTRUCTION",Table1[[#This Row],[Income]],0)</f>
        <v>0</v>
      </c>
      <c r="BV207" s="6">
        <f t="shared" ca="1" si="108"/>
        <v>0</v>
      </c>
      <c r="BW207" s="6">
        <f ca="1">IF(Table1[[#This Row],[field of work]]="IT",Table1[[#This Row],[Income]],0)</f>
        <v>0</v>
      </c>
      <c r="BX207" s="6">
        <f ca="1">IF(Table1[[#This Row],[field of work]]="GENERAL WORK",Table1[[#This Row],[Income]],0)</f>
        <v>0</v>
      </c>
      <c r="BY207" s="7">
        <f ca="1">IF(Table1[[#This Row],[field of work]]="AGRICULTURE",Table1[[#This Row],[Income]],0)</f>
        <v>6094</v>
      </c>
      <c r="BZ207" s="5">
        <f ca="1">IF(Table1[[#This Row],[Value of debts]]&gt;Table1[[#This Row],[Income]],1,0)</f>
        <v>1</v>
      </c>
      <c r="CA207" s="7"/>
      <c r="CB207" s="5">
        <f ca="1">IF(Table1[[#This Row],[Networth of person($)]]&gt;$CC$6,Table1[[#This Row],[age]],0)</f>
        <v>36</v>
      </c>
      <c r="CC207" s="7"/>
      <c r="CD207" s="6"/>
      <c r="CE207" s="6"/>
      <c r="CF207" s="6"/>
      <c r="CG207" s="6"/>
      <c r="CH207" s="6"/>
      <c r="CI207" s="6"/>
    </row>
    <row r="208" spans="2:87" x14ac:dyDescent="0.25">
      <c r="B208">
        <f t="shared" ca="1" si="89"/>
        <v>2</v>
      </c>
      <c r="C208" t="str">
        <f t="shared" ca="1" si="90"/>
        <v>women</v>
      </c>
      <c r="D208">
        <f t="shared" ca="1" si="91"/>
        <v>45</v>
      </c>
      <c r="E208">
        <f t="shared" ca="1" si="92"/>
        <v>2</v>
      </c>
      <c r="F208" t="str">
        <f t="shared" ca="1" si="93"/>
        <v>constuction</v>
      </c>
      <c r="G208">
        <f t="shared" ca="1" si="94"/>
        <v>5</v>
      </c>
      <c r="H208" t="str">
        <f t="shared" ca="1" si="95"/>
        <v>other</v>
      </c>
      <c r="I208">
        <f t="shared" ca="1" si="96"/>
        <v>2</v>
      </c>
      <c r="J208">
        <f t="shared" ca="1" si="97"/>
        <v>1</v>
      </c>
      <c r="K208">
        <f t="shared" ca="1" si="98"/>
        <v>8066</v>
      </c>
      <c r="L208">
        <f t="shared" ca="1" si="99"/>
        <v>9</v>
      </c>
      <c r="M208" t="str">
        <f t="shared" ca="1" si="100"/>
        <v>Quebec</v>
      </c>
      <c r="N208">
        <f t="shared" ca="1" si="82"/>
        <v>24198</v>
      </c>
      <c r="O208">
        <f t="shared" ca="1" si="101"/>
        <v>20515.943891604689</v>
      </c>
      <c r="P208">
        <f t="shared" ca="1" si="83"/>
        <v>2919.4960920287567</v>
      </c>
      <c r="Q208">
        <f t="shared" ca="1" si="102"/>
        <v>356</v>
      </c>
      <c r="R208">
        <f t="shared" ca="1" si="84"/>
        <v>3910.5536533204627</v>
      </c>
      <c r="S208">
        <f t="shared" ca="1" si="85"/>
        <v>8434.3846477434527</v>
      </c>
      <c r="T208">
        <f t="shared" ca="1" si="86"/>
        <v>35551.880739772212</v>
      </c>
      <c r="U208">
        <f t="shared" ca="1" si="87"/>
        <v>24782.497544925151</v>
      </c>
      <c r="V208">
        <f t="shared" ca="1" si="88"/>
        <v>10769.383194847062</v>
      </c>
      <c r="AD208" s="5">
        <f ca="1">IF(Table1[[#This Row],[Gender]]="men",1,0)</f>
        <v>0</v>
      </c>
      <c r="AE208" s="6">
        <f ca="1">IF(Table1[[#This Row],[Gender]]="women",1,0)</f>
        <v>1</v>
      </c>
      <c r="AF208" s="6"/>
      <c r="AG208" s="7"/>
      <c r="AJ208" s="17">
        <f ca="1">IF(Table1[[#This Row],[field of work]]="TEACHING",1,0)</f>
        <v>0</v>
      </c>
      <c r="AK208" s="11">
        <f ca="1">IF(Table1[[#This Row],[field of work]]="CONSTRUCTION",1,0)</f>
        <v>0</v>
      </c>
      <c r="AL208" s="11">
        <f ca="1">IF(Table1[[#This Row],[field of work]]="AGRICULTURE",1,0)</f>
        <v>0</v>
      </c>
      <c r="AM208" s="11">
        <f ca="1">IF(Table1[[#This Row],[field of work]]="AGRICULTURE",1,0)</f>
        <v>0</v>
      </c>
      <c r="AN208" s="11">
        <f ca="1">IF(Table1[[#This Row],[field of work]]="HEALTH",1,0)</f>
        <v>0</v>
      </c>
      <c r="AO208" s="11">
        <f ca="1">IF(Table1[[#This Row],[field of work]]="IT",1,0)</f>
        <v>0</v>
      </c>
      <c r="AP208" s="11"/>
      <c r="AQ208" s="11"/>
      <c r="AR208" s="6"/>
      <c r="AS208" s="6"/>
      <c r="AT208" s="6"/>
      <c r="AU208" s="7"/>
      <c r="AW208" s="20">
        <f ca="1">QUOTIENT(Table1[[#This Row],[Car Value]],Table1[[#This Row],[Cars]])</f>
        <v>2919</v>
      </c>
      <c r="AX208" s="6"/>
      <c r="AY208" s="17">
        <f ca="1">IF(Table1[[#This Row],[Value of debts]]&gt;$AZ$6,1,0)</f>
        <v>1</v>
      </c>
      <c r="AZ208" s="6"/>
      <c r="BA208" s="6"/>
      <c r="BB208" s="7"/>
      <c r="BC208" s="27">
        <f ca="1">(Table1[[#This Row],[Mortage left]]/Table1[[#This Row],[Value of House]])</f>
        <v>0.84783634563206423</v>
      </c>
      <c r="BD208" s="11">
        <f t="shared" ca="1" si="103"/>
        <v>0</v>
      </c>
      <c r="BE208" s="11"/>
      <c r="BF208" s="11"/>
      <c r="BG208" s="17">
        <f ca="1">IF(Table1[[#This Row],[Area]]="YUKON",Table1[[#This Row],[Income]],0)</f>
        <v>0</v>
      </c>
      <c r="BH208" s="11">
        <f ca="1">IF(Table1[[#This Row],[Area]]="BC",Table1[[#This Row],[Income]],0)</f>
        <v>0</v>
      </c>
      <c r="BI208" s="11">
        <f t="shared" ca="1" si="104"/>
        <v>0</v>
      </c>
      <c r="BJ208" s="11">
        <f t="shared" ca="1" si="105"/>
        <v>0</v>
      </c>
      <c r="BK208" s="11">
        <f ca="1">IF(Table1[[#This Row],[Area]]="NUNAVUT",Table1[[#This Row],[Income]],0)</f>
        <v>0</v>
      </c>
      <c r="BL208" s="11">
        <f t="shared" ca="1" si="106"/>
        <v>0</v>
      </c>
      <c r="BM208" s="6">
        <f ca="1">IF(Table1[[#This Row],[Area]]="MANITOBA",Table1[[#This Row],[Income]],0)</f>
        <v>0</v>
      </c>
      <c r="BN208" s="6">
        <f ca="1">IF(Table1[[#This Row],[Area]]="ONTARIO",Table1[[#This Row],[Income]],0)</f>
        <v>0</v>
      </c>
      <c r="BO208" s="6">
        <f ca="1">IF(Table1[[#This Row],[Area]]="QUEBEC",Table1[[#This Row],[Income]],0)</f>
        <v>8066</v>
      </c>
      <c r="BP208" s="6">
        <f ca="1">IF(Table1[[#This Row],[Area]]="NEWFOUNLAND",Table1[[#This Row],[Income]],0)</f>
        <v>0</v>
      </c>
      <c r="BQ208" s="6">
        <f ca="1">IF(Table1[[#This Row],[Area]]="NEW BRUNCWICK",Table1[[#This Row],[Income]],0)</f>
        <v>0</v>
      </c>
      <c r="BR208" s="6">
        <f ca="1">IF(Table1[[#This Row],[Area]]="NOVA SCOTIA",Table1[[#This Row],[Income]],0)</f>
        <v>0</v>
      </c>
      <c r="BS208" s="7">
        <f t="shared" ca="1" si="107"/>
        <v>0</v>
      </c>
      <c r="BT208" s="5">
        <f ca="1">IF(Table1[[#This Row],[field of work]]="HEALTH",Table1[[#This Row],[Income]],0)</f>
        <v>0</v>
      </c>
      <c r="BU208" s="6">
        <f ca="1">IF(Table1[[#This Row],[field of work]]="CONSTRUCTION",Table1[[#This Row],[Income]],0)</f>
        <v>0</v>
      </c>
      <c r="BV208" s="6">
        <f t="shared" ca="1" si="108"/>
        <v>0</v>
      </c>
      <c r="BW208" s="6">
        <f ca="1">IF(Table1[[#This Row],[field of work]]="IT",Table1[[#This Row],[Income]],0)</f>
        <v>0</v>
      </c>
      <c r="BX208" s="6">
        <f ca="1">IF(Table1[[#This Row],[field of work]]="GENERAL WORK",Table1[[#This Row],[Income]],0)</f>
        <v>0</v>
      </c>
      <c r="BY208" s="7">
        <f ca="1">IF(Table1[[#This Row],[field of work]]="AGRICULTURE",Table1[[#This Row],[Income]],0)</f>
        <v>0</v>
      </c>
      <c r="BZ208" s="5">
        <f ca="1">IF(Table1[[#This Row],[Value of debts]]&gt;Table1[[#This Row],[Income]],1,0)</f>
        <v>1</v>
      </c>
      <c r="CA208" s="7"/>
      <c r="CB208" s="5">
        <f ca="1">IF(Table1[[#This Row],[Networth of person($)]]&gt;$CC$6,Table1[[#This Row],[age]],0)</f>
        <v>45</v>
      </c>
      <c r="CC208" s="7"/>
      <c r="CD208" s="6"/>
      <c r="CE208" s="6"/>
      <c r="CF208" s="6"/>
      <c r="CG208" s="6"/>
      <c r="CH208" s="6"/>
      <c r="CI208" s="6"/>
    </row>
    <row r="209" spans="2:87" x14ac:dyDescent="0.25">
      <c r="B209">
        <f t="shared" ca="1" si="89"/>
        <v>2</v>
      </c>
      <c r="C209" t="str">
        <f t="shared" ca="1" si="90"/>
        <v>women</v>
      </c>
      <c r="D209">
        <f t="shared" ca="1" si="91"/>
        <v>30</v>
      </c>
      <c r="E209">
        <f t="shared" ca="1" si="92"/>
        <v>5</v>
      </c>
      <c r="F209" t="str">
        <f t="shared" ca="1" si="93"/>
        <v>general work</v>
      </c>
      <c r="G209">
        <f t="shared" ca="1" si="94"/>
        <v>2</v>
      </c>
      <c r="H209" t="str">
        <f t="shared" ca="1" si="95"/>
        <v>college</v>
      </c>
      <c r="I209">
        <f t="shared" ca="1" si="96"/>
        <v>0</v>
      </c>
      <c r="J209">
        <f t="shared" ca="1" si="97"/>
        <v>3</v>
      </c>
      <c r="K209">
        <f t="shared" ca="1" si="98"/>
        <v>5217</v>
      </c>
      <c r="L209">
        <f t="shared" ca="1" si="99"/>
        <v>4</v>
      </c>
      <c r="M209" t="str">
        <f t="shared" ca="1" si="100"/>
        <v>Alberta</v>
      </c>
      <c r="N209">
        <f t="shared" ca="1" si="82"/>
        <v>15651</v>
      </c>
      <c r="O209">
        <f t="shared" ca="1" si="101"/>
        <v>7419.4041033501881</v>
      </c>
      <c r="P209">
        <f t="shared" ca="1" si="83"/>
        <v>9592.6559679329548</v>
      </c>
      <c r="Q209">
        <f t="shared" ca="1" si="102"/>
        <v>8680</v>
      </c>
      <c r="R209">
        <f t="shared" ca="1" si="84"/>
        <v>1054.9299144044548</v>
      </c>
      <c r="S209">
        <f t="shared" ca="1" si="85"/>
        <v>4822.6177858824385</v>
      </c>
      <c r="T209">
        <f t="shared" ca="1" si="86"/>
        <v>30066.273753815392</v>
      </c>
      <c r="U209">
        <f t="shared" ca="1" si="87"/>
        <v>17154.334017754645</v>
      </c>
      <c r="V209">
        <f t="shared" ca="1" si="88"/>
        <v>12911.939736060747</v>
      </c>
      <c r="AD209" s="5">
        <f ca="1">IF(Table1[[#This Row],[Gender]]="men",1,0)</f>
        <v>0</v>
      </c>
      <c r="AE209" s="6">
        <f ca="1">IF(Table1[[#This Row],[Gender]]="women",1,0)</f>
        <v>1</v>
      </c>
      <c r="AF209" s="6"/>
      <c r="AG209" s="7"/>
      <c r="AJ209" s="17">
        <f ca="1">IF(Table1[[#This Row],[field of work]]="TEACHING",1,0)</f>
        <v>0</v>
      </c>
      <c r="AK209" s="11">
        <f ca="1">IF(Table1[[#This Row],[field of work]]="CONSTRUCTION",1,0)</f>
        <v>0</v>
      </c>
      <c r="AL209" s="11">
        <f ca="1">IF(Table1[[#This Row],[field of work]]="AGRICULTURE",1,0)</f>
        <v>0</v>
      </c>
      <c r="AM209" s="11">
        <f ca="1">IF(Table1[[#This Row],[field of work]]="AGRICULTURE",1,0)</f>
        <v>0</v>
      </c>
      <c r="AN209" s="11">
        <f ca="1">IF(Table1[[#This Row],[field of work]]="HEALTH",1,0)</f>
        <v>0</v>
      </c>
      <c r="AO209" s="11">
        <f ca="1">IF(Table1[[#This Row],[field of work]]="IT",1,0)</f>
        <v>0</v>
      </c>
      <c r="AP209" s="11"/>
      <c r="AQ209" s="11"/>
      <c r="AR209" s="6"/>
      <c r="AS209" s="6"/>
      <c r="AT209" s="6"/>
      <c r="AU209" s="7"/>
      <c r="AW209" s="20">
        <f ca="1">QUOTIENT(Table1[[#This Row],[Car Value]],Table1[[#This Row],[Cars]])</f>
        <v>3197</v>
      </c>
      <c r="AX209" s="6"/>
      <c r="AY209" s="17">
        <f ca="1">IF(Table1[[#This Row],[Value of debts]]&gt;$AZ$6,1,0)</f>
        <v>1</v>
      </c>
      <c r="AZ209" s="6"/>
      <c r="BA209" s="6"/>
      <c r="BB209" s="7"/>
      <c r="BC209" s="27">
        <f ca="1">(Table1[[#This Row],[Mortage left]]/Table1[[#This Row],[Value of House]])</f>
        <v>0.47405303835858337</v>
      </c>
      <c r="BD209" s="11">
        <f t="shared" ca="1" si="103"/>
        <v>0</v>
      </c>
      <c r="BE209" s="11"/>
      <c r="BF209" s="11"/>
      <c r="BG209" s="17">
        <f ca="1">IF(Table1[[#This Row],[Area]]="YUKON",Table1[[#This Row],[Income]],0)</f>
        <v>0</v>
      </c>
      <c r="BH209" s="11">
        <f ca="1">IF(Table1[[#This Row],[Area]]="BC",Table1[[#This Row],[Income]],0)</f>
        <v>0</v>
      </c>
      <c r="BI209" s="11">
        <f t="shared" ca="1" si="104"/>
        <v>0</v>
      </c>
      <c r="BJ209" s="11">
        <f t="shared" ca="1" si="105"/>
        <v>0</v>
      </c>
      <c r="BK209" s="11">
        <f ca="1">IF(Table1[[#This Row],[Area]]="NUNAVUT",Table1[[#This Row],[Income]],0)</f>
        <v>0</v>
      </c>
      <c r="BL209" s="11">
        <f t="shared" ca="1" si="106"/>
        <v>0</v>
      </c>
      <c r="BM209" s="6">
        <f ca="1">IF(Table1[[#This Row],[Area]]="MANITOBA",Table1[[#This Row],[Income]],0)</f>
        <v>0</v>
      </c>
      <c r="BN209" s="6">
        <f ca="1">IF(Table1[[#This Row],[Area]]="ONTARIO",Table1[[#This Row],[Income]],0)</f>
        <v>0</v>
      </c>
      <c r="BO209" s="6">
        <f ca="1">IF(Table1[[#This Row],[Area]]="QUEBEC",Table1[[#This Row],[Income]],0)</f>
        <v>0</v>
      </c>
      <c r="BP209" s="6">
        <f ca="1">IF(Table1[[#This Row],[Area]]="NEWFOUNLAND",Table1[[#This Row],[Income]],0)</f>
        <v>0</v>
      </c>
      <c r="BQ209" s="6">
        <f ca="1">IF(Table1[[#This Row],[Area]]="NEW BRUNCWICK",Table1[[#This Row],[Income]],0)</f>
        <v>0</v>
      </c>
      <c r="BR209" s="6">
        <f ca="1">IF(Table1[[#This Row],[Area]]="NOVA SCOTIA",Table1[[#This Row],[Income]],0)</f>
        <v>0</v>
      </c>
      <c r="BS209" s="7">
        <f t="shared" ca="1" si="107"/>
        <v>0</v>
      </c>
      <c r="BT209" s="5">
        <f ca="1">IF(Table1[[#This Row],[field of work]]="HEALTH",Table1[[#This Row],[Income]],0)</f>
        <v>0</v>
      </c>
      <c r="BU209" s="6">
        <f ca="1">IF(Table1[[#This Row],[field of work]]="CONSTRUCTION",Table1[[#This Row],[Income]],0)</f>
        <v>0</v>
      </c>
      <c r="BV209" s="6">
        <f t="shared" ca="1" si="108"/>
        <v>0</v>
      </c>
      <c r="BW209" s="6">
        <f ca="1">IF(Table1[[#This Row],[field of work]]="IT",Table1[[#This Row],[Income]],0)</f>
        <v>0</v>
      </c>
      <c r="BX209" s="6">
        <f ca="1">IF(Table1[[#This Row],[field of work]]="GENERAL WORK",Table1[[#This Row],[Income]],0)</f>
        <v>5217</v>
      </c>
      <c r="BY209" s="7">
        <f ca="1">IF(Table1[[#This Row],[field of work]]="AGRICULTURE",Table1[[#This Row],[Income]],0)</f>
        <v>0</v>
      </c>
      <c r="BZ209" s="5">
        <f ca="1">IF(Table1[[#This Row],[Value of debts]]&gt;Table1[[#This Row],[Income]],1,0)</f>
        <v>1</v>
      </c>
      <c r="CA209" s="7"/>
      <c r="CB209" s="5">
        <f ca="1">IF(Table1[[#This Row],[Networth of person($)]]&gt;$CC$6,Table1[[#This Row],[age]],0)</f>
        <v>30</v>
      </c>
      <c r="CC209" s="7"/>
      <c r="CD209" s="6"/>
      <c r="CE209" s="6"/>
      <c r="CF209" s="6"/>
      <c r="CG209" s="6"/>
      <c r="CH209" s="6"/>
      <c r="CI209" s="6"/>
    </row>
    <row r="210" spans="2:87" x14ac:dyDescent="0.25">
      <c r="B210">
        <f t="shared" ca="1" si="89"/>
        <v>1</v>
      </c>
      <c r="C210" t="str">
        <f t="shared" ca="1" si="90"/>
        <v>men</v>
      </c>
      <c r="D210">
        <f t="shared" ca="1" si="91"/>
        <v>40</v>
      </c>
      <c r="E210">
        <f t="shared" ca="1" si="92"/>
        <v>5</v>
      </c>
      <c r="F210" t="str">
        <f t="shared" ca="1" si="93"/>
        <v>general work</v>
      </c>
      <c r="G210">
        <f t="shared" ca="1" si="94"/>
        <v>2</v>
      </c>
      <c r="H210" t="str">
        <f t="shared" ca="1" si="95"/>
        <v>college</v>
      </c>
      <c r="I210">
        <f t="shared" ca="1" si="96"/>
        <v>0</v>
      </c>
      <c r="J210">
        <f t="shared" ca="1" si="97"/>
        <v>1</v>
      </c>
      <c r="K210">
        <f t="shared" ca="1" si="98"/>
        <v>5911</v>
      </c>
      <c r="L210">
        <f t="shared" ca="1" si="99"/>
        <v>8</v>
      </c>
      <c r="M210" t="str">
        <f t="shared" ca="1" si="100"/>
        <v>Ontario</v>
      </c>
      <c r="N210">
        <f t="shared" ca="1" si="82"/>
        <v>23644</v>
      </c>
      <c r="O210">
        <f t="shared" ca="1" si="101"/>
        <v>23199.74422282671</v>
      </c>
      <c r="P210">
        <f t="shared" ca="1" si="83"/>
        <v>4117.0052690054044</v>
      </c>
      <c r="Q210">
        <f t="shared" ca="1" si="102"/>
        <v>1420</v>
      </c>
      <c r="R210">
        <f t="shared" ca="1" si="84"/>
        <v>3710.5028284388086</v>
      </c>
      <c r="S210">
        <f t="shared" ca="1" si="85"/>
        <v>2150.506390909889</v>
      </c>
      <c r="T210">
        <f t="shared" ca="1" si="86"/>
        <v>29911.511659915293</v>
      </c>
      <c r="U210">
        <f t="shared" ca="1" si="87"/>
        <v>28330.24705126552</v>
      </c>
      <c r="V210">
        <f t="shared" ca="1" si="88"/>
        <v>1581.2646086497734</v>
      </c>
      <c r="AD210" s="5">
        <f ca="1">IF(Table1[[#This Row],[Gender]]="men",1,0)</f>
        <v>1</v>
      </c>
      <c r="AE210" s="6">
        <f ca="1">IF(Table1[[#This Row],[Gender]]="women",1,0)</f>
        <v>0</v>
      </c>
      <c r="AF210" s="6"/>
      <c r="AG210" s="7"/>
      <c r="AJ210" s="17">
        <f ca="1">IF(Table1[[#This Row],[field of work]]="TEACHING",1,0)</f>
        <v>0</v>
      </c>
      <c r="AK210" s="11">
        <f ca="1">IF(Table1[[#This Row],[field of work]]="CONSTRUCTION",1,0)</f>
        <v>0</v>
      </c>
      <c r="AL210" s="11">
        <f ca="1">IF(Table1[[#This Row],[field of work]]="AGRICULTURE",1,0)</f>
        <v>0</v>
      </c>
      <c r="AM210" s="11">
        <f ca="1">IF(Table1[[#This Row],[field of work]]="AGRICULTURE",1,0)</f>
        <v>0</v>
      </c>
      <c r="AN210" s="11">
        <f ca="1">IF(Table1[[#This Row],[field of work]]="HEALTH",1,0)</f>
        <v>0</v>
      </c>
      <c r="AO210" s="11">
        <f ca="1">IF(Table1[[#This Row],[field of work]]="IT",1,0)</f>
        <v>0</v>
      </c>
      <c r="AP210" s="11"/>
      <c r="AQ210" s="11"/>
      <c r="AR210" s="6"/>
      <c r="AS210" s="6"/>
      <c r="AT210" s="6"/>
      <c r="AU210" s="7"/>
      <c r="AW210" s="20">
        <f ca="1">QUOTIENT(Table1[[#This Row],[Car Value]],Table1[[#This Row],[Cars]])</f>
        <v>4117</v>
      </c>
      <c r="AX210" s="6"/>
      <c r="AY210" s="17">
        <f ca="1">IF(Table1[[#This Row],[Value of debts]]&gt;$AZ$6,1,0)</f>
        <v>1</v>
      </c>
      <c r="AZ210" s="6"/>
      <c r="BA210" s="6"/>
      <c r="BB210" s="7"/>
      <c r="BC210" s="27">
        <f ca="1">(Table1[[#This Row],[Mortage left]]/Table1[[#This Row],[Value of House]])</f>
        <v>0.98121063368409367</v>
      </c>
      <c r="BD210" s="11">
        <f t="shared" ca="1" si="103"/>
        <v>0</v>
      </c>
      <c r="BE210" s="11"/>
      <c r="BF210" s="11"/>
      <c r="BG210" s="17">
        <f ca="1">IF(Table1[[#This Row],[Area]]="YUKON",Table1[[#This Row],[Income]],0)</f>
        <v>0</v>
      </c>
      <c r="BH210" s="11">
        <f ca="1">IF(Table1[[#This Row],[Area]]="BC",Table1[[#This Row],[Income]],0)</f>
        <v>0</v>
      </c>
      <c r="BI210" s="11">
        <f t="shared" ca="1" si="104"/>
        <v>0</v>
      </c>
      <c r="BJ210" s="11">
        <f t="shared" ca="1" si="105"/>
        <v>0</v>
      </c>
      <c r="BK210" s="11">
        <f ca="1">IF(Table1[[#This Row],[Area]]="NUNAVUT",Table1[[#This Row],[Income]],0)</f>
        <v>0</v>
      </c>
      <c r="BL210" s="11">
        <f t="shared" ca="1" si="106"/>
        <v>0</v>
      </c>
      <c r="BM210" s="6">
        <f ca="1">IF(Table1[[#This Row],[Area]]="MANITOBA",Table1[[#This Row],[Income]],0)</f>
        <v>0</v>
      </c>
      <c r="BN210" s="6">
        <f ca="1">IF(Table1[[#This Row],[Area]]="ONTARIO",Table1[[#This Row],[Income]],0)</f>
        <v>5911</v>
      </c>
      <c r="BO210" s="6">
        <f ca="1">IF(Table1[[#This Row],[Area]]="QUEBEC",Table1[[#This Row],[Income]],0)</f>
        <v>0</v>
      </c>
      <c r="BP210" s="6">
        <f ca="1">IF(Table1[[#This Row],[Area]]="NEWFOUNLAND",Table1[[#This Row],[Income]],0)</f>
        <v>0</v>
      </c>
      <c r="BQ210" s="6">
        <f ca="1">IF(Table1[[#This Row],[Area]]="NEW BRUNCWICK",Table1[[#This Row],[Income]],0)</f>
        <v>0</v>
      </c>
      <c r="BR210" s="6">
        <f ca="1">IF(Table1[[#This Row],[Area]]="NOVA SCOTIA",Table1[[#This Row],[Income]],0)</f>
        <v>0</v>
      </c>
      <c r="BS210" s="7">
        <f t="shared" ca="1" si="107"/>
        <v>0</v>
      </c>
      <c r="BT210" s="5">
        <f ca="1">IF(Table1[[#This Row],[field of work]]="HEALTH",Table1[[#This Row],[Income]],0)</f>
        <v>0</v>
      </c>
      <c r="BU210" s="6">
        <f ca="1">IF(Table1[[#This Row],[field of work]]="CONSTRUCTION",Table1[[#This Row],[Income]],0)</f>
        <v>0</v>
      </c>
      <c r="BV210" s="6">
        <f t="shared" ca="1" si="108"/>
        <v>5900</v>
      </c>
      <c r="BW210" s="6">
        <f ca="1">IF(Table1[[#This Row],[field of work]]="IT",Table1[[#This Row],[Income]],0)</f>
        <v>0</v>
      </c>
      <c r="BX210" s="6">
        <f ca="1">IF(Table1[[#This Row],[field of work]]="GENERAL WORK",Table1[[#This Row],[Income]],0)</f>
        <v>5911</v>
      </c>
      <c r="BY210" s="7">
        <f ca="1">IF(Table1[[#This Row],[field of work]]="AGRICULTURE",Table1[[#This Row],[Income]],0)</f>
        <v>0</v>
      </c>
      <c r="BZ210" s="5">
        <f ca="1">IF(Table1[[#This Row],[Value of debts]]&gt;Table1[[#This Row],[Income]],1,0)</f>
        <v>1</v>
      </c>
      <c r="CA210" s="7"/>
      <c r="CB210" s="5">
        <f ca="1">IF(Table1[[#This Row],[Networth of person($)]]&gt;$CC$6,Table1[[#This Row],[age]],0)</f>
        <v>0</v>
      </c>
      <c r="CC210" s="7"/>
      <c r="CD210" s="6"/>
      <c r="CE210" s="6"/>
      <c r="CF210" s="6"/>
      <c r="CG210" s="6"/>
      <c r="CH210" s="6"/>
      <c r="CI210" s="6"/>
    </row>
    <row r="211" spans="2:87" x14ac:dyDescent="0.25">
      <c r="B211">
        <f t="shared" ca="1" si="89"/>
        <v>1</v>
      </c>
      <c r="C211" t="str">
        <f t="shared" ca="1" si="90"/>
        <v>men</v>
      </c>
      <c r="D211">
        <f t="shared" ca="1" si="91"/>
        <v>30</v>
      </c>
      <c r="E211">
        <f t="shared" ca="1" si="92"/>
        <v>3</v>
      </c>
      <c r="F211" t="str">
        <f t="shared" ca="1" si="93"/>
        <v>teaching</v>
      </c>
      <c r="G211">
        <f t="shared" ca="1" si="94"/>
        <v>6</v>
      </c>
      <c r="H211" t="str">
        <f t="shared" ca="1" si="95"/>
        <v>other</v>
      </c>
      <c r="I211">
        <f t="shared" ca="1" si="96"/>
        <v>0</v>
      </c>
      <c r="J211">
        <f t="shared" ca="1" si="97"/>
        <v>3</v>
      </c>
      <c r="K211">
        <f t="shared" ca="1" si="98"/>
        <v>5900</v>
      </c>
      <c r="L211">
        <f t="shared" ca="1" si="99"/>
        <v>7</v>
      </c>
      <c r="M211" t="str">
        <f t="shared" ca="1" si="100"/>
        <v>Manitoba</v>
      </c>
      <c r="N211">
        <f t="shared" ca="1" si="82"/>
        <v>23600</v>
      </c>
      <c r="O211">
        <f t="shared" ca="1" si="101"/>
        <v>19163.181504303393</v>
      </c>
      <c r="P211">
        <f t="shared" ca="1" si="83"/>
        <v>16412.406687180457</v>
      </c>
      <c r="Q211">
        <f t="shared" ca="1" si="102"/>
        <v>3586</v>
      </c>
      <c r="R211">
        <f t="shared" ca="1" si="84"/>
        <v>7290.3117847737985</v>
      </c>
      <c r="S211">
        <f t="shared" ca="1" si="85"/>
        <v>1633.7058074656641</v>
      </c>
      <c r="T211">
        <f t="shared" ca="1" si="86"/>
        <v>41646.11249464612</v>
      </c>
      <c r="U211">
        <f t="shared" ca="1" si="87"/>
        <v>30039.493289077192</v>
      </c>
      <c r="V211">
        <f t="shared" ca="1" si="88"/>
        <v>11606.619205568928</v>
      </c>
      <c r="AD211" s="5">
        <f ca="1">IF(Table1[[#This Row],[Gender]]="men",1,0)</f>
        <v>1</v>
      </c>
      <c r="AE211" s="6">
        <f ca="1">IF(Table1[[#This Row],[Gender]]="women",1,0)</f>
        <v>0</v>
      </c>
      <c r="AF211" s="6"/>
      <c r="AG211" s="7"/>
      <c r="AJ211" s="17">
        <f ca="1">IF(Table1[[#This Row],[field of work]]="TEACHING",1,0)</f>
        <v>1</v>
      </c>
      <c r="AK211" s="11">
        <f ca="1">IF(Table1[[#This Row],[field of work]]="CONSTRUCTION",1,0)</f>
        <v>0</v>
      </c>
      <c r="AL211" s="11">
        <f ca="1">IF(Table1[[#This Row],[field of work]]="AGRICULTURE",1,0)</f>
        <v>0</v>
      </c>
      <c r="AM211" s="11">
        <f ca="1">IF(Table1[[#This Row],[field of work]]="AGRICULTURE",1,0)</f>
        <v>0</v>
      </c>
      <c r="AN211" s="11">
        <f ca="1">IF(Table1[[#This Row],[field of work]]="HEALTH",1,0)</f>
        <v>0</v>
      </c>
      <c r="AO211" s="11">
        <f ca="1">IF(Table1[[#This Row],[field of work]]="IT",1,0)</f>
        <v>0</v>
      </c>
      <c r="AP211" s="11"/>
      <c r="AQ211" s="11"/>
      <c r="AR211" s="6"/>
      <c r="AS211" s="6"/>
      <c r="AT211" s="6"/>
      <c r="AU211" s="7"/>
      <c r="AW211" s="20">
        <f ca="1">QUOTIENT(Table1[[#This Row],[Car Value]],Table1[[#This Row],[Cars]])</f>
        <v>5470</v>
      </c>
      <c r="AX211" s="6"/>
      <c r="AY211" s="17">
        <f ca="1">IF(Table1[[#This Row],[Value of debts]]&gt;$AZ$6,1,0)</f>
        <v>1</v>
      </c>
      <c r="AZ211" s="6"/>
      <c r="BA211" s="6"/>
      <c r="BB211" s="7"/>
      <c r="BC211" s="27">
        <f ca="1">(Table1[[#This Row],[Mortage left]]/Table1[[#This Row],[Value of House]])</f>
        <v>0.81199921628404204</v>
      </c>
      <c r="BD211" s="11">
        <f t="shared" ca="1" si="103"/>
        <v>0</v>
      </c>
      <c r="BE211" s="11"/>
      <c r="BF211" s="11"/>
      <c r="BG211" s="17">
        <f ca="1">IF(Table1[[#This Row],[Area]]="YUKON",Table1[[#This Row],[Income]],0)</f>
        <v>0</v>
      </c>
      <c r="BH211" s="11">
        <f ca="1">IF(Table1[[#This Row],[Area]]="BC",Table1[[#This Row],[Income]],0)</f>
        <v>0</v>
      </c>
      <c r="BI211" s="11">
        <f t="shared" ca="1" si="104"/>
        <v>0</v>
      </c>
      <c r="BJ211" s="11">
        <f t="shared" ca="1" si="105"/>
        <v>0</v>
      </c>
      <c r="BK211" s="11">
        <f ca="1">IF(Table1[[#This Row],[Area]]="NUNAVUT",Table1[[#This Row],[Income]],0)</f>
        <v>0</v>
      </c>
      <c r="BL211" s="11">
        <f t="shared" ca="1" si="106"/>
        <v>0</v>
      </c>
      <c r="BM211" s="6">
        <f ca="1">IF(Table1[[#This Row],[Area]]="MANITOBA",Table1[[#This Row],[Income]],0)</f>
        <v>5900</v>
      </c>
      <c r="BN211" s="6">
        <f ca="1">IF(Table1[[#This Row],[Area]]="ONTARIO",Table1[[#This Row],[Income]],0)</f>
        <v>0</v>
      </c>
      <c r="BO211" s="6">
        <f ca="1">IF(Table1[[#This Row],[Area]]="QUEBEC",Table1[[#This Row],[Income]],0)</f>
        <v>0</v>
      </c>
      <c r="BP211" s="6">
        <f ca="1">IF(Table1[[#This Row],[Area]]="NEWFOUNLAND",Table1[[#This Row],[Income]],0)</f>
        <v>0</v>
      </c>
      <c r="BQ211" s="6">
        <f ca="1">IF(Table1[[#This Row],[Area]]="NEW BRUNCWICK",Table1[[#This Row],[Income]],0)</f>
        <v>0</v>
      </c>
      <c r="BR211" s="6">
        <f ca="1">IF(Table1[[#This Row],[Area]]="NOVA SCOTIA",Table1[[#This Row],[Income]],0)</f>
        <v>0</v>
      </c>
      <c r="BS211" s="7">
        <f t="shared" ca="1" si="107"/>
        <v>0</v>
      </c>
      <c r="BT211" s="5">
        <f ca="1">IF(Table1[[#This Row],[field of work]]="HEALTH",Table1[[#This Row],[Income]],0)</f>
        <v>0</v>
      </c>
      <c r="BU211" s="6">
        <f ca="1">IF(Table1[[#This Row],[field of work]]="CONSTRUCTION",Table1[[#This Row],[Income]],0)</f>
        <v>0</v>
      </c>
      <c r="BV211" s="6">
        <f t="shared" ca="1" si="108"/>
        <v>0</v>
      </c>
      <c r="BW211" s="6">
        <f ca="1">IF(Table1[[#This Row],[field of work]]="IT",Table1[[#This Row],[Income]],0)</f>
        <v>0</v>
      </c>
      <c r="BX211" s="6">
        <f ca="1">IF(Table1[[#This Row],[field of work]]="GENERAL WORK",Table1[[#This Row],[Income]],0)</f>
        <v>0</v>
      </c>
      <c r="BY211" s="7">
        <f ca="1">IF(Table1[[#This Row],[field of work]]="AGRICULTURE",Table1[[#This Row],[Income]],0)</f>
        <v>0</v>
      </c>
      <c r="BZ211" s="5">
        <f ca="1">IF(Table1[[#This Row],[Value of debts]]&gt;Table1[[#This Row],[Income]],1,0)</f>
        <v>1</v>
      </c>
      <c r="CA211" s="7"/>
      <c r="CB211" s="5">
        <f ca="1">IF(Table1[[#This Row],[Networth of person($)]]&gt;$CC$6,Table1[[#This Row],[age]],0)</f>
        <v>30</v>
      </c>
      <c r="CC211" s="7"/>
      <c r="CD211" s="6"/>
      <c r="CE211" s="6"/>
      <c r="CF211" s="6"/>
      <c r="CG211" s="6"/>
      <c r="CH211" s="6"/>
      <c r="CI211" s="6"/>
    </row>
    <row r="212" spans="2:87" x14ac:dyDescent="0.25">
      <c r="B212">
        <f t="shared" ca="1" si="89"/>
        <v>2</v>
      </c>
      <c r="C212" t="str">
        <f t="shared" ca="1" si="90"/>
        <v>women</v>
      </c>
      <c r="D212">
        <f t="shared" ca="1" si="91"/>
        <v>42</v>
      </c>
      <c r="E212">
        <f t="shared" ca="1" si="92"/>
        <v>5</v>
      </c>
      <c r="F212" t="str">
        <f t="shared" ca="1" si="93"/>
        <v>general work</v>
      </c>
      <c r="G212">
        <f t="shared" ca="1" si="94"/>
        <v>1</v>
      </c>
      <c r="H212" t="str">
        <f t="shared" ca="1" si="95"/>
        <v>highschool</v>
      </c>
      <c r="I212">
        <f t="shared" ca="1" si="96"/>
        <v>3</v>
      </c>
      <c r="J212">
        <f t="shared" ca="1" si="97"/>
        <v>1</v>
      </c>
      <c r="K212">
        <f t="shared" ca="1" si="98"/>
        <v>7266</v>
      </c>
      <c r="L212">
        <f t="shared" ca="1" si="99"/>
        <v>5</v>
      </c>
      <c r="M212" t="str">
        <f t="shared" ca="1" si="100"/>
        <v>Nunavut</v>
      </c>
      <c r="N212">
        <f t="shared" ca="1" si="82"/>
        <v>29064</v>
      </c>
      <c r="O212">
        <f t="shared" ca="1" si="101"/>
        <v>15828.367675716139</v>
      </c>
      <c r="P212">
        <f t="shared" ca="1" si="83"/>
        <v>5569.2035013802852</v>
      </c>
      <c r="Q212">
        <f t="shared" ca="1" si="102"/>
        <v>4839</v>
      </c>
      <c r="R212">
        <f t="shared" ca="1" si="84"/>
        <v>14034.276594968464</v>
      </c>
      <c r="S212">
        <f t="shared" ca="1" si="85"/>
        <v>6213.8612068576194</v>
      </c>
      <c r="T212">
        <f t="shared" ca="1" si="86"/>
        <v>40847.0647082379</v>
      </c>
      <c r="U212">
        <f t="shared" ca="1" si="87"/>
        <v>34701.644270684599</v>
      </c>
      <c r="V212">
        <f t="shared" ca="1" si="88"/>
        <v>6145.4204375533009</v>
      </c>
      <c r="AD212" s="5">
        <f ca="1">IF(Table1[[#This Row],[Gender]]="men",1,0)</f>
        <v>0</v>
      </c>
      <c r="AE212" s="6">
        <f ca="1">IF(Table1[[#This Row],[Gender]]="women",1,0)</f>
        <v>1</v>
      </c>
      <c r="AF212" s="6"/>
      <c r="AG212" s="7"/>
      <c r="AJ212" s="17">
        <f ca="1">IF(Table1[[#This Row],[field of work]]="TEACHING",1,0)</f>
        <v>0</v>
      </c>
      <c r="AK212" s="11">
        <f ca="1">IF(Table1[[#This Row],[field of work]]="CONSTRUCTION",1,0)</f>
        <v>0</v>
      </c>
      <c r="AL212" s="11">
        <f ca="1">IF(Table1[[#This Row],[field of work]]="AGRICULTURE",1,0)</f>
        <v>0</v>
      </c>
      <c r="AM212" s="11">
        <f ca="1">IF(Table1[[#This Row],[field of work]]="AGRICULTURE",1,0)</f>
        <v>0</v>
      </c>
      <c r="AN212" s="11">
        <f ca="1">IF(Table1[[#This Row],[field of work]]="HEALTH",1,0)</f>
        <v>0</v>
      </c>
      <c r="AO212" s="11">
        <f ca="1">IF(Table1[[#This Row],[field of work]]="IT",1,0)</f>
        <v>0</v>
      </c>
      <c r="AP212" s="11"/>
      <c r="AQ212" s="11"/>
      <c r="AR212" s="6"/>
      <c r="AS212" s="6"/>
      <c r="AT212" s="6"/>
      <c r="AU212" s="7"/>
      <c r="AW212" s="20">
        <f ca="1">QUOTIENT(Table1[[#This Row],[Car Value]],Table1[[#This Row],[Cars]])</f>
        <v>5569</v>
      </c>
      <c r="AX212" s="6"/>
      <c r="AY212" s="17">
        <f ca="1">IF(Table1[[#This Row],[Value of debts]]&gt;$AZ$6,1,0)</f>
        <v>1</v>
      </c>
      <c r="AZ212" s="6"/>
      <c r="BA212" s="6"/>
      <c r="BB212" s="7"/>
      <c r="BC212" s="27">
        <f ca="1">(Table1[[#This Row],[Mortage left]]/Table1[[#This Row],[Value of House]])</f>
        <v>0.54460389745789084</v>
      </c>
      <c r="BD212" s="11">
        <f t="shared" ca="1" si="103"/>
        <v>0</v>
      </c>
      <c r="BE212" s="11"/>
      <c r="BF212" s="11"/>
      <c r="BG212" s="17">
        <f ca="1">IF(Table1[[#This Row],[Area]]="YUKON",Table1[[#This Row],[Income]],0)</f>
        <v>0</v>
      </c>
      <c r="BH212" s="11">
        <f ca="1">IF(Table1[[#This Row],[Area]]="BC",Table1[[#This Row],[Income]],0)</f>
        <v>0</v>
      </c>
      <c r="BI212" s="11">
        <f t="shared" ca="1" si="104"/>
        <v>0</v>
      </c>
      <c r="BJ212" s="11">
        <f t="shared" ca="1" si="105"/>
        <v>0</v>
      </c>
      <c r="BK212" s="11">
        <f ca="1">IF(Table1[[#This Row],[Area]]="NUNAVUT",Table1[[#This Row],[Income]],0)</f>
        <v>7266</v>
      </c>
      <c r="BL212" s="11">
        <f t="shared" ca="1" si="106"/>
        <v>0</v>
      </c>
      <c r="BM212" s="6">
        <f ca="1">IF(Table1[[#This Row],[Area]]="MANITOBA",Table1[[#This Row],[Income]],0)</f>
        <v>0</v>
      </c>
      <c r="BN212" s="6">
        <f ca="1">IF(Table1[[#This Row],[Area]]="ONTARIO",Table1[[#This Row],[Income]],0)</f>
        <v>0</v>
      </c>
      <c r="BO212" s="6">
        <f ca="1">IF(Table1[[#This Row],[Area]]="QUEBEC",Table1[[#This Row],[Income]],0)</f>
        <v>0</v>
      </c>
      <c r="BP212" s="6">
        <f ca="1">IF(Table1[[#This Row],[Area]]="NEWFOUNLAND",Table1[[#This Row],[Income]],0)</f>
        <v>0</v>
      </c>
      <c r="BQ212" s="6">
        <f ca="1">IF(Table1[[#This Row],[Area]]="NEW BRUNCWICK",Table1[[#This Row],[Income]],0)</f>
        <v>0</v>
      </c>
      <c r="BR212" s="6">
        <f ca="1">IF(Table1[[#This Row],[Area]]="NOVA SCOTIA",Table1[[#This Row],[Income]],0)</f>
        <v>0</v>
      </c>
      <c r="BS212" s="7">
        <f t="shared" ca="1" si="107"/>
        <v>0</v>
      </c>
      <c r="BT212" s="5">
        <f ca="1">IF(Table1[[#This Row],[field of work]]="HEALTH",Table1[[#This Row],[Income]],0)</f>
        <v>0</v>
      </c>
      <c r="BU212" s="6">
        <f ca="1">IF(Table1[[#This Row],[field of work]]="CONSTRUCTION",Table1[[#This Row],[Income]],0)</f>
        <v>0</v>
      </c>
      <c r="BV212" s="6">
        <f t="shared" ca="1" si="108"/>
        <v>0</v>
      </c>
      <c r="BW212" s="6">
        <f ca="1">IF(Table1[[#This Row],[field of work]]="IT",Table1[[#This Row],[Income]],0)</f>
        <v>0</v>
      </c>
      <c r="BX212" s="6">
        <f ca="1">IF(Table1[[#This Row],[field of work]]="GENERAL WORK",Table1[[#This Row],[Income]],0)</f>
        <v>7266</v>
      </c>
      <c r="BY212" s="7">
        <f ca="1">IF(Table1[[#This Row],[field of work]]="AGRICULTURE",Table1[[#This Row],[Income]],0)</f>
        <v>0</v>
      </c>
      <c r="BZ212" s="5">
        <f ca="1">IF(Table1[[#This Row],[Value of debts]]&gt;Table1[[#This Row],[Income]],1,0)</f>
        <v>1</v>
      </c>
      <c r="CA212" s="7"/>
      <c r="CB212" s="5">
        <f ca="1">IF(Table1[[#This Row],[Networth of person($)]]&gt;$CC$6,Table1[[#This Row],[age]],0)</f>
        <v>42</v>
      </c>
      <c r="CC212" s="7"/>
      <c r="CD212" s="6"/>
      <c r="CE212" s="6"/>
      <c r="CF212" s="6"/>
      <c r="CG212" s="6"/>
      <c r="CH212" s="6"/>
      <c r="CI212" s="6"/>
    </row>
    <row r="213" spans="2:87" x14ac:dyDescent="0.25">
      <c r="B213">
        <f t="shared" ca="1" si="89"/>
        <v>1</v>
      </c>
      <c r="C213" t="str">
        <f t="shared" ca="1" si="90"/>
        <v>men</v>
      </c>
      <c r="D213">
        <f t="shared" ca="1" si="91"/>
        <v>45</v>
      </c>
      <c r="E213">
        <f t="shared" ca="1" si="92"/>
        <v>5</v>
      </c>
      <c r="F213" t="str">
        <f t="shared" ca="1" si="93"/>
        <v>general work</v>
      </c>
      <c r="G213">
        <f t="shared" ca="1" si="94"/>
        <v>5</v>
      </c>
      <c r="H213" t="str">
        <f t="shared" ca="1" si="95"/>
        <v>other</v>
      </c>
      <c r="I213">
        <f t="shared" ca="1" si="96"/>
        <v>4</v>
      </c>
      <c r="J213">
        <f t="shared" ca="1" si="97"/>
        <v>2</v>
      </c>
      <c r="K213">
        <f t="shared" ca="1" si="98"/>
        <v>2898</v>
      </c>
      <c r="L213">
        <f t="shared" ca="1" si="99"/>
        <v>12</v>
      </c>
      <c r="M213" t="str">
        <f t="shared" ca="1" si="100"/>
        <v>Nova Scotia</v>
      </c>
      <c r="N213">
        <f t="shared" ca="1" si="82"/>
        <v>8694</v>
      </c>
      <c r="O213">
        <f t="shared" ca="1" si="101"/>
        <v>1391.179349512907</v>
      </c>
      <c r="P213">
        <f t="shared" ca="1" si="83"/>
        <v>2977.2712177685994</v>
      </c>
      <c r="Q213">
        <f t="shared" ca="1" si="102"/>
        <v>2510</v>
      </c>
      <c r="R213">
        <f t="shared" ca="1" si="84"/>
        <v>2308.2662238467651</v>
      </c>
      <c r="S213">
        <f t="shared" ca="1" si="85"/>
        <v>2241.9799294855602</v>
      </c>
      <c r="T213">
        <f t="shared" ca="1" si="86"/>
        <v>13913.251147254159</v>
      </c>
      <c r="U213">
        <f t="shared" ca="1" si="87"/>
        <v>6209.4455733596715</v>
      </c>
      <c r="V213">
        <f t="shared" ca="1" si="88"/>
        <v>7703.8055738944877</v>
      </c>
      <c r="AD213" s="5">
        <f ca="1">IF(Table1[[#This Row],[Gender]]="men",1,0)</f>
        <v>1</v>
      </c>
      <c r="AE213" s="6">
        <f ca="1">IF(Table1[[#This Row],[Gender]]="women",1,0)</f>
        <v>0</v>
      </c>
      <c r="AF213" s="6"/>
      <c r="AG213" s="7"/>
      <c r="AJ213" s="17">
        <f ca="1">IF(Table1[[#This Row],[field of work]]="TEACHING",1,0)</f>
        <v>0</v>
      </c>
      <c r="AK213" s="11">
        <f ca="1">IF(Table1[[#This Row],[field of work]]="CONSTRUCTION",1,0)</f>
        <v>0</v>
      </c>
      <c r="AL213" s="11">
        <f ca="1">IF(Table1[[#This Row],[field of work]]="AGRICULTURE",1,0)</f>
        <v>0</v>
      </c>
      <c r="AM213" s="11">
        <f ca="1">IF(Table1[[#This Row],[field of work]]="AGRICULTURE",1,0)</f>
        <v>0</v>
      </c>
      <c r="AN213" s="11">
        <f ca="1">IF(Table1[[#This Row],[field of work]]="HEALTH",1,0)</f>
        <v>0</v>
      </c>
      <c r="AO213" s="11">
        <f ca="1">IF(Table1[[#This Row],[field of work]]="IT",1,0)</f>
        <v>0</v>
      </c>
      <c r="AP213" s="11"/>
      <c r="AQ213" s="11"/>
      <c r="AR213" s="6"/>
      <c r="AS213" s="6"/>
      <c r="AT213" s="6"/>
      <c r="AU213" s="7"/>
      <c r="AW213" s="20">
        <f ca="1">QUOTIENT(Table1[[#This Row],[Car Value]],Table1[[#This Row],[Cars]])</f>
        <v>1488</v>
      </c>
      <c r="AX213" s="6"/>
      <c r="AY213" s="17">
        <f ca="1">IF(Table1[[#This Row],[Value of debts]]&gt;$AZ$6,1,0)</f>
        <v>1</v>
      </c>
      <c r="AZ213" s="6"/>
      <c r="BA213" s="6"/>
      <c r="BB213" s="7"/>
      <c r="BC213" s="27">
        <f ca="1">(Table1[[#This Row],[Mortage left]]/Table1[[#This Row],[Value of House]])</f>
        <v>0.16001602823934979</v>
      </c>
      <c r="BD213" s="11">
        <f t="shared" ca="1" si="103"/>
        <v>1</v>
      </c>
      <c r="BE213" s="11"/>
      <c r="BF213" s="11"/>
      <c r="BG213" s="17">
        <f ca="1">IF(Table1[[#This Row],[Area]]="YUKON",Table1[[#This Row],[Income]],0)</f>
        <v>0</v>
      </c>
      <c r="BH213" s="11">
        <f ca="1">IF(Table1[[#This Row],[Area]]="BC",Table1[[#This Row],[Income]],0)</f>
        <v>0</v>
      </c>
      <c r="BI213" s="11">
        <f t="shared" ca="1" si="104"/>
        <v>0</v>
      </c>
      <c r="BJ213" s="11">
        <f t="shared" ca="1" si="105"/>
        <v>0</v>
      </c>
      <c r="BK213" s="11">
        <f ca="1">IF(Table1[[#This Row],[Area]]="NUNAVUT",Table1[[#This Row],[Income]],0)</f>
        <v>0</v>
      </c>
      <c r="BL213" s="11">
        <f t="shared" ca="1" si="106"/>
        <v>0</v>
      </c>
      <c r="BM213" s="6">
        <f ca="1">IF(Table1[[#This Row],[Area]]="MANITOBA",Table1[[#This Row],[Income]],0)</f>
        <v>0</v>
      </c>
      <c r="BN213" s="6">
        <f ca="1">IF(Table1[[#This Row],[Area]]="ONTARIO",Table1[[#This Row],[Income]],0)</f>
        <v>0</v>
      </c>
      <c r="BO213" s="6">
        <f ca="1">IF(Table1[[#This Row],[Area]]="QUEBEC",Table1[[#This Row],[Income]],0)</f>
        <v>0</v>
      </c>
      <c r="BP213" s="6">
        <f ca="1">IF(Table1[[#This Row],[Area]]="NEWFOUNLAND",Table1[[#This Row],[Income]],0)</f>
        <v>0</v>
      </c>
      <c r="BQ213" s="6">
        <f ca="1">IF(Table1[[#This Row],[Area]]="NEW BRUNCWICK",Table1[[#This Row],[Income]],0)</f>
        <v>0</v>
      </c>
      <c r="BR213" s="6">
        <f ca="1">IF(Table1[[#This Row],[Area]]="NOVA SCOTIA",Table1[[#This Row],[Income]],0)</f>
        <v>2898</v>
      </c>
      <c r="BS213" s="7">
        <f t="shared" ca="1" si="107"/>
        <v>0</v>
      </c>
      <c r="BT213" s="5">
        <f ca="1">IF(Table1[[#This Row],[field of work]]="HEALTH",Table1[[#This Row],[Income]],0)</f>
        <v>0</v>
      </c>
      <c r="BU213" s="6">
        <f ca="1">IF(Table1[[#This Row],[field of work]]="CONSTRUCTION",Table1[[#This Row],[Income]],0)</f>
        <v>0</v>
      </c>
      <c r="BV213" s="6">
        <f t="shared" ca="1" si="108"/>
        <v>0</v>
      </c>
      <c r="BW213" s="6">
        <f ca="1">IF(Table1[[#This Row],[field of work]]="IT",Table1[[#This Row],[Income]],0)</f>
        <v>0</v>
      </c>
      <c r="BX213" s="6">
        <f ca="1">IF(Table1[[#This Row],[field of work]]="GENERAL WORK",Table1[[#This Row],[Income]],0)</f>
        <v>2898</v>
      </c>
      <c r="BY213" s="7">
        <f ca="1">IF(Table1[[#This Row],[field of work]]="AGRICULTURE",Table1[[#This Row],[Income]],0)</f>
        <v>0</v>
      </c>
      <c r="BZ213" s="5">
        <f ca="1">IF(Table1[[#This Row],[Value of debts]]&gt;Table1[[#This Row],[Income]],1,0)</f>
        <v>1</v>
      </c>
      <c r="CA213" s="7"/>
      <c r="CB213" s="5">
        <f ca="1">IF(Table1[[#This Row],[Networth of person($)]]&gt;$CC$6,Table1[[#This Row],[age]],0)</f>
        <v>45</v>
      </c>
      <c r="CC213" s="7"/>
      <c r="CD213" s="6"/>
      <c r="CE213" s="6"/>
      <c r="CF213" s="6"/>
      <c r="CG213" s="6"/>
      <c r="CH213" s="6"/>
      <c r="CI213" s="6"/>
    </row>
    <row r="214" spans="2:87" x14ac:dyDescent="0.25">
      <c r="B214">
        <f t="shared" ca="1" si="89"/>
        <v>2</v>
      </c>
      <c r="C214" t="str">
        <f t="shared" ca="1" si="90"/>
        <v>women</v>
      </c>
      <c r="D214">
        <f t="shared" ca="1" si="91"/>
        <v>31</v>
      </c>
      <c r="E214">
        <f t="shared" ca="1" si="92"/>
        <v>1</v>
      </c>
      <c r="F214" t="str">
        <f t="shared" ca="1" si="93"/>
        <v>health</v>
      </c>
      <c r="G214">
        <f t="shared" ca="1" si="94"/>
        <v>2</v>
      </c>
      <c r="H214" t="str">
        <f t="shared" ca="1" si="95"/>
        <v>college</v>
      </c>
      <c r="I214">
        <f t="shared" ca="1" si="96"/>
        <v>3</v>
      </c>
      <c r="J214">
        <f t="shared" ca="1" si="97"/>
        <v>1</v>
      </c>
      <c r="K214">
        <f t="shared" ca="1" si="98"/>
        <v>3226</v>
      </c>
      <c r="L214">
        <f t="shared" ca="1" si="99"/>
        <v>11</v>
      </c>
      <c r="M214" t="str">
        <f t="shared" ca="1" si="100"/>
        <v>New bruncwick</v>
      </c>
      <c r="N214">
        <f t="shared" ref="N214:N277" ca="1" si="109">K214*RANDBETWEEN(3,6)</f>
        <v>16130</v>
      </c>
      <c r="O214">
        <f t="shared" ca="1" si="101"/>
        <v>10150.014311303297</v>
      </c>
      <c r="P214">
        <f t="shared" ref="P214:P277" ca="1" si="110">J214*RAND()*K214</f>
        <v>418.89328703571471</v>
      </c>
      <c r="Q214">
        <f t="shared" ca="1" si="102"/>
        <v>22</v>
      </c>
      <c r="R214">
        <f t="shared" ref="R214:R277" ca="1" si="111">RAND()*K214*2</f>
        <v>1484.7867480107445</v>
      </c>
      <c r="S214">
        <f t="shared" ref="S214:S277" ca="1" si="112">RAND()*K214*1.5</f>
        <v>338.476978948431</v>
      </c>
      <c r="T214">
        <f t="shared" ref="T214:T277" ca="1" si="113">SUM(N214,P214,S214)</f>
        <v>16887.370265984144</v>
      </c>
      <c r="U214">
        <f t="shared" ref="U214:U277" ca="1" si="114">SUM(O214,Q214,R214)</f>
        <v>11656.801059314043</v>
      </c>
      <c r="V214">
        <f t="shared" ref="V214:V277" ca="1" si="115">T214-U214</f>
        <v>5230.5692066701013</v>
      </c>
      <c r="AD214" s="5">
        <f ca="1">IF(Table1[[#This Row],[Gender]]="men",1,0)</f>
        <v>0</v>
      </c>
      <c r="AE214" s="6">
        <f ca="1">IF(Table1[[#This Row],[Gender]]="women",1,0)</f>
        <v>1</v>
      </c>
      <c r="AF214" s="6"/>
      <c r="AG214" s="7"/>
      <c r="AJ214" s="17">
        <f ca="1">IF(Table1[[#This Row],[field of work]]="TEACHING",1,0)</f>
        <v>0</v>
      </c>
      <c r="AK214" s="11">
        <f ca="1">IF(Table1[[#This Row],[field of work]]="CONSTRUCTION",1,0)</f>
        <v>0</v>
      </c>
      <c r="AL214" s="11">
        <f ca="1">IF(Table1[[#This Row],[field of work]]="AGRICULTURE",1,0)</f>
        <v>0</v>
      </c>
      <c r="AM214" s="11">
        <f ca="1">IF(Table1[[#This Row],[field of work]]="AGRICULTURE",1,0)</f>
        <v>0</v>
      </c>
      <c r="AN214" s="11">
        <f ca="1">IF(Table1[[#This Row],[field of work]]="HEALTH",1,0)</f>
        <v>1</v>
      </c>
      <c r="AO214" s="11">
        <f ca="1">IF(Table1[[#This Row],[field of work]]="IT",1,0)</f>
        <v>0</v>
      </c>
      <c r="AP214" s="11"/>
      <c r="AQ214" s="11"/>
      <c r="AR214" s="6"/>
      <c r="AS214" s="6"/>
      <c r="AT214" s="6"/>
      <c r="AU214" s="7"/>
      <c r="AW214" s="20">
        <f ca="1">QUOTIENT(Table1[[#This Row],[Car Value]],Table1[[#This Row],[Cars]])</f>
        <v>418</v>
      </c>
      <c r="AX214" s="6"/>
      <c r="AY214" s="17">
        <f ca="1">IF(Table1[[#This Row],[Value of debts]]&gt;$AZ$6,1,0)</f>
        <v>1</v>
      </c>
      <c r="AZ214" s="6"/>
      <c r="BA214" s="6"/>
      <c r="BB214" s="7"/>
      <c r="BC214" s="27">
        <f ca="1">(Table1[[#This Row],[Mortage left]]/Table1[[#This Row],[Value of House]])</f>
        <v>0.62926313151291369</v>
      </c>
      <c r="BD214" s="11">
        <f t="shared" ca="1" si="103"/>
        <v>0</v>
      </c>
      <c r="BE214" s="11"/>
      <c r="BF214" s="11"/>
      <c r="BG214" s="17">
        <f ca="1">IF(Table1[[#This Row],[Area]]="YUKON",Table1[[#This Row],[Income]],0)</f>
        <v>0</v>
      </c>
      <c r="BH214" s="11">
        <f ca="1">IF(Table1[[#This Row],[Area]]="BC",Table1[[#This Row],[Income]],0)</f>
        <v>0</v>
      </c>
      <c r="BI214" s="11">
        <f t="shared" ca="1" si="104"/>
        <v>0</v>
      </c>
      <c r="BJ214" s="11">
        <f t="shared" ca="1" si="105"/>
        <v>0</v>
      </c>
      <c r="BK214" s="11">
        <f ca="1">IF(Table1[[#This Row],[Area]]="NUNAVUT",Table1[[#This Row],[Income]],0)</f>
        <v>0</v>
      </c>
      <c r="BL214" s="11">
        <f t="shared" ca="1" si="106"/>
        <v>0</v>
      </c>
      <c r="BM214" s="6">
        <f ca="1">IF(Table1[[#This Row],[Area]]="MANITOBA",Table1[[#This Row],[Income]],0)</f>
        <v>0</v>
      </c>
      <c r="BN214" s="6">
        <f ca="1">IF(Table1[[#This Row],[Area]]="ONTARIO",Table1[[#This Row],[Income]],0)</f>
        <v>0</v>
      </c>
      <c r="BO214" s="6">
        <f ca="1">IF(Table1[[#This Row],[Area]]="QUEBEC",Table1[[#This Row],[Income]],0)</f>
        <v>0</v>
      </c>
      <c r="BP214" s="6">
        <f ca="1">IF(Table1[[#This Row],[Area]]="NEWFOUNLAND",Table1[[#This Row],[Income]],0)</f>
        <v>0</v>
      </c>
      <c r="BQ214" s="6">
        <f ca="1">IF(Table1[[#This Row],[Area]]="NEW BRUNCWICK",Table1[[#This Row],[Income]],0)</f>
        <v>3226</v>
      </c>
      <c r="BR214" s="6">
        <f ca="1">IF(Table1[[#This Row],[Area]]="NOVA SCOTIA",Table1[[#This Row],[Income]],0)</f>
        <v>0</v>
      </c>
      <c r="BS214" s="7">
        <f t="shared" ca="1" si="107"/>
        <v>0</v>
      </c>
      <c r="BT214" s="5">
        <f ca="1">IF(Table1[[#This Row],[field of work]]="HEALTH",Table1[[#This Row],[Income]],0)</f>
        <v>3226</v>
      </c>
      <c r="BU214" s="6">
        <f ca="1">IF(Table1[[#This Row],[field of work]]="CONSTRUCTION",Table1[[#This Row],[Income]],0)</f>
        <v>0</v>
      </c>
      <c r="BV214" s="6">
        <f t="shared" ca="1" si="108"/>
        <v>6490</v>
      </c>
      <c r="BW214" s="6">
        <f ca="1">IF(Table1[[#This Row],[field of work]]="IT",Table1[[#This Row],[Income]],0)</f>
        <v>0</v>
      </c>
      <c r="BX214" s="6">
        <f ca="1">IF(Table1[[#This Row],[field of work]]="GENERAL WORK",Table1[[#This Row],[Income]],0)</f>
        <v>0</v>
      </c>
      <c r="BY214" s="7">
        <f ca="1">IF(Table1[[#This Row],[field of work]]="AGRICULTURE",Table1[[#This Row],[Income]],0)</f>
        <v>0</v>
      </c>
      <c r="BZ214" s="5">
        <f ca="1">IF(Table1[[#This Row],[Value of debts]]&gt;Table1[[#This Row],[Income]],1,0)</f>
        <v>1</v>
      </c>
      <c r="CA214" s="7"/>
      <c r="CB214" s="5">
        <f ca="1">IF(Table1[[#This Row],[Networth of person($)]]&gt;$CC$6,Table1[[#This Row],[age]],0)</f>
        <v>31</v>
      </c>
      <c r="CC214" s="7"/>
      <c r="CD214" s="6"/>
      <c r="CE214" s="6"/>
      <c r="CF214" s="6"/>
      <c r="CG214" s="6"/>
      <c r="CH214" s="6"/>
      <c r="CI214" s="6"/>
    </row>
    <row r="215" spans="2:87" x14ac:dyDescent="0.25">
      <c r="B215">
        <f t="shared" ca="1" si="89"/>
        <v>1</v>
      </c>
      <c r="C215" t="str">
        <f t="shared" ca="1" si="90"/>
        <v>men</v>
      </c>
      <c r="D215">
        <f t="shared" ca="1" si="91"/>
        <v>42</v>
      </c>
      <c r="E215">
        <f t="shared" ca="1" si="92"/>
        <v>3</v>
      </c>
      <c r="F215" t="str">
        <f t="shared" ca="1" si="93"/>
        <v>teaching</v>
      </c>
      <c r="G215">
        <f t="shared" ca="1" si="94"/>
        <v>6</v>
      </c>
      <c r="H215" t="str">
        <f t="shared" ca="1" si="95"/>
        <v>other</v>
      </c>
      <c r="I215">
        <f t="shared" ca="1" si="96"/>
        <v>4</v>
      </c>
      <c r="J215">
        <f t="shared" ca="1" si="97"/>
        <v>1</v>
      </c>
      <c r="K215">
        <f t="shared" ca="1" si="98"/>
        <v>6490</v>
      </c>
      <c r="L215">
        <f t="shared" ca="1" si="99"/>
        <v>10</v>
      </c>
      <c r="M215" t="str">
        <f t="shared" ca="1" si="100"/>
        <v>Newfounland</v>
      </c>
      <c r="N215">
        <f t="shared" ca="1" si="109"/>
        <v>25960</v>
      </c>
      <c r="O215">
        <f t="shared" ca="1" si="101"/>
        <v>380.08336045340849</v>
      </c>
      <c r="P215">
        <f t="shared" ca="1" si="110"/>
        <v>3387.7454706313279</v>
      </c>
      <c r="Q215">
        <f t="shared" ca="1" si="102"/>
        <v>2217</v>
      </c>
      <c r="R215">
        <f t="shared" ca="1" si="111"/>
        <v>362.20048445898675</v>
      </c>
      <c r="S215">
        <f t="shared" ca="1" si="112"/>
        <v>9101.2549685095273</v>
      </c>
      <c r="T215">
        <f t="shared" ca="1" si="113"/>
        <v>38449.000439140858</v>
      </c>
      <c r="U215">
        <f t="shared" ca="1" si="114"/>
        <v>2959.2838449123956</v>
      </c>
      <c r="V215">
        <f t="shared" ca="1" si="115"/>
        <v>35489.716594228463</v>
      </c>
      <c r="AD215" s="5">
        <f ca="1">IF(Table1[[#This Row],[Gender]]="men",1,0)</f>
        <v>1</v>
      </c>
      <c r="AE215" s="6">
        <f ca="1">IF(Table1[[#This Row],[Gender]]="women",1,0)</f>
        <v>0</v>
      </c>
      <c r="AF215" s="6"/>
      <c r="AG215" s="7"/>
      <c r="AJ215" s="17">
        <f ca="1">IF(Table1[[#This Row],[field of work]]="TEACHING",1,0)</f>
        <v>1</v>
      </c>
      <c r="AK215" s="11">
        <f ca="1">IF(Table1[[#This Row],[field of work]]="CONSTRUCTION",1,0)</f>
        <v>0</v>
      </c>
      <c r="AL215" s="11">
        <f ca="1">IF(Table1[[#This Row],[field of work]]="AGRICULTURE",1,0)</f>
        <v>0</v>
      </c>
      <c r="AM215" s="11">
        <f ca="1">IF(Table1[[#This Row],[field of work]]="AGRICULTURE",1,0)</f>
        <v>0</v>
      </c>
      <c r="AN215" s="11">
        <f ca="1">IF(Table1[[#This Row],[field of work]]="HEALTH",1,0)</f>
        <v>0</v>
      </c>
      <c r="AO215" s="11">
        <f ca="1">IF(Table1[[#This Row],[field of work]]="IT",1,0)</f>
        <v>0</v>
      </c>
      <c r="AP215" s="11"/>
      <c r="AQ215" s="11"/>
      <c r="AR215" s="6"/>
      <c r="AS215" s="6"/>
      <c r="AT215" s="6"/>
      <c r="AU215" s="7"/>
      <c r="AW215" s="20">
        <f ca="1">QUOTIENT(Table1[[#This Row],[Car Value]],Table1[[#This Row],[Cars]])</f>
        <v>3387</v>
      </c>
      <c r="AX215" s="6"/>
      <c r="AY215" s="17">
        <f ca="1">IF(Table1[[#This Row],[Value of debts]]&gt;$AZ$6,1,0)</f>
        <v>1</v>
      </c>
      <c r="AZ215" s="6"/>
      <c r="BA215" s="6"/>
      <c r="BB215" s="7"/>
      <c r="BC215" s="27">
        <f ca="1">(Table1[[#This Row],[Mortage left]]/Table1[[#This Row],[Value of House]])</f>
        <v>1.4641115579869357E-2</v>
      </c>
      <c r="BD215" s="11">
        <f t="shared" ca="1" si="103"/>
        <v>1</v>
      </c>
      <c r="BE215" s="11"/>
      <c r="BF215" s="11"/>
      <c r="BG215" s="17">
        <f ca="1">IF(Table1[[#This Row],[Area]]="YUKON",Table1[[#This Row],[Income]],0)</f>
        <v>0</v>
      </c>
      <c r="BH215" s="11">
        <f ca="1">IF(Table1[[#This Row],[Area]]="BC",Table1[[#This Row],[Income]],0)</f>
        <v>0</v>
      </c>
      <c r="BI215" s="11">
        <f t="shared" ca="1" si="104"/>
        <v>0</v>
      </c>
      <c r="BJ215" s="11">
        <f t="shared" ca="1" si="105"/>
        <v>0</v>
      </c>
      <c r="BK215" s="11">
        <f ca="1">IF(Table1[[#This Row],[Area]]="NUNAVUT",Table1[[#This Row],[Income]],0)</f>
        <v>0</v>
      </c>
      <c r="BL215" s="11">
        <f t="shared" ca="1" si="106"/>
        <v>0</v>
      </c>
      <c r="BM215" s="6">
        <f ca="1">IF(Table1[[#This Row],[Area]]="MANITOBA",Table1[[#This Row],[Income]],0)</f>
        <v>0</v>
      </c>
      <c r="BN215" s="6">
        <f ca="1">IF(Table1[[#This Row],[Area]]="ONTARIO",Table1[[#This Row],[Income]],0)</f>
        <v>0</v>
      </c>
      <c r="BO215" s="6">
        <f ca="1">IF(Table1[[#This Row],[Area]]="QUEBEC",Table1[[#This Row],[Income]],0)</f>
        <v>0</v>
      </c>
      <c r="BP215" s="6">
        <f ca="1">IF(Table1[[#This Row],[Area]]="NEWFOUNLAND",Table1[[#This Row],[Income]],0)</f>
        <v>6490</v>
      </c>
      <c r="BQ215" s="6">
        <f ca="1">IF(Table1[[#This Row],[Area]]="NEW BRUNCWICK",Table1[[#This Row],[Income]],0)</f>
        <v>0</v>
      </c>
      <c r="BR215" s="6">
        <f ca="1">IF(Table1[[#This Row],[Area]]="NOVA SCOTIA",Table1[[#This Row],[Income]],0)</f>
        <v>0</v>
      </c>
      <c r="BS215" s="7">
        <f t="shared" ca="1" si="107"/>
        <v>0</v>
      </c>
      <c r="BT215" s="5">
        <f ca="1">IF(Table1[[#This Row],[field of work]]="HEALTH",Table1[[#This Row],[Income]],0)</f>
        <v>0</v>
      </c>
      <c r="BU215" s="6">
        <f ca="1">IF(Table1[[#This Row],[field of work]]="CONSTRUCTION",Table1[[#This Row],[Income]],0)</f>
        <v>0</v>
      </c>
      <c r="BV215" s="6">
        <f t="shared" ca="1" si="108"/>
        <v>0</v>
      </c>
      <c r="BW215" s="6">
        <f ca="1">IF(Table1[[#This Row],[field of work]]="IT",Table1[[#This Row],[Income]],0)</f>
        <v>0</v>
      </c>
      <c r="BX215" s="6">
        <f ca="1">IF(Table1[[#This Row],[field of work]]="GENERAL WORK",Table1[[#This Row],[Income]],0)</f>
        <v>0</v>
      </c>
      <c r="BY215" s="7">
        <f ca="1">IF(Table1[[#This Row],[field of work]]="AGRICULTURE",Table1[[#This Row],[Income]],0)</f>
        <v>0</v>
      </c>
      <c r="BZ215" s="5">
        <f ca="1">IF(Table1[[#This Row],[Value of debts]]&gt;Table1[[#This Row],[Income]],1,0)</f>
        <v>0</v>
      </c>
      <c r="CA215" s="7"/>
      <c r="CB215" s="5">
        <f ca="1">IF(Table1[[#This Row],[Networth of person($)]]&gt;$CC$6,Table1[[#This Row],[age]],0)</f>
        <v>42</v>
      </c>
      <c r="CC215" s="7"/>
      <c r="CD215" s="6"/>
      <c r="CE215" s="6"/>
      <c r="CF215" s="6"/>
      <c r="CG215" s="6"/>
      <c r="CH215" s="6"/>
      <c r="CI215" s="6"/>
    </row>
    <row r="216" spans="2:87" x14ac:dyDescent="0.25">
      <c r="B216">
        <f t="shared" ca="1" si="89"/>
        <v>2</v>
      </c>
      <c r="C216" t="str">
        <f t="shared" ca="1" si="90"/>
        <v>women</v>
      </c>
      <c r="D216">
        <f t="shared" ca="1" si="91"/>
        <v>25</v>
      </c>
      <c r="E216">
        <f t="shared" ca="1" si="92"/>
        <v>2</v>
      </c>
      <c r="F216" t="str">
        <f t="shared" ca="1" si="93"/>
        <v>constuction</v>
      </c>
      <c r="G216">
        <f t="shared" ca="1" si="94"/>
        <v>3</v>
      </c>
      <c r="H216" t="str">
        <f t="shared" ca="1" si="95"/>
        <v>university</v>
      </c>
      <c r="I216">
        <f t="shared" ca="1" si="96"/>
        <v>0</v>
      </c>
      <c r="J216">
        <f t="shared" ca="1" si="97"/>
        <v>2</v>
      </c>
      <c r="K216">
        <f t="shared" ca="1" si="98"/>
        <v>8172</v>
      </c>
      <c r="L216">
        <f t="shared" ca="1" si="99"/>
        <v>8</v>
      </c>
      <c r="M216" t="str">
        <f t="shared" ca="1" si="100"/>
        <v>Ontario</v>
      </c>
      <c r="N216">
        <f t="shared" ca="1" si="109"/>
        <v>49032</v>
      </c>
      <c r="O216">
        <f t="shared" ca="1" si="101"/>
        <v>11244.411298101746</v>
      </c>
      <c r="P216">
        <f t="shared" ca="1" si="110"/>
        <v>12709.196141482016</v>
      </c>
      <c r="Q216">
        <f t="shared" ca="1" si="102"/>
        <v>9211</v>
      </c>
      <c r="R216">
        <f t="shared" ca="1" si="111"/>
        <v>10417.720155322811</v>
      </c>
      <c r="S216">
        <f t="shared" ca="1" si="112"/>
        <v>608.31077038142723</v>
      </c>
      <c r="T216">
        <f t="shared" ca="1" si="113"/>
        <v>62349.506911863442</v>
      </c>
      <c r="U216">
        <f t="shared" ca="1" si="114"/>
        <v>30873.131453424558</v>
      </c>
      <c r="V216">
        <f t="shared" ca="1" si="115"/>
        <v>31476.375458438884</v>
      </c>
      <c r="AD216" s="5">
        <f ca="1">IF(Table1[[#This Row],[Gender]]="men",1,0)</f>
        <v>0</v>
      </c>
      <c r="AE216" s="6">
        <f ca="1">IF(Table1[[#This Row],[Gender]]="women",1,0)</f>
        <v>1</v>
      </c>
      <c r="AF216" s="6"/>
      <c r="AG216" s="7"/>
      <c r="AJ216" s="17">
        <f ca="1">IF(Table1[[#This Row],[field of work]]="TEACHING",1,0)</f>
        <v>0</v>
      </c>
      <c r="AK216" s="11">
        <f ca="1">IF(Table1[[#This Row],[field of work]]="CONSTRUCTION",1,0)</f>
        <v>0</v>
      </c>
      <c r="AL216" s="11">
        <f ca="1">IF(Table1[[#This Row],[field of work]]="AGRICULTURE",1,0)</f>
        <v>0</v>
      </c>
      <c r="AM216" s="11">
        <f ca="1">IF(Table1[[#This Row],[field of work]]="AGRICULTURE",1,0)</f>
        <v>0</v>
      </c>
      <c r="AN216" s="11">
        <f ca="1">IF(Table1[[#This Row],[field of work]]="HEALTH",1,0)</f>
        <v>0</v>
      </c>
      <c r="AO216" s="11">
        <f ca="1">IF(Table1[[#This Row],[field of work]]="IT",1,0)</f>
        <v>0</v>
      </c>
      <c r="AP216" s="11"/>
      <c r="AQ216" s="11"/>
      <c r="AR216" s="6"/>
      <c r="AS216" s="6"/>
      <c r="AT216" s="6"/>
      <c r="AU216" s="7"/>
      <c r="AW216" s="20">
        <f ca="1">QUOTIENT(Table1[[#This Row],[Car Value]],Table1[[#This Row],[Cars]])</f>
        <v>6354</v>
      </c>
      <c r="AX216" s="6"/>
      <c r="AY216" s="17">
        <f ca="1">IF(Table1[[#This Row],[Value of debts]]&gt;$AZ$6,1,0)</f>
        <v>1</v>
      </c>
      <c r="AZ216" s="6"/>
      <c r="BA216" s="6"/>
      <c r="BB216" s="7"/>
      <c r="BC216" s="27">
        <f ca="1">(Table1[[#This Row],[Mortage left]]/Table1[[#This Row],[Value of House]])</f>
        <v>0.22932801635874012</v>
      </c>
      <c r="BD216" s="11">
        <f t="shared" ca="1" si="103"/>
        <v>0</v>
      </c>
      <c r="BE216" s="11"/>
      <c r="BF216" s="11"/>
      <c r="BG216" s="17">
        <f ca="1">IF(Table1[[#This Row],[Area]]="YUKON",Table1[[#This Row],[Income]],0)</f>
        <v>0</v>
      </c>
      <c r="BH216" s="11">
        <f ca="1">IF(Table1[[#This Row],[Area]]="BC",Table1[[#This Row],[Income]],0)</f>
        <v>0</v>
      </c>
      <c r="BI216" s="11">
        <f t="shared" ca="1" si="104"/>
        <v>0</v>
      </c>
      <c r="BJ216" s="11">
        <f t="shared" ca="1" si="105"/>
        <v>0</v>
      </c>
      <c r="BK216" s="11">
        <f ca="1">IF(Table1[[#This Row],[Area]]="NUNAVUT",Table1[[#This Row],[Income]],0)</f>
        <v>0</v>
      </c>
      <c r="BL216" s="11">
        <f t="shared" ca="1" si="106"/>
        <v>0</v>
      </c>
      <c r="BM216" s="6">
        <f ca="1">IF(Table1[[#This Row],[Area]]="MANITOBA",Table1[[#This Row],[Income]],0)</f>
        <v>0</v>
      </c>
      <c r="BN216" s="6">
        <f ca="1">IF(Table1[[#This Row],[Area]]="ONTARIO",Table1[[#This Row],[Income]],0)</f>
        <v>8172</v>
      </c>
      <c r="BO216" s="6">
        <f ca="1">IF(Table1[[#This Row],[Area]]="QUEBEC",Table1[[#This Row],[Income]],0)</f>
        <v>0</v>
      </c>
      <c r="BP216" s="6">
        <f ca="1">IF(Table1[[#This Row],[Area]]="NEWFOUNLAND",Table1[[#This Row],[Income]],0)</f>
        <v>0</v>
      </c>
      <c r="BQ216" s="6">
        <f ca="1">IF(Table1[[#This Row],[Area]]="NEW BRUNCWICK",Table1[[#This Row],[Income]],0)</f>
        <v>0</v>
      </c>
      <c r="BR216" s="6">
        <f ca="1">IF(Table1[[#This Row],[Area]]="NOVA SCOTIA",Table1[[#This Row],[Income]],0)</f>
        <v>0</v>
      </c>
      <c r="BS216" s="7">
        <f t="shared" ca="1" si="107"/>
        <v>0</v>
      </c>
      <c r="BT216" s="5">
        <f ca="1">IF(Table1[[#This Row],[field of work]]="HEALTH",Table1[[#This Row],[Income]],0)</f>
        <v>0</v>
      </c>
      <c r="BU216" s="6">
        <f ca="1">IF(Table1[[#This Row],[field of work]]="CONSTRUCTION",Table1[[#This Row],[Income]],0)</f>
        <v>0</v>
      </c>
      <c r="BV216" s="6">
        <f t="shared" ca="1" si="108"/>
        <v>0</v>
      </c>
      <c r="BW216" s="6">
        <f ca="1">IF(Table1[[#This Row],[field of work]]="IT",Table1[[#This Row],[Income]],0)</f>
        <v>0</v>
      </c>
      <c r="BX216" s="6">
        <f ca="1">IF(Table1[[#This Row],[field of work]]="GENERAL WORK",Table1[[#This Row],[Income]],0)</f>
        <v>0</v>
      </c>
      <c r="BY216" s="7">
        <f ca="1">IF(Table1[[#This Row],[field of work]]="AGRICULTURE",Table1[[#This Row],[Income]],0)</f>
        <v>0</v>
      </c>
      <c r="BZ216" s="5">
        <f ca="1">IF(Table1[[#This Row],[Value of debts]]&gt;Table1[[#This Row],[Income]],1,0)</f>
        <v>1</v>
      </c>
      <c r="CA216" s="7"/>
      <c r="CB216" s="5">
        <f ca="1">IF(Table1[[#This Row],[Networth of person($)]]&gt;$CC$6,Table1[[#This Row],[age]],0)</f>
        <v>25</v>
      </c>
      <c r="CC216" s="7"/>
      <c r="CD216" s="6"/>
      <c r="CE216" s="6"/>
      <c r="CF216" s="6"/>
      <c r="CG216" s="6"/>
      <c r="CH216" s="6"/>
      <c r="CI216" s="6"/>
    </row>
    <row r="217" spans="2:87" x14ac:dyDescent="0.25">
      <c r="B217">
        <f t="shared" ca="1" si="89"/>
        <v>1</v>
      </c>
      <c r="C217" t="str">
        <f t="shared" ca="1" si="90"/>
        <v>men</v>
      </c>
      <c r="D217">
        <f t="shared" ca="1" si="91"/>
        <v>35</v>
      </c>
      <c r="E217">
        <f t="shared" ca="1" si="92"/>
        <v>4</v>
      </c>
      <c r="F217" t="str">
        <f t="shared" ca="1" si="93"/>
        <v>IT</v>
      </c>
      <c r="G217">
        <f t="shared" ca="1" si="94"/>
        <v>1</v>
      </c>
      <c r="H217" t="str">
        <f t="shared" ca="1" si="95"/>
        <v>highschool</v>
      </c>
      <c r="I217">
        <f t="shared" ca="1" si="96"/>
        <v>0</v>
      </c>
      <c r="J217">
        <f t="shared" ca="1" si="97"/>
        <v>3</v>
      </c>
      <c r="K217">
        <f t="shared" ca="1" si="98"/>
        <v>4050</v>
      </c>
      <c r="L217">
        <f t="shared" ca="1" si="99"/>
        <v>11</v>
      </c>
      <c r="M217" t="str">
        <f t="shared" ca="1" si="100"/>
        <v>New bruncwick</v>
      </c>
      <c r="N217">
        <f t="shared" ca="1" si="109"/>
        <v>20250</v>
      </c>
      <c r="O217">
        <f t="shared" ca="1" si="101"/>
        <v>6947.9588808294984</v>
      </c>
      <c r="P217">
        <f t="shared" ca="1" si="110"/>
        <v>6477.0428202241901</v>
      </c>
      <c r="Q217">
        <f t="shared" ca="1" si="102"/>
        <v>4435</v>
      </c>
      <c r="R217">
        <f t="shared" ca="1" si="111"/>
        <v>7085.3934309259839</v>
      </c>
      <c r="S217">
        <f t="shared" ca="1" si="112"/>
        <v>2219.0047477209719</v>
      </c>
      <c r="T217">
        <f t="shared" ca="1" si="113"/>
        <v>28946.047567945163</v>
      </c>
      <c r="U217">
        <f t="shared" ca="1" si="114"/>
        <v>18468.35231175548</v>
      </c>
      <c r="V217">
        <f t="shared" ca="1" si="115"/>
        <v>10477.695256189683</v>
      </c>
      <c r="AD217" s="5">
        <f ca="1">IF(Table1[[#This Row],[Gender]]="men",1,0)</f>
        <v>1</v>
      </c>
      <c r="AE217" s="6">
        <f ca="1">IF(Table1[[#This Row],[Gender]]="women",1,0)</f>
        <v>0</v>
      </c>
      <c r="AF217" s="6"/>
      <c r="AG217" s="7"/>
      <c r="AJ217" s="17">
        <f ca="1">IF(Table1[[#This Row],[field of work]]="TEACHING",1,0)</f>
        <v>0</v>
      </c>
      <c r="AK217" s="11">
        <f ca="1">IF(Table1[[#This Row],[field of work]]="CONSTRUCTION",1,0)</f>
        <v>0</v>
      </c>
      <c r="AL217" s="11">
        <f ca="1">IF(Table1[[#This Row],[field of work]]="AGRICULTURE",1,0)</f>
        <v>0</v>
      </c>
      <c r="AM217" s="11">
        <f ca="1">IF(Table1[[#This Row],[field of work]]="AGRICULTURE",1,0)</f>
        <v>0</v>
      </c>
      <c r="AN217" s="11">
        <f ca="1">IF(Table1[[#This Row],[field of work]]="HEALTH",1,0)</f>
        <v>0</v>
      </c>
      <c r="AO217" s="11">
        <f ca="1">IF(Table1[[#This Row],[field of work]]="IT",1,0)</f>
        <v>1</v>
      </c>
      <c r="AP217" s="11"/>
      <c r="AQ217" s="11"/>
      <c r="AR217" s="6"/>
      <c r="AS217" s="6"/>
      <c r="AT217" s="6"/>
      <c r="AU217" s="7"/>
      <c r="AW217" s="20">
        <f ca="1">QUOTIENT(Table1[[#This Row],[Car Value]],Table1[[#This Row],[Cars]])</f>
        <v>2159</v>
      </c>
      <c r="AX217" s="6"/>
      <c r="AY217" s="17">
        <f ca="1">IF(Table1[[#This Row],[Value of debts]]&gt;$AZ$6,1,0)</f>
        <v>1</v>
      </c>
      <c r="AZ217" s="6"/>
      <c r="BA217" s="6"/>
      <c r="BB217" s="7"/>
      <c r="BC217" s="27">
        <f ca="1">(Table1[[#This Row],[Mortage left]]/Table1[[#This Row],[Value of House]])</f>
        <v>0.34310908053479006</v>
      </c>
      <c r="BD217" s="11">
        <f t="shared" ca="1" si="103"/>
        <v>0</v>
      </c>
      <c r="BE217" s="11"/>
      <c r="BF217" s="11"/>
      <c r="BG217" s="17">
        <f ca="1">IF(Table1[[#This Row],[Area]]="YUKON",Table1[[#This Row],[Income]],0)</f>
        <v>0</v>
      </c>
      <c r="BH217" s="11">
        <f ca="1">IF(Table1[[#This Row],[Area]]="BC",Table1[[#This Row],[Income]],0)</f>
        <v>0</v>
      </c>
      <c r="BI217" s="11">
        <f t="shared" ca="1" si="104"/>
        <v>0</v>
      </c>
      <c r="BJ217" s="11">
        <f t="shared" ca="1" si="105"/>
        <v>0</v>
      </c>
      <c r="BK217" s="11">
        <f ca="1">IF(Table1[[#This Row],[Area]]="NUNAVUT",Table1[[#This Row],[Income]],0)</f>
        <v>0</v>
      </c>
      <c r="BL217" s="11">
        <f t="shared" ca="1" si="106"/>
        <v>0</v>
      </c>
      <c r="BM217" s="6">
        <f ca="1">IF(Table1[[#This Row],[Area]]="MANITOBA",Table1[[#This Row],[Income]],0)</f>
        <v>0</v>
      </c>
      <c r="BN217" s="6">
        <f ca="1">IF(Table1[[#This Row],[Area]]="ONTARIO",Table1[[#This Row],[Income]],0)</f>
        <v>0</v>
      </c>
      <c r="BO217" s="6">
        <f ca="1">IF(Table1[[#This Row],[Area]]="QUEBEC",Table1[[#This Row],[Income]],0)</f>
        <v>0</v>
      </c>
      <c r="BP217" s="6">
        <f ca="1">IF(Table1[[#This Row],[Area]]="NEWFOUNLAND",Table1[[#This Row],[Income]],0)</f>
        <v>0</v>
      </c>
      <c r="BQ217" s="6">
        <f ca="1">IF(Table1[[#This Row],[Area]]="NEW BRUNCWICK",Table1[[#This Row],[Income]],0)</f>
        <v>4050</v>
      </c>
      <c r="BR217" s="6">
        <f ca="1">IF(Table1[[#This Row],[Area]]="NOVA SCOTIA",Table1[[#This Row],[Income]],0)</f>
        <v>0</v>
      </c>
      <c r="BS217" s="7">
        <f t="shared" ca="1" si="107"/>
        <v>0</v>
      </c>
      <c r="BT217" s="5">
        <f ca="1">IF(Table1[[#This Row],[field of work]]="HEALTH",Table1[[#This Row],[Income]],0)</f>
        <v>0</v>
      </c>
      <c r="BU217" s="6">
        <f ca="1">IF(Table1[[#This Row],[field of work]]="CONSTRUCTION",Table1[[#This Row],[Income]],0)</f>
        <v>0</v>
      </c>
      <c r="BV217" s="6">
        <f t="shared" ca="1" si="108"/>
        <v>3006</v>
      </c>
      <c r="BW217" s="6">
        <f ca="1">IF(Table1[[#This Row],[field of work]]="IT",Table1[[#This Row],[Income]],0)</f>
        <v>4050</v>
      </c>
      <c r="BX217" s="6">
        <f ca="1">IF(Table1[[#This Row],[field of work]]="GENERAL WORK",Table1[[#This Row],[Income]],0)</f>
        <v>0</v>
      </c>
      <c r="BY217" s="7">
        <f ca="1">IF(Table1[[#This Row],[field of work]]="AGRICULTURE",Table1[[#This Row],[Income]],0)</f>
        <v>0</v>
      </c>
      <c r="BZ217" s="5">
        <f ca="1">IF(Table1[[#This Row],[Value of debts]]&gt;Table1[[#This Row],[Income]],1,0)</f>
        <v>1</v>
      </c>
      <c r="CA217" s="7"/>
      <c r="CB217" s="5">
        <f ca="1">IF(Table1[[#This Row],[Networth of person($)]]&gt;$CC$6,Table1[[#This Row],[age]],0)</f>
        <v>35</v>
      </c>
      <c r="CC217" s="7"/>
      <c r="CD217" s="6"/>
      <c r="CE217" s="6"/>
      <c r="CF217" s="6"/>
      <c r="CG217" s="6"/>
      <c r="CH217" s="6"/>
      <c r="CI217" s="6"/>
    </row>
    <row r="218" spans="2:87" x14ac:dyDescent="0.25">
      <c r="B218">
        <f t="shared" ca="1" si="89"/>
        <v>1</v>
      </c>
      <c r="C218" t="str">
        <f t="shared" ca="1" si="90"/>
        <v>men</v>
      </c>
      <c r="D218">
        <f t="shared" ca="1" si="91"/>
        <v>35</v>
      </c>
      <c r="E218">
        <f t="shared" ca="1" si="92"/>
        <v>3</v>
      </c>
      <c r="F218" t="str">
        <f t="shared" ca="1" si="93"/>
        <v>teaching</v>
      </c>
      <c r="G218">
        <f t="shared" ca="1" si="94"/>
        <v>2</v>
      </c>
      <c r="H218" t="str">
        <f t="shared" ca="1" si="95"/>
        <v>college</v>
      </c>
      <c r="I218">
        <f t="shared" ca="1" si="96"/>
        <v>0</v>
      </c>
      <c r="J218">
        <f t="shared" ca="1" si="97"/>
        <v>3</v>
      </c>
      <c r="K218">
        <f t="shared" ca="1" si="98"/>
        <v>3006</v>
      </c>
      <c r="L218">
        <f t="shared" ca="1" si="99"/>
        <v>1</v>
      </c>
      <c r="M218" t="str">
        <f t="shared" ca="1" si="100"/>
        <v>Yukon</v>
      </c>
      <c r="N218">
        <f t="shared" ca="1" si="109"/>
        <v>15030</v>
      </c>
      <c r="O218">
        <f t="shared" ca="1" si="101"/>
        <v>12253.463904404527</v>
      </c>
      <c r="P218">
        <f t="shared" ca="1" si="110"/>
        <v>4721.6375580343702</v>
      </c>
      <c r="Q218">
        <f t="shared" ca="1" si="102"/>
        <v>774</v>
      </c>
      <c r="R218">
        <f t="shared" ca="1" si="111"/>
        <v>4228.5861750182166</v>
      </c>
      <c r="S218">
        <f t="shared" ca="1" si="112"/>
        <v>41.346608133628287</v>
      </c>
      <c r="T218">
        <f t="shared" ca="1" si="113"/>
        <v>19792.984166168</v>
      </c>
      <c r="U218">
        <f t="shared" ca="1" si="114"/>
        <v>17256.050079422745</v>
      </c>
      <c r="V218">
        <f t="shared" ca="1" si="115"/>
        <v>2536.9340867452556</v>
      </c>
      <c r="AD218" s="5">
        <f ca="1">IF(Table1[[#This Row],[Gender]]="men",1,0)</f>
        <v>1</v>
      </c>
      <c r="AE218" s="6">
        <f ca="1">IF(Table1[[#This Row],[Gender]]="women",1,0)</f>
        <v>0</v>
      </c>
      <c r="AF218" s="6"/>
      <c r="AG218" s="7"/>
      <c r="AJ218" s="17">
        <f ca="1">IF(Table1[[#This Row],[field of work]]="TEACHING",1,0)</f>
        <v>1</v>
      </c>
      <c r="AK218" s="11">
        <f ca="1">IF(Table1[[#This Row],[field of work]]="CONSTRUCTION",1,0)</f>
        <v>0</v>
      </c>
      <c r="AL218" s="11">
        <f ca="1">IF(Table1[[#This Row],[field of work]]="AGRICULTURE",1,0)</f>
        <v>0</v>
      </c>
      <c r="AM218" s="11">
        <f ca="1">IF(Table1[[#This Row],[field of work]]="AGRICULTURE",1,0)</f>
        <v>0</v>
      </c>
      <c r="AN218" s="11">
        <f ca="1">IF(Table1[[#This Row],[field of work]]="HEALTH",1,0)</f>
        <v>0</v>
      </c>
      <c r="AO218" s="11">
        <f ca="1">IF(Table1[[#This Row],[field of work]]="IT",1,0)</f>
        <v>0</v>
      </c>
      <c r="AP218" s="11"/>
      <c r="AQ218" s="11"/>
      <c r="AR218" s="6"/>
      <c r="AS218" s="6"/>
      <c r="AT218" s="6"/>
      <c r="AU218" s="7"/>
      <c r="AW218" s="20">
        <f ca="1">QUOTIENT(Table1[[#This Row],[Car Value]],Table1[[#This Row],[Cars]])</f>
        <v>1573</v>
      </c>
      <c r="AX218" s="6"/>
      <c r="AY218" s="17">
        <f ca="1">IF(Table1[[#This Row],[Value of debts]]&gt;$AZ$6,1,0)</f>
        <v>1</v>
      </c>
      <c r="AZ218" s="6"/>
      <c r="BA218" s="6"/>
      <c r="BB218" s="7"/>
      <c r="BC218" s="27">
        <f ca="1">(Table1[[#This Row],[Mortage left]]/Table1[[#This Row],[Value of House]])</f>
        <v>0.81526705950795253</v>
      </c>
      <c r="BD218" s="11">
        <f t="shared" ca="1" si="103"/>
        <v>0</v>
      </c>
      <c r="BE218" s="11"/>
      <c r="BF218" s="11"/>
      <c r="BG218" s="17">
        <f ca="1">IF(Table1[[#This Row],[Area]]="YUKON",Table1[[#This Row],[Income]],0)</f>
        <v>3006</v>
      </c>
      <c r="BH218" s="11">
        <f ca="1">IF(Table1[[#This Row],[Area]]="BC",Table1[[#This Row],[Income]],0)</f>
        <v>0</v>
      </c>
      <c r="BI218" s="11">
        <f t="shared" ca="1" si="104"/>
        <v>0</v>
      </c>
      <c r="BJ218" s="11">
        <f t="shared" ca="1" si="105"/>
        <v>0</v>
      </c>
      <c r="BK218" s="11">
        <f ca="1">IF(Table1[[#This Row],[Area]]="NUNAVUT",Table1[[#This Row],[Income]],0)</f>
        <v>0</v>
      </c>
      <c r="BL218" s="11">
        <f t="shared" ca="1" si="106"/>
        <v>4227</v>
      </c>
      <c r="BM218" s="6">
        <f ca="1">IF(Table1[[#This Row],[Area]]="MANITOBA",Table1[[#This Row],[Income]],0)</f>
        <v>0</v>
      </c>
      <c r="BN218" s="6">
        <f ca="1">IF(Table1[[#This Row],[Area]]="ONTARIO",Table1[[#This Row],[Income]],0)</f>
        <v>0</v>
      </c>
      <c r="BO218" s="6">
        <f ca="1">IF(Table1[[#This Row],[Area]]="QUEBEC",Table1[[#This Row],[Income]],0)</f>
        <v>0</v>
      </c>
      <c r="BP218" s="6">
        <f ca="1">IF(Table1[[#This Row],[Area]]="NEWFOUNLAND",Table1[[#This Row],[Income]],0)</f>
        <v>0</v>
      </c>
      <c r="BQ218" s="6">
        <f ca="1">IF(Table1[[#This Row],[Area]]="NEW BRUNCWICK",Table1[[#This Row],[Income]],0)</f>
        <v>0</v>
      </c>
      <c r="BR218" s="6">
        <f ca="1">IF(Table1[[#This Row],[Area]]="NOVA SCOTIA",Table1[[#This Row],[Income]],0)</f>
        <v>0</v>
      </c>
      <c r="BS218" s="7">
        <f t="shared" ca="1" si="107"/>
        <v>0</v>
      </c>
      <c r="BT218" s="5">
        <f ca="1">IF(Table1[[#This Row],[field of work]]="HEALTH",Table1[[#This Row],[Income]],0)</f>
        <v>0</v>
      </c>
      <c r="BU218" s="6">
        <f ca="1">IF(Table1[[#This Row],[field of work]]="CONSTRUCTION",Table1[[#This Row],[Income]],0)</f>
        <v>0</v>
      </c>
      <c r="BV218" s="6">
        <f t="shared" ca="1" si="108"/>
        <v>0</v>
      </c>
      <c r="BW218" s="6">
        <f ca="1">IF(Table1[[#This Row],[field of work]]="IT",Table1[[#This Row],[Income]],0)</f>
        <v>0</v>
      </c>
      <c r="BX218" s="6">
        <f ca="1">IF(Table1[[#This Row],[field of work]]="GENERAL WORK",Table1[[#This Row],[Income]],0)</f>
        <v>0</v>
      </c>
      <c r="BY218" s="7">
        <f ca="1">IF(Table1[[#This Row],[field of work]]="AGRICULTURE",Table1[[#This Row],[Income]],0)</f>
        <v>0</v>
      </c>
      <c r="BZ218" s="5">
        <f ca="1">IF(Table1[[#This Row],[Value of debts]]&gt;Table1[[#This Row],[Income]],1,0)</f>
        <v>1</v>
      </c>
      <c r="CA218" s="7"/>
      <c r="CB218" s="5">
        <f ca="1">IF(Table1[[#This Row],[Networth of person($)]]&gt;$CC$6,Table1[[#This Row],[age]],0)</f>
        <v>0</v>
      </c>
      <c r="CC218" s="7"/>
      <c r="CD218" s="6"/>
      <c r="CE218" s="6"/>
      <c r="CF218" s="6"/>
      <c r="CG218" s="6"/>
      <c r="CH218" s="6"/>
      <c r="CI218" s="6"/>
    </row>
    <row r="219" spans="2:87" x14ac:dyDescent="0.25">
      <c r="B219">
        <f t="shared" ca="1" si="89"/>
        <v>2</v>
      </c>
      <c r="C219" t="str">
        <f t="shared" ca="1" si="90"/>
        <v>women</v>
      </c>
      <c r="D219">
        <f t="shared" ca="1" si="91"/>
        <v>25</v>
      </c>
      <c r="E219">
        <f t="shared" ca="1" si="92"/>
        <v>2</v>
      </c>
      <c r="F219" t="str">
        <f t="shared" ca="1" si="93"/>
        <v>constuction</v>
      </c>
      <c r="G219">
        <f t="shared" ca="1" si="94"/>
        <v>4</v>
      </c>
      <c r="H219" t="str">
        <f t="shared" ca="1" si="95"/>
        <v>technical</v>
      </c>
      <c r="I219">
        <f t="shared" ca="1" si="96"/>
        <v>4</v>
      </c>
      <c r="J219">
        <f t="shared" ca="1" si="97"/>
        <v>3</v>
      </c>
      <c r="K219">
        <f t="shared" ca="1" si="98"/>
        <v>8862</v>
      </c>
      <c r="L219">
        <f t="shared" ca="1" si="99"/>
        <v>2</v>
      </c>
      <c r="M219" t="str">
        <f t="shared" ca="1" si="100"/>
        <v>BC</v>
      </c>
      <c r="N219">
        <f t="shared" ca="1" si="109"/>
        <v>44310</v>
      </c>
      <c r="O219">
        <f t="shared" ca="1" si="101"/>
        <v>2226.23638246869</v>
      </c>
      <c r="P219">
        <f t="shared" ca="1" si="110"/>
        <v>22865.503239775233</v>
      </c>
      <c r="Q219">
        <f t="shared" ca="1" si="102"/>
        <v>860</v>
      </c>
      <c r="R219">
        <f t="shared" ca="1" si="111"/>
        <v>15004.049865438094</v>
      </c>
      <c r="S219">
        <f t="shared" ca="1" si="112"/>
        <v>10861.427696492603</v>
      </c>
      <c r="T219">
        <f t="shared" ca="1" si="113"/>
        <v>78036.930936267832</v>
      </c>
      <c r="U219">
        <f t="shared" ca="1" si="114"/>
        <v>18090.286247906784</v>
      </c>
      <c r="V219">
        <f t="shared" ca="1" si="115"/>
        <v>59946.644688361048</v>
      </c>
      <c r="AD219" s="5">
        <f ca="1">IF(Table1[[#This Row],[Gender]]="men",1,0)</f>
        <v>0</v>
      </c>
      <c r="AE219" s="6">
        <f ca="1">IF(Table1[[#This Row],[Gender]]="women",1,0)</f>
        <v>1</v>
      </c>
      <c r="AF219" s="6"/>
      <c r="AG219" s="7"/>
      <c r="AJ219" s="17">
        <f ca="1">IF(Table1[[#This Row],[field of work]]="TEACHING",1,0)</f>
        <v>0</v>
      </c>
      <c r="AK219" s="11">
        <f ca="1">IF(Table1[[#This Row],[field of work]]="CONSTRUCTION",1,0)</f>
        <v>0</v>
      </c>
      <c r="AL219" s="11">
        <f ca="1">IF(Table1[[#This Row],[field of work]]="AGRICULTURE",1,0)</f>
        <v>0</v>
      </c>
      <c r="AM219" s="11">
        <f ca="1">IF(Table1[[#This Row],[field of work]]="AGRICULTURE",1,0)</f>
        <v>0</v>
      </c>
      <c r="AN219" s="11">
        <f ca="1">IF(Table1[[#This Row],[field of work]]="HEALTH",1,0)</f>
        <v>0</v>
      </c>
      <c r="AO219" s="11">
        <f ca="1">IF(Table1[[#This Row],[field of work]]="IT",1,0)</f>
        <v>0</v>
      </c>
      <c r="AP219" s="11"/>
      <c r="AQ219" s="11"/>
      <c r="AR219" s="6"/>
      <c r="AS219" s="6"/>
      <c r="AT219" s="6"/>
      <c r="AU219" s="7"/>
      <c r="AW219" s="20">
        <f ca="1">QUOTIENT(Table1[[#This Row],[Car Value]],Table1[[#This Row],[Cars]])</f>
        <v>7621</v>
      </c>
      <c r="AX219" s="6"/>
      <c r="AY219" s="17">
        <f ca="1">IF(Table1[[#This Row],[Value of debts]]&gt;$AZ$6,1,0)</f>
        <v>1</v>
      </c>
      <c r="AZ219" s="6"/>
      <c r="BA219" s="6"/>
      <c r="BB219" s="7"/>
      <c r="BC219" s="27">
        <f ca="1">(Table1[[#This Row],[Mortage left]]/Table1[[#This Row],[Value of House]])</f>
        <v>5.0242301567788084E-2</v>
      </c>
      <c r="BD219" s="11">
        <f t="shared" ca="1" si="103"/>
        <v>1</v>
      </c>
      <c r="BE219" s="11"/>
      <c r="BF219" s="11"/>
      <c r="BG219" s="17">
        <f ca="1">IF(Table1[[#This Row],[Area]]="YUKON",Table1[[#This Row],[Income]],0)</f>
        <v>0</v>
      </c>
      <c r="BH219" s="11">
        <f ca="1">IF(Table1[[#This Row],[Area]]="BC",Table1[[#This Row],[Income]],0)</f>
        <v>8862</v>
      </c>
      <c r="BI219" s="11">
        <f t="shared" ca="1" si="104"/>
        <v>0</v>
      </c>
      <c r="BJ219" s="11">
        <f t="shared" ca="1" si="105"/>
        <v>0</v>
      </c>
      <c r="BK219" s="11">
        <f ca="1">IF(Table1[[#This Row],[Area]]="NUNAVUT",Table1[[#This Row],[Income]],0)</f>
        <v>0</v>
      </c>
      <c r="BL219" s="11">
        <f t="shared" ca="1" si="106"/>
        <v>0</v>
      </c>
      <c r="BM219" s="6">
        <f ca="1">IF(Table1[[#This Row],[Area]]="MANITOBA",Table1[[#This Row],[Income]],0)</f>
        <v>0</v>
      </c>
      <c r="BN219" s="6">
        <f ca="1">IF(Table1[[#This Row],[Area]]="ONTARIO",Table1[[#This Row],[Income]],0)</f>
        <v>0</v>
      </c>
      <c r="BO219" s="6">
        <f ca="1">IF(Table1[[#This Row],[Area]]="QUEBEC",Table1[[#This Row],[Income]],0)</f>
        <v>0</v>
      </c>
      <c r="BP219" s="6">
        <f ca="1">IF(Table1[[#This Row],[Area]]="NEWFOUNLAND",Table1[[#This Row],[Income]],0)</f>
        <v>0</v>
      </c>
      <c r="BQ219" s="6">
        <f ca="1">IF(Table1[[#This Row],[Area]]="NEW BRUNCWICK",Table1[[#This Row],[Income]],0)</f>
        <v>0</v>
      </c>
      <c r="BR219" s="6">
        <f ca="1">IF(Table1[[#This Row],[Area]]="NOVA SCOTIA",Table1[[#This Row],[Income]],0)</f>
        <v>0</v>
      </c>
      <c r="BS219" s="7">
        <f t="shared" ca="1" si="107"/>
        <v>5208</v>
      </c>
      <c r="BT219" s="5">
        <f ca="1">IF(Table1[[#This Row],[field of work]]="HEALTH",Table1[[#This Row],[Income]],0)</f>
        <v>0</v>
      </c>
      <c r="BU219" s="6">
        <f ca="1">IF(Table1[[#This Row],[field of work]]="CONSTRUCTION",Table1[[#This Row],[Income]],0)</f>
        <v>0</v>
      </c>
      <c r="BV219" s="6">
        <f t="shared" ca="1" si="108"/>
        <v>0</v>
      </c>
      <c r="BW219" s="6">
        <f ca="1">IF(Table1[[#This Row],[field of work]]="IT",Table1[[#This Row],[Income]],0)</f>
        <v>0</v>
      </c>
      <c r="BX219" s="6">
        <f ca="1">IF(Table1[[#This Row],[field of work]]="GENERAL WORK",Table1[[#This Row],[Income]],0)</f>
        <v>0</v>
      </c>
      <c r="BY219" s="7">
        <f ca="1">IF(Table1[[#This Row],[field of work]]="AGRICULTURE",Table1[[#This Row],[Income]],0)</f>
        <v>0</v>
      </c>
      <c r="BZ219" s="5">
        <f ca="1">IF(Table1[[#This Row],[Value of debts]]&gt;Table1[[#This Row],[Income]],1,0)</f>
        <v>1</v>
      </c>
      <c r="CA219" s="7"/>
      <c r="CB219" s="5">
        <f ca="1">IF(Table1[[#This Row],[Networth of person($)]]&gt;$CC$6,Table1[[#This Row],[age]],0)</f>
        <v>25</v>
      </c>
      <c r="CC219" s="7"/>
      <c r="CD219" s="6"/>
      <c r="CE219" s="6"/>
      <c r="CF219" s="6"/>
      <c r="CG219" s="6"/>
      <c r="CH219" s="6"/>
      <c r="CI219" s="6"/>
    </row>
    <row r="220" spans="2:87" x14ac:dyDescent="0.25">
      <c r="B220">
        <f t="shared" ca="1" si="89"/>
        <v>1</v>
      </c>
      <c r="C220" t="str">
        <f t="shared" ca="1" si="90"/>
        <v>men</v>
      </c>
      <c r="D220">
        <f t="shared" ca="1" si="91"/>
        <v>26</v>
      </c>
      <c r="E220">
        <f t="shared" ca="1" si="92"/>
        <v>2</v>
      </c>
      <c r="F220" t="str">
        <f t="shared" ca="1" si="93"/>
        <v>constuction</v>
      </c>
      <c r="G220">
        <f t="shared" ca="1" si="94"/>
        <v>4</v>
      </c>
      <c r="H220" t="str">
        <f t="shared" ca="1" si="95"/>
        <v>technical</v>
      </c>
      <c r="I220">
        <f t="shared" ca="1" si="96"/>
        <v>3</v>
      </c>
      <c r="J220">
        <f t="shared" ca="1" si="97"/>
        <v>3</v>
      </c>
      <c r="K220">
        <f t="shared" ca="1" si="98"/>
        <v>8682</v>
      </c>
      <c r="L220">
        <f t="shared" ca="1" si="99"/>
        <v>4</v>
      </c>
      <c r="M220" t="str">
        <f t="shared" ca="1" si="100"/>
        <v>Alberta</v>
      </c>
      <c r="N220">
        <f t="shared" ca="1" si="109"/>
        <v>34728</v>
      </c>
      <c r="O220">
        <f t="shared" ca="1" si="101"/>
        <v>15002.328245826509</v>
      </c>
      <c r="P220">
        <f t="shared" ca="1" si="110"/>
        <v>24814.338312729946</v>
      </c>
      <c r="Q220">
        <f t="shared" ca="1" si="102"/>
        <v>7588</v>
      </c>
      <c r="R220">
        <f t="shared" ca="1" si="111"/>
        <v>5738.3304319383578</v>
      </c>
      <c r="S220">
        <f t="shared" ca="1" si="112"/>
        <v>6617.9465637214298</v>
      </c>
      <c r="T220">
        <f t="shared" ca="1" si="113"/>
        <v>66160.284876451376</v>
      </c>
      <c r="U220">
        <f t="shared" ca="1" si="114"/>
        <v>28328.658677764866</v>
      </c>
      <c r="V220">
        <f t="shared" ca="1" si="115"/>
        <v>37831.626198686514</v>
      </c>
      <c r="AD220" s="5">
        <f ca="1">IF(Table1[[#This Row],[Gender]]="men",1,0)</f>
        <v>1</v>
      </c>
      <c r="AE220" s="6">
        <f ca="1">IF(Table1[[#This Row],[Gender]]="women",1,0)</f>
        <v>0</v>
      </c>
      <c r="AF220" s="6"/>
      <c r="AG220" s="7"/>
      <c r="AJ220" s="17">
        <f ca="1">IF(Table1[[#This Row],[field of work]]="TEACHING",1,0)</f>
        <v>0</v>
      </c>
      <c r="AK220" s="11">
        <f ca="1">IF(Table1[[#This Row],[field of work]]="CONSTRUCTION",1,0)</f>
        <v>0</v>
      </c>
      <c r="AL220" s="11">
        <f ca="1">IF(Table1[[#This Row],[field of work]]="AGRICULTURE",1,0)</f>
        <v>0</v>
      </c>
      <c r="AM220" s="11">
        <f ca="1">IF(Table1[[#This Row],[field of work]]="AGRICULTURE",1,0)</f>
        <v>0</v>
      </c>
      <c r="AN220" s="11">
        <f ca="1">IF(Table1[[#This Row],[field of work]]="HEALTH",1,0)</f>
        <v>0</v>
      </c>
      <c r="AO220" s="11">
        <f ca="1">IF(Table1[[#This Row],[field of work]]="IT",1,0)</f>
        <v>0</v>
      </c>
      <c r="AP220" s="11"/>
      <c r="AQ220" s="11"/>
      <c r="AR220" s="6"/>
      <c r="AS220" s="6"/>
      <c r="AT220" s="6"/>
      <c r="AU220" s="7"/>
      <c r="AW220" s="20">
        <f ca="1">QUOTIENT(Table1[[#This Row],[Car Value]],Table1[[#This Row],[Cars]])</f>
        <v>8271</v>
      </c>
      <c r="AX220" s="6"/>
      <c r="AY220" s="17">
        <f ca="1">IF(Table1[[#This Row],[Value of debts]]&gt;$AZ$6,1,0)</f>
        <v>1</v>
      </c>
      <c r="AZ220" s="6"/>
      <c r="BA220" s="6"/>
      <c r="BB220" s="7"/>
      <c r="BC220" s="27">
        <f ca="1">(Table1[[#This Row],[Mortage left]]/Table1[[#This Row],[Value of House]])</f>
        <v>0.43199516948360139</v>
      </c>
      <c r="BD220" s="11">
        <f t="shared" ca="1" si="103"/>
        <v>0</v>
      </c>
      <c r="BE220" s="11"/>
      <c r="BF220" s="11"/>
      <c r="BG220" s="17">
        <f ca="1">IF(Table1[[#This Row],[Area]]="YUKON",Table1[[#This Row],[Income]],0)</f>
        <v>0</v>
      </c>
      <c r="BH220" s="11">
        <f ca="1">IF(Table1[[#This Row],[Area]]="BC",Table1[[#This Row],[Income]],0)</f>
        <v>0</v>
      </c>
      <c r="BI220" s="11">
        <f t="shared" ca="1" si="104"/>
        <v>0</v>
      </c>
      <c r="BJ220" s="11">
        <f t="shared" ca="1" si="105"/>
        <v>2872</v>
      </c>
      <c r="BK220" s="11">
        <f ca="1">IF(Table1[[#This Row],[Area]]="NUNAVUT",Table1[[#This Row],[Income]],0)</f>
        <v>0</v>
      </c>
      <c r="BL220" s="11">
        <f t="shared" ca="1" si="106"/>
        <v>0</v>
      </c>
      <c r="BM220" s="6">
        <f ca="1">IF(Table1[[#This Row],[Area]]="MANITOBA",Table1[[#This Row],[Income]],0)</f>
        <v>0</v>
      </c>
      <c r="BN220" s="6">
        <f ca="1">IF(Table1[[#This Row],[Area]]="ONTARIO",Table1[[#This Row],[Income]],0)</f>
        <v>0</v>
      </c>
      <c r="BO220" s="6">
        <f ca="1">IF(Table1[[#This Row],[Area]]="QUEBEC",Table1[[#This Row],[Income]],0)</f>
        <v>0</v>
      </c>
      <c r="BP220" s="6">
        <f ca="1">IF(Table1[[#This Row],[Area]]="NEWFOUNLAND",Table1[[#This Row],[Income]],0)</f>
        <v>0</v>
      </c>
      <c r="BQ220" s="6">
        <f ca="1">IF(Table1[[#This Row],[Area]]="NEW BRUNCWICK",Table1[[#This Row],[Income]],0)</f>
        <v>0</v>
      </c>
      <c r="BR220" s="6">
        <f ca="1">IF(Table1[[#This Row],[Area]]="NOVA SCOTIA",Table1[[#This Row],[Income]],0)</f>
        <v>0</v>
      </c>
      <c r="BS220" s="7">
        <f t="shared" ca="1" si="107"/>
        <v>0</v>
      </c>
      <c r="BT220" s="5">
        <f ca="1">IF(Table1[[#This Row],[field of work]]="HEALTH",Table1[[#This Row],[Income]],0)</f>
        <v>0</v>
      </c>
      <c r="BU220" s="6">
        <f ca="1">IF(Table1[[#This Row],[field of work]]="CONSTRUCTION",Table1[[#This Row],[Income]],0)</f>
        <v>0</v>
      </c>
      <c r="BV220" s="6">
        <f t="shared" ca="1" si="108"/>
        <v>5208</v>
      </c>
      <c r="BW220" s="6">
        <f ca="1">IF(Table1[[#This Row],[field of work]]="IT",Table1[[#This Row],[Income]],0)</f>
        <v>0</v>
      </c>
      <c r="BX220" s="6">
        <f ca="1">IF(Table1[[#This Row],[field of work]]="GENERAL WORK",Table1[[#This Row],[Income]],0)</f>
        <v>0</v>
      </c>
      <c r="BY220" s="7">
        <f ca="1">IF(Table1[[#This Row],[field of work]]="AGRICULTURE",Table1[[#This Row],[Income]],0)</f>
        <v>0</v>
      </c>
      <c r="BZ220" s="5">
        <f ca="1">IF(Table1[[#This Row],[Value of debts]]&gt;Table1[[#This Row],[Income]],1,0)</f>
        <v>1</v>
      </c>
      <c r="CA220" s="7"/>
      <c r="CB220" s="5">
        <f ca="1">IF(Table1[[#This Row],[Networth of person($)]]&gt;$CC$6,Table1[[#This Row],[age]],0)</f>
        <v>26</v>
      </c>
      <c r="CC220" s="7"/>
      <c r="CD220" s="6"/>
      <c r="CE220" s="6"/>
      <c r="CF220" s="6"/>
      <c r="CG220" s="6"/>
      <c r="CH220" s="6"/>
      <c r="CI220" s="6"/>
    </row>
    <row r="221" spans="2:87" x14ac:dyDescent="0.25">
      <c r="B221">
        <f t="shared" ca="1" si="89"/>
        <v>2</v>
      </c>
      <c r="C221" t="str">
        <f t="shared" ca="1" si="90"/>
        <v>women</v>
      </c>
      <c r="D221">
        <f t="shared" ca="1" si="91"/>
        <v>28</v>
      </c>
      <c r="E221">
        <f t="shared" ca="1" si="92"/>
        <v>3</v>
      </c>
      <c r="F221" t="str">
        <f t="shared" ca="1" si="93"/>
        <v>teaching</v>
      </c>
      <c r="G221">
        <f t="shared" ca="1" si="94"/>
        <v>3</v>
      </c>
      <c r="H221" t="str">
        <f t="shared" ca="1" si="95"/>
        <v>university</v>
      </c>
      <c r="I221">
        <f t="shared" ca="1" si="96"/>
        <v>0</v>
      </c>
      <c r="J221">
        <f t="shared" ca="1" si="97"/>
        <v>2</v>
      </c>
      <c r="K221">
        <f t="shared" ca="1" si="98"/>
        <v>5208</v>
      </c>
      <c r="L221">
        <f t="shared" ca="1" si="99"/>
        <v>13</v>
      </c>
      <c r="M221" t="str">
        <f t="shared" ca="1" si="100"/>
        <v>Prince Edward Island</v>
      </c>
      <c r="N221">
        <f t="shared" ca="1" si="109"/>
        <v>20832</v>
      </c>
      <c r="O221">
        <f t="shared" ca="1" si="101"/>
        <v>3177.205978313129</v>
      </c>
      <c r="P221">
        <f t="shared" ca="1" si="110"/>
        <v>8899.669465529123</v>
      </c>
      <c r="Q221">
        <f t="shared" ca="1" si="102"/>
        <v>8459</v>
      </c>
      <c r="R221">
        <f t="shared" ca="1" si="111"/>
        <v>10380.582523475226</v>
      </c>
      <c r="S221">
        <f t="shared" ca="1" si="112"/>
        <v>924.08908765212072</v>
      </c>
      <c r="T221">
        <f t="shared" ca="1" si="113"/>
        <v>30655.758553181244</v>
      </c>
      <c r="U221">
        <f t="shared" ca="1" si="114"/>
        <v>22016.788501788356</v>
      </c>
      <c r="V221">
        <f t="shared" ca="1" si="115"/>
        <v>8638.9700513928874</v>
      </c>
      <c r="AD221" s="5">
        <f ca="1">IF(Table1[[#This Row],[Gender]]="men",1,0)</f>
        <v>0</v>
      </c>
      <c r="AE221" s="6">
        <f ca="1">IF(Table1[[#This Row],[Gender]]="women",1,0)</f>
        <v>1</v>
      </c>
      <c r="AF221" s="6"/>
      <c r="AG221" s="7"/>
      <c r="AJ221" s="17">
        <f ca="1">IF(Table1[[#This Row],[field of work]]="TEACHING",1,0)</f>
        <v>1</v>
      </c>
      <c r="AK221" s="11">
        <f ca="1">IF(Table1[[#This Row],[field of work]]="CONSTRUCTION",1,0)</f>
        <v>0</v>
      </c>
      <c r="AL221" s="11">
        <f ca="1">IF(Table1[[#This Row],[field of work]]="AGRICULTURE",1,0)</f>
        <v>0</v>
      </c>
      <c r="AM221" s="11">
        <f ca="1">IF(Table1[[#This Row],[field of work]]="AGRICULTURE",1,0)</f>
        <v>0</v>
      </c>
      <c r="AN221" s="11">
        <f ca="1">IF(Table1[[#This Row],[field of work]]="HEALTH",1,0)</f>
        <v>0</v>
      </c>
      <c r="AO221" s="11">
        <f ca="1">IF(Table1[[#This Row],[field of work]]="IT",1,0)</f>
        <v>0</v>
      </c>
      <c r="AP221" s="11"/>
      <c r="AQ221" s="11"/>
      <c r="AR221" s="6"/>
      <c r="AS221" s="6"/>
      <c r="AT221" s="6"/>
      <c r="AU221" s="7"/>
      <c r="AW221" s="20">
        <f ca="1">QUOTIENT(Table1[[#This Row],[Car Value]],Table1[[#This Row],[Cars]])</f>
        <v>4449</v>
      </c>
      <c r="AX221" s="6"/>
      <c r="AY221" s="17">
        <f ca="1">IF(Table1[[#This Row],[Value of debts]]&gt;$AZ$6,1,0)</f>
        <v>1</v>
      </c>
      <c r="AZ221" s="6"/>
      <c r="BA221" s="6"/>
      <c r="BB221" s="7"/>
      <c r="BC221" s="27">
        <f ca="1">(Table1[[#This Row],[Mortage left]]/Table1[[#This Row],[Value of House]])</f>
        <v>0.15251564796049966</v>
      </c>
      <c r="BD221" s="11">
        <f t="shared" ca="1" si="103"/>
        <v>1</v>
      </c>
      <c r="BE221" s="11"/>
      <c r="BF221" s="11"/>
      <c r="BG221" s="17">
        <f ca="1">IF(Table1[[#This Row],[Area]]="YUKON",Table1[[#This Row],[Income]],0)</f>
        <v>0</v>
      </c>
      <c r="BH221" s="11">
        <f ca="1">IF(Table1[[#This Row],[Area]]="BC",Table1[[#This Row],[Income]],0)</f>
        <v>0</v>
      </c>
      <c r="BI221" s="11">
        <f t="shared" ca="1" si="104"/>
        <v>0</v>
      </c>
      <c r="BJ221" s="11">
        <f t="shared" ca="1" si="105"/>
        <v>0</v>
      </c>
      <c r="BK221" s="11">
        <f ca="1">IF(Table1[[#This Row],[Area]]="NUNAVUT",Table1[[#This Row],[Income]],0)</f>
        <v>0</v>
      </c>
      <c r="BL221" s="11">
        <f t="shared" ca="1" si="106"/>
        <v>0</v>
      </c>
      <c r="BM221" s="6">
        <f ca="1">IF(Table1[[#This Row],[Area]]="MANITOBA",Table1[[#This Row],[Income]],0)</f>
        <v>0</v>
      </c>
      <c r="BN221" s="6">
        <f ca="1">IF(Table1[[#This Row],[Area]]="ONTARIO",Table1[[#This Row],[Income]],0)</f>
        <v>0</v>
      </c>
      <c r="BO221" s="6">
        <f ca="1">IF(Table1[[#This Row],[Area]]="QUEBEC",Table1[[#This Row],[Income]],0)</f>
        <v>0</v>
      </c>
      <c r="BP221" s="6">
        <f ca="1">IF(Table1[[#This Row],[Area]]="NEWFOUNLAND",Table1[[#This Row],[Income]],0)</f>
        <v>0</v>
      </c>
      <c r="BQ221" s="6">
        <f ca="1">IF(Table1[[#This Row],[Area]]="NEW BRUNCWICK",Table1[[#This Row],[Income]],0)</f>
        <v>0</v>
      </c>
      <c r="BR221" s="6">
        <f ca="1">IF(Table1[[#This Row],[Area]]="NOVA SCOTIA",Table1[[#This Row],[Income]],0)</f>
        <v>0</v>
      </c>
      <c r="BS221" s="7">
        <f t="shared" ca="1" si="107"/>
        <v>0</v>
      </c>
      <c r="BT221" s="5">
        <f ca="1">IF(Table1[[#This Row],[field of work]]="HEALTH",Table1[[#This Row],[Income]],0)</f>
        <v>0</v>
      </c>
      <c r="BU221" s="6">
        <f ca="1">IF(Table1[[#This Row],[field of work]]="CONSTRUCTION",Table1[[#This Row],[Income]],0)</f>
        <v>0</v>
      </c>
      <c r="BV221" s="6">
        <f t="shared" ca="1" si="108"/>
        <v>0</v>
      </c>
      <c r="BW221" s="6">
        <f ca="1">IF(Table1[[#This Row],[field of work]]="IT",Table1[[#This Row],[Income]],0)</f>
        <v>0</v>
      </c>
      <c r="BX221" s="6">
        <f ca="1">IF(Table1[[#This Row],[field of work]]="GENERAL WORK",Table1[[#This Row],[Income]],0)</f>
        <v>0</v>
      </c>
      <c r="BY221" s="7">
        <f ca="1">IF(Table1[[#This Row],[field of work]]="AGRICULTURE",Table1[[#This Row],[Income]],0)</f>
        <v>0</v>
      </c>
      <c r="BZ221" s="5">
        <f ca="1">IF(Table1[[#This Row],[Value of debts]]&gt;Table1[[#This Row],[Income]],1,0)</f>
        <v>1</v>
      </c>
      <c r="CA221" s="7"/>
      <c r="CB221" s="5">
        <f ca="1">IF(Table1[[#This Row],[Networth of person($)]]&gt;$CC$6,Table1[[#This Row],[age]],0)</f>
        <v>28</v>
      </c>
      <c r="CC221" s="7"/>
      <c r="CD221" s="6"/>
      <c r="CE221" s="6"/>
      <c r="CF221" s="6"/>
      <c r="CG221" s="6"/>
      <c r="CH221" s="6"/>
      <c r="CI221" s="6"/>
    </row>
    <row r="222" spans="2:87" x14ac:dyDescent="0.25">
      <c r="B222">
        <f t="shared" ca="1" si="89"/>
        <v>1</v>
      </c>
      <c r="C222" t="str">
        <f t="shared" ca="1" si="90"/>
        <v>men</v>
      </c>
      <c r="D222">
        <f t="shared" ca="1" si="91"/>
        <v>37</v>
      </c>
      <c r="E222">
        <f t="shared" ca="1" si="92"/>
        <v>5</v>
      </c>
      <c r="F222" t="str">
        <f t="shared" ca="1" si="93"/>
        <v>general work</v>
      </c>
      <c r="G222">
        <f t="shared" ca="1" si="94"/>
        <v>1</v>
      </c>
      <c r="H222" t="str">
        <f t="shared" ca="1" si="95"/>
        <v>highschool</v>
      </c>
      <c r="I222">
        <f t="shared" ca="1" si="96"/>
        <v>1</v>
      </c>
      <c r="J222">
        <f t="shared" ca="1" si="97"/>
        <v>3</v>
      </c>
      <c r="K222">
        <f t="shared" ca="1" si="98"/>
        <v>5702</v>
      </c>
      <c r="L222">
        <f t="shared" ca="1" si="99"/>
        <v>8</v>
      </c>
      <c r="M222" t="str">
        <f t="shared" ca="1" si="100"/>
        <v>Ontario</v>
      </c>
      <c r="N222">
        <f t="shared" ca="1" si="109"/>
        <v>17106</v>
      </c>
      <c r="O222">
        <f t="shared" ca="1" si="101"/>
        <v>15455.917531590816</v>
      </c>
      <c r="P222">
        <f t="shared" ca="1" si="110"/>
        <v>1402.7240803856462</v>
      </c>
      <c r="Q222">
        <f t="shared" ca="1" si="102"/>
        <v>1340</v>
      </c>
      <c r="R222">
        <f t="shared" ca="1" si="111"/>
        <v>5041.2698211558982</v>
      </c>
      <c r="S222">
        <f t="shared" ca="1" si="112"/>
        <v>1863.871500924583</v>
      </c>
      <c r="T222">
        <f t="shared" ca="1" si="113"/>
        <v>20372.59558131023</v>
      </c>
      <c r="U222">
        <f t="shared" ca="1" si="114"/>
        <v>21837.187352746711</v>
      </c>
      <c r="V222">
        <f t="shared" ca="1" si="115"/>
        <v>-1464.5917714364805</v>
      </c>
      <c r="AD222" s="5">
        <f ca="1">IF(Table1[[#This Row],[Gender]]="men",1,0)</f>
        <v>1</v>
      </c>
      <c r="AE222" s="6">
        <f ca="1">IF(Table1[[#This Row],[Gender]]="women",1,0)</f>
        <v>0</v>
      </c>
      <c r="AF222" s="6"/>
      <c r="AG222" s="7"/>
      <c r="AJ222" s="17">
        <f ca="1">IF(Table1[[#This Row],[field of work]]="TEACHING",1,0)</f>
        <v>0</v>
      </c>
      <c r="AK222" s="11">
        <f ca="1">IF(Table1[[#This Row],[field of work]]="CONSTRUCTION",1,0)</f>
        <v>0</v>
      </c>
      <c r="AL222" s="11">
        <f ca="1">IF(Table1[[#This Row],[field of work]]="AGRICULTURE",1,0)</f>
        <v>0</v>
      </c>
      <c r="AM222" s="11">
        <f ca="1">IF(Table1[[#This Row],[field of work]]="AGRICULTURE",1,0)</f>
        <v>0</v>
      </c>
      <c r="AN222" s="11">
        <f ca="1">IF(Table1[[#This Row],[field of work]]="HEALTH",1,0)</f>
        <v>0</v>
      </c>
      <c r="AO222" s="11">
        <f ca="1">IF(Table1[[#This Row],[field of work]]="IT",1,0)</f>
        <v>0</v>
      </c>
      <c r="AP222" s="11"/>
      <c r="AQ222" s="11"/>
      <c r="AR222" s="6"/>
      <c r="AS222" s="6"/>
      <c r="AT222" s="6"/>
      <c r="AU222" s="7"/>
      <c r="AW222" s="20">
        <f ca="1">QUOTIENT(Table1[[#This Row],[Car Value]],Table1[[#This Row],[Cars]])</f>
        <v>467</v>
      </c>
      <c r="AX222" s="6"/>
      <c r="AY222" s="17">
        <f ca="1">IF(Table1[[#This Row],[Value of debts]]&gt;$AZ$6,1,0)</f>
        <v>1</v>
      </c>
      <c r="AZ222" s="6"/>
      <c r="BA222" s="6"/>
      <c r="BB222" s="7"/>
      <c r="BC222" s="27">
        <f ca="1">(Table1[[#This Row],[Mortage left]]/Table1[[#This Row],[Value of House]])</f>
        <v>0.9035377956033448</v>
      </c>
      <c r="BD222" s="11">
        <f t="shared" ca="1" si="103"/>
        <v>0</v>
      </c>
      <c r="BE222" s="11"/>
      <c r="BF222" s="11"/>
      <c r="BG222" s="17">
        <f ca="1">IF(Table1[[#This Row],[Area]]="YUKON",Table1[[#This Row],[Income]],0)</f>
        <v>0</v>
      </c>
      <c r="BH222" s="11">
        <f ca="1">IF(Table1[[#This Row],[Area]]="BC",Table1[[#This Row],[Income]],0)</f>
        <v>0</v>
      </c>
      <c r="BI222" s="11">
        <f t="shared" ca="1" si="104"/>
        <v>0</v>
      </c>
      <c r="BJ222" s="11">
        <f t="shared" ca="1" si="105"/>
        <v>0</v>
      </c>
      <c r="BK222" s="11">
        <f ca="1">IF(Table1[[#This Row],[Area]]="NUNAVUT",Table1[[#This Row],[Income]],0)</f>
        <v>0</v>
      </c>
      <c r="BL222" s="11">
        <f t="shared" ca="1" si="106"/>
        <v>5898</v>
      </c>
      <c r="BM222" s="6">
        <f ca="1">IF(Table1[[#This Row],[Area]]="MANITOBA",Table1[[#This Row],[Income]],0)</f>
        <v>0</v>
      </c>
      <c r="BN222" s="6">
        <f ca="1">IF(Table1[[#This Row],[Area]]="ONTARIO",Table1[[#This Row],[Income]],0)</f>
        <v>5702</v>
      </c>
      <c r="BO222" s="6">
        <f ca="1">IF(Table1[[#This Row],[Area]]="QUEBEC",Table1[[#This Row],[Income]],0)</f>
        <v>0</v>
      </c>
      <c r="BP222" s="6">
        <f ca="1">IF(Table1[[#This Row],[Area]]="NEWFOUNLAND",Table1[[#This Row],[Income]],0)</f>
        <v>0</v>
      </c>
      <c r="BQ222" s="6">
        <f ca="1">IF(Table1[[#This Row],[Area]]="NEW BRUNCWICK",Table1[[#This Row],[Income]],0)</f>
        <v>0</v>
      </c>
      <c r="BR222" s="6">
        <f ca="1">IF(Table1[[#This Row],[Area]]="NOVA SCOTIA",Table1[[#This Row],[Income]],0)</f>
        <v>0</v>
      </c>
      <c r="BS222" s="7">
        <f t="shared" ca="1" si="107"/>
        <v>0</v>
      </c>
      <c r="BT222" s="5">
        <f ca="1">IF(Table1[[#This Row],[field of work]]="HEALTH",Table1[[#This Row],[Income]],0)</f>
        <v>0</v>
      </c>
      <c r="BU222" s="6">
        <f ca="1">IF(Table1[[#This Row],[field of work]]="CONSTRUCTION",Table1[[#This Row],[Income]],0)</f>
        <v>0</v>
      </c>
      <c r="BV222" s="6">
        <f t="shared" ca="1" si="108"/>
        <v>0</v>
      </c>
      <c r="BW222" s="6">
        <f ca="1">IF(Table1[[#This Row],[field of work]]="IT",Table1[[#This Row],[Income]],0)</f>
        <v>0</v>
      </c>
      <c r="BX222" s="6">
        <f ca="1">IF(Table1[[#This Row],[field of work]]="GENERAL WORK",Table1[[#This Row],[Income]],0)</f>
        <v>5702</v>
      </c>
      <c r="BY222" s="7">
        <f ca="1">IF(Table1[[#This Row],[field of work]]="AGRICULTURE",Table1[[#This Row],[Income]],0)</f>
        <v>0</v>
      </c>
      <c r="BZ222" s="5">
        <f ca="1">IF(Table1[[#This Row],[Value of debts]]&gt;Table1[[#This Row],[Income]],1,0)</f>
        <v>1</v>
      </c>
      <c r="CA222" s="7"/>
      <c r="CB222" s="5">
        <f ca="1">IF(Table1[[#This Row],[Networth of person($)]]&gt;$CC$6,Table1[[#This Row],[age]],0)</f>
        <v>0</v>
      </c>
      <c r="CC222" s="7"/>
      <c r="CD222" s="6"/>
      <c r="CE222" s="6"/>
      <c r="CF222" s="6"/>
      <c r="CG222" s="6"/>
      <c r="CH222" s="6"/>
      <c r="CI222" s="6"/>
    </row>
    <row r="223" spans="2:87" x14ac:dyDescent="0.25">
      <c r="B223">
        <f t="shared" ca="1" si="89"/>
        <v>1</v>
      </c>
      <c r="C223" t="str">
        <f t="shared" ca="1" si="90"/>
        <v>men</v>
      </c>
      <c r="D223">
        <f t="shared" ca="1" si="91"/>
        <v>42</v>
      </c>
      <c r="E223">
        <f t="shared" ca="1" si="92"/>
        <v>6</v>
      </c>
      <c r="F223" t="str">
        <f t="shared" ca="1" si="93"/>
        <v>agriculture</v>
      </c>
      <c r="G223">
        <f t="shared" ca="1" si="94"/>
        <v>1</v>
      </c>
      <c r="H223" t="str">
        <f t="shared" ca="1" si="95"/>
        <v>highschool</v>
      </c>
      <c r="I223">
        <f t="shared" ca="1" si="96"/>
        <v>0</v>
      </c>
      <c r="J223">
        <f t="shared" ca="1" si="97"/>
        <v>3</v>
      </c>
      <c r="K223">
        <f t="shared" ca="1" si="98"/>
        <v>6285</v>
      </c>
      <c r="L223">
        <f t="shared" ca="1" si="99"/>
        <v>8</v>
      </c>
      <c r="M223" t="str">
        <f t="shared" ca="1" si="100"/>
        <v>Ontario</v>
      </c>
      <c r="N223">
        <f t="shared" ca="1" si="109"/>
        <v>18855</v>
      </c>
      <c r="O223">
        <f t="shared" ca="1" si="101"/>
        <v>18824.677507761498</v>
      </c>
      <c r="P223">
        <f t="shared" ca="1" si="110"/>
        <v>8740.193305904977</v>
      </c>
      <c r="Q223">
        <f t="shared" ca="1" si="102"/>
        <v>4794</v>
      </c>
      <c r="R223">
        <f t="shared" ca="1" si="111"/>
        <v>7954.847416923405</v>
      </c>
      <c r="S223">
        <f t="shared" ca="1" si="112"/>
        <v>8446.8368289885766</v>
      </c>
      <c r="T223">
        <f t="shared" ca="1" si="113"/>
        <v>36042.030134893554</v>
      </c>
      <c r="U223">
        <f t="shared" ca="1" si="114"/>
        <v>31573.524924684905</v>
      </c>
      <c r="V223">
        <f t="shared" ca="1" si="115"/>
        <v>4468.5052102086484</v>
      </c>
      <c r="AD223" s="5">
        <f ca="1">IF(Table1[[#This Row],[Gender]]="men",1,0)</f>
        <v>1</v>
      </c>
      <c r="AE223" s="6">
        <f ca="1">IF(Table1[[#This Row],[Gender]]="women",1,0)</f>
        <v>0</v>
      </c>
      <c r="AF223" s="6"/>
      <c r="AG223" s="7"/>
      <c r="AJ223" s="17">
        <f ca="1">IF(Table1[[#This Row],[field of work]]="TEACHING",1,0)</f>
        <v>0</v>
      </c>
      <c r="AK223" s="11">
        <f ca="1">IF(Table1[[#This Row],[field of work]]="CONSTRUCTION",1,0)</f>
        <v>0</v>
      </c>
      <c r="AL223" s="11">
        <f ca="1">IF(Table1[[#This Row],[field of work]]="AGRICULTURE",1,0)</f>
        <v>1</v>
      </c>
      <c r="AM223" s="11">
        <f ca="1">IF(Table1[[#This Row],[field of work]]="AGRICULTURE",1,0)</f>
        <v>1</v>
      </c>
      <c r="AN223" s="11">
        <f ca="1">IF(Table1[[#This Row],[field of work]]="HEALTH",1,0)</f>
        <v>0</v>
      </c>
      <c r="AO223" s="11">
        <f ca="1">IF(Table1[[#This Row],[field of work]]="IT",1,0)</f>
        <v>0</v>
      </c>
      <c r="AP223" s="11"/>
      <c r="AQ223" s="11"/>
      <c r="AR223" s="6"/>
      <c r="AS223" s="6"/>
      <c r="AT223" s="6"/>
      <c r="AU223" s="7"/>
      <c r="AW223" s="20">
        <f ca="1">QUOTIENT(Table1[[#This Row],[Car Value]],Table1[[#This Row],[Cars]])</f>
        <v>2913</v>
      </c>
      <c r="AX223" s="6"/>
      <c r="AY223" s="17">
        <f ca="1">IF(Table1[[#This Row],[Value of debts]]&gt;$AZ$6,1,0)</f>
        <v>1</v>
      </c>
      <c r="AZ223" s="6"/>
      <c r="BA223" s="6"/>
      <c r="BB223" s="7"/>
      <c r="BC223" s="27">
        <f ca="1">(Table1[[#This Row],[Mortage left]]/Table1[[#This Row],[Value of House]])</f>
        <v>0.99839180629867397</v>
      </c>
      <c r="BD223" s="11">
        <f t="shared" ca="1" si="103"/>
        <v>0</v>
      </c>
      <c r="BE223" s="11"/>
      <c r="BF223" s="11"/>
      <c r="BG223" s="17">
        <f ca="1">IF(Table1[[#This Row],[Area]]="YUKON",Table1[[#This Row],[Income]],0)</f>
        <v>0</v>
      </c>
      <c r="BH223" s="11">
        <f ca="1">IF(Table1[[#This Row],[Area]]="BC",Table1[[#This Row],[Income]],0)</f>
        <v>0</v>
      </c>
      <c r="BI223" s="11">
        <f t="shared" ca="1" si="104"/>
        <v>0</v>
      </c>
      <c r="BJ223" s="11">
        <f t="shared" ca="1" si="105"/>
        <v>0</v>
      </c>
      <c r="BK223" s="11">
        <f ca="1">IF(Table1[[#This Row],[Area]]="NUNAVUT",Table1[[#This Row],[Income]],0)</f>
        <v>0</v>
      </c>
      <c r="BL223" s="11">
        <f t="shared" ca="1" si="106"/>
        <v>0</v>
      </c>
      <c r="BM223" s="6">
        <f ca="1">IF(Table1[[#This Row],[Area]]="MANITOBA",Table1[[#This Row],[Income]],0)</f>
        <v>0</v>
      </c>
      <c r="BN223" s="6">
        <f ca="1">IF(Table1[[#This Row],[Area]]="ONTARIO",Table1[[#This Row],[Income]],0)</f>
        <v>6285</v>
      </c>
      <c r="BO223" s="6">
        <f ca="1">IF(Table1[[#This Row],[Area]]="QUEBEC",Table1[[#This Row],[Income]],0)</f>
        <v>0</v>
      </c>
      <c r="BP223" s="6">
        <f ca="1">IF(Table1[[#This Row],[Area]]="NEWFOUNLAND",Table1[[#This Row],[Income]],0)</f>
        <v>0</v>
      </c>
      <c r="BQ223" s="6">
        <f ca="1">IF(Table1[[#This Row],[Area]]="NEW BRUNCWICK",Table1[[#This Row],[Income]],0)</f>
        <v>0</v>
      </c>
      <c r="BR223" s="6">
        <f ca="1">IF(Table1[[#This Row],[Area]]="NOVA SCOTIA",Table1[[#This Row],[Income]],0)</f>
        <v>0</v>
      </c>
      <c r="BS223" s="7">
        <f t="shared" ca="1" si="107"/>
        <v>4925</v>
      </c>
      <c r="BT223" s="5">
        <f ca="1">IF(Table1[[#This Row],[field of work]]="HEALTH",Table1[[#This Row],[Income]],0)</f>
        <v>0</v>
      </c>
      <c r="BU223" s="6">
        <f ca="1">IF(Table1[[#This Row],[field of work]]="CONSTRUCTION",Table1[[#This Row],[Income]],0)</f>
        <v>0</v>
      </c>
      <c r="BV223" s="6">
        <f t="shared" ca="1" si="108"/>
        <v>7239</v>
      </c>
      <c r="BW223" s="6">
        <f ca="1">IF(Table1[[#This Row],[field of work]]="IT",Table1[[#This Row],[Income]],0)</f>
        <v>0</v>
      </c>
      <c r="BX223" s="6">
        <f ca="1">IF(Table1[[#This Row],[field of work]]="GENERAL WORK",Table1[[#This Row],[Income]],0)</f>
        <v>0</v>
      </c>
      <c r="BY223" s="7">
        <f ca="1">IF(Table1[[#This Row],[field of work]]="AGRICULTURE",Table1[[#This Row],[Income]],0)</f>
        <v>6285</v>
      </c>
      <c r="BZ223" s="5">
        <f ca="1">IF(Table1[[#This Row],[Value of debts]]&gt;Table1[[#This Row],[Income]],1,0)</f>
        <v>1</v>
      </c>
      <c r="CA223" s="7"/>
      <c r="CB223" s="5">
        <f ca="1">IF(Table1[[#This Row],[Networth of person($)]]&gt;$CC$6,Table1[[#This Row],[age]],0)</f>
        <v>0</v>
      </c>
      <c r="CC223" s="7"/>
      <c r="CD223" s="6"/>
      <c r="CE223" s="6"/>
      <c r="CF223" s="6"/>
      <c r="CG223" s="6"/>
      <c r="CH223" s="6"/>
      <c r="CI223" s="6"/>
    </row>
    <row r="224" spans="2:87" x14ac:dyDescent="0.25">
      <c r="B224">
        <f t="shared" ca="1" si="89"/>
        <v>2</v>
      </c>
      <c r="C224" t="str">
        <f t="shared" ca="1" si="90"/>
        <v>women</v>
      </c>
      <c r="D224">
        <f t="shared" ca="1" si="91"/>
        <v>25</v>
      </c>
      <c r="E224">
        <f t="shared" ca="1" si="92"/>
        <v>3</v>
      </c>
      <c r="F224" t="str">
        <f t="shared" ca="1" si="93"/>
        <v>teaching</v>
      </c>
      <c r="G224">
        <f t="shared" ca="1" si="94"/>
        <v>1</v>
      </c>
      <c r="H224" t="str">
        <f t="shared" ca="1" si="95"/>
        <v>highschool</v>
      </c>
      <c r="I224">
        <f t="shared" ca="1" si="96"/>
        <v>1</v>
      </c>
      <c r="J224">
        <f t="shared" ca="1" si="97"/>
        <v>1</v>
      </c>
      <c r="K224">
        <f t="shared" ca="1" si="98"/>
        <v>7239</v>
      </c>
      <c r="L224">
        <f t="shared" ca="1" si="99"/>
        <v>11</v>
      </c>
      <c r="M224" t="str">
        <f t="shared" ca="1" si="100"/>
        <v>New bruncwick</v>
      </c>
      <c r="N224">
        <f t="shared" ca="1" si="109"/>
        <v>21717</v>
      </c>
      <c r="O224">
        <f t="shared" ca="1" si="101"/>
        <v>9095.2825734521684</v>
      </c>
      <c r="P224">
        <f t="shared" ca="1" si="110"/>
        <v>937.78808157865319</v>
      </c>
      <c r="Q224">
        <f t="shared" ca="1" si="102"/>
        <v>658</v>
      </c>
      <c r="R224">
        <f t="shared" ca="1" si="111"/>
        <v>9136.9721044521484</v>
      </c>
      <c r="S224">
        <f t="shared" ca="1" si="112"/>
        <v>7959.4922509138942</v>
      </c>
      <c r="T224">
        <f t="shared" ca="1" si="113"/>
        <v>30614.280332492548</v>
      </c>
      <c r="U224">
        <f t="shared" ca="1" si="114"/>
        <v>18890.254677904319</v>
      </c>
      <c r="V224">
        <f t="shared" ca="1" si="115"/>
        <v>11724.025654588229</v>
      </c>
      <c r="AD224" s="5">
        <f ca="1">IF(Table1[[#This Row],[Gender]]="men",1,0)</f>
        <v>0</v>
      </c>
      <c r="AE224" s="6">
        <f ca="1">IF(Table1[[#This Row],[Gender]]="women",1,0)</f>
        <v>1</v>
      </c>
      <c r="AF224" s="6"/>
      <c r="AG224" s="7"/>
      <c r="AJ224" s="17">
        <f ca="1">IF(Table1[[#This Row],[field of work]]="TEACHING",1,0)</f>
        <v>1</v>
      </c>
      <c r="AK224" s="11">
        <f ca="1">IF(Table1[[#This Row],[field of work]]="CONSTRUCTION",1,0)</f>
        <v>0</v>
      </c>
      <c r="AL224" s="11">
        <f ca="1">IF(Table1[[#This Row],[field of work]]="AGRICULTURE",1,0)</f>
        <v>0</v>
      </c>
      <c r="AM224" s="11">
        <f ca="1">IF(Table1[[#This Row],[field of work]]="AGRICULTURE",1,0)</f>
        <v>0</v>
      </c>
      <c r="AN224" s="11">
        <f ca="1">IF(Table1[[#This Row],[field of work]]="HEALTH",1,0)</f>
        <v>0</v>
      </c>
      <c r="AO224" s="11">
        <f ca="1">IF(Table1[[#This Row],[field of work]]="IT",1,0)</f>
        <v>0</v>
      </c>
      <c r="AP224" s="11"/>
      <c r="AQ224" s="11"/>
      <c r="AR224" s="6"/>
      <c r="AS224" s="6"/>
      <c r="AT224" s="6"/>
      <c r="AU224" s="7"/>
      <c r="AW224" s="20">
        <f ca="1">QUOTIENT(Table1[[#This Row],[Car Value]],Table1[[#This Row],[Cars]])</f>
        <v>937</v>
      </c>
      <c r="AX224" s="6"/>
      <c r="AY224" s="17">
        <f ca="1">IF(Table1[[#This Row],[Value of debts]]&gt;$AZ$6,1,0)</f>
        <v>1</v>
      </c>
      <c r="AZ224" s="6"/>
      <c r="BA224" s="6"/>
      <c r="BB224" s="7"/>
      <c r="BC224" s="27">
        <f ca="1">(Table1[[#This Row],[Mortage left]]/Table1[[#This Row],[Value of House]])</f>
        <v>0.41880934629332633</v>
      </c>
      <c r="BD224" s="11">
        <f t="shared" ca="1" si="103"/>
        <v>0</v>
      </c>
      <c r="BE224" s="11"/>
      <c r="BF224" s="11"/>
      <c r="BG224" s="17">
        <f ca="1">IF(Table1[[#This Row],[Area]]="YUKON",Table1[[#This Row],[Income]],0)</f>
        <v>0</v>
      </c>
      <c r="BH224" s="11">
        <f ca="1">IF(Table1[[#This Row],[Area]]="BC",Table1[[#This Row],[Income]],0)</f>
        <v>0</v>
      </c>
      <c r="BI224" s="11">
        <f t="shared" ca="1" si="104"/>
        <v>0</v>
      </c>
      <c r="BJ224" s="11">
        <f t="shared" ca="1" si="105"/>
        <v>0</v>
      </c>
      <c r="BK224" s="11">
        <f ca="1">IF(Table1[[#This Row],[Area]]="NUNAVUT",Table1[[#This Row],[Income]],0)</f>
        <v>0</v>
      </c>
      <c r="BL224" s="11">
        <f t="shared" ca="1" si="106"/>
        <v>0</v>
      </c>
      <c r="BM224" s="6">
        <f ca="1">IF(Table1[[#This Row],[Area]]="MANITOBA",Table1[[#This Row],[Income]],0)</f>
        <v>0</v>
      </c>
      <c r="BN224" s="6">
        <f ca="1">IF(Table1[[#This Row],[Area]]="ONTARIO",Table1[[#This Row],[Income]],0)</f>
        <v>0</v>
      </c>
      <c r="BO224" s="6">
        <f ca="1">IF(Table1[[#This Row],[Area]]="QUEBEC",Table1[[#This Row],[Income]],0)</f>
        <v>0</v>
      </c>
      <c r="BP224" s="6">
        <f ca="1">IF(Table1[[#This Row],[Area]]="NEWFOUNLAND",Table1[[#This Row],[Income]],0)</f>
        <v>0</v>
      </c>
      <c r="BQ224" s="6">
        <f ca="1">IF(Table1[[#This Row],[Area]]="NEW BRUNCWICK",Table1[[#This Row],[Income]],0)</f>
        <v>7239</v>
      </c>
      <c r="BR224" s="6">
        <f ca="1">IF(Table1[[#This Row],[Area]]="NOVA SCOTIA",Table1[[#This Row],[Income]],0)</f>
        <v>0</v>
      </c>
      <c r="BS224" s="7">
        <f t="shared" ca="1" si="107"/>
        <v>0</v>
      </c>
      <c r="BT224" s="5">
        <f ca="1">IF(Table1[[#This Row],[field of work]]="HEALTH",Table1[[#This Row],[Income]],0)</f>
        <v>0</v>
      </c>
      <c r="BU224" s="6">
        <f ca="1">IF(Table1[[#This Row],[field of work]]="CONSTRUCTION",Table1[[#This Row],[Income]],0)</f>
        <v>0</v>
      </c>
      <c r="BV224" s="6">
        <f t="shared" ca="1" si="108"/>
        <v>0</v>
      </c>
      <c r="BW224" s="6">
        <f ca="1">IF(Table1[[#This Row],[field of work]]="IT",Table1[[#This Row],[Income]],0)</f>
        <v>0</v>
      </c>
      <c r="BX224" s="6">
        <f ca="1">IF(Table1[[#This Row],[field of work]]="GENERAL WORK",Table1[[#This Row],[Income]],0)</f>
        <v>0</v>
      </c>
      <c r="BY224" s="7">
        <f ca="1">IF(Table1[[#This Row],[field of work]]="AGRICULTURE",Table1[[#This Row],[Income]],0)</f>
        <v>0</v>
      </c>
      <c r="BZ224" s="5">
        <f ca="1">IF(Table1[[#This Row],[Value of debts]]&gt;Table1[[#This Row],[Income]],1,0)</f>
        <v>1</v>
      </c>
      <c r="CA224" s="7"/>
      <c r="CB224" s="5">
        <f ca="1">IF(Table1[[#This Row],[Networth of person($)]]&gt;$CC$6,Table1[[#This Row],[age]],0)</f>
        <v>25</v>
      </c>
      <c r="CC224" s="7"/>
      <c r="CD224" s="6"/>
      <c r="CE224" s="6"/>
      <c r="CF224" s="6"/>
      <c r="CG224" s="6"/>
      <c r="CH224" s="6"/>
      <c r="CI224" s="6"/>
    </row>
    <row r="225" spans="2:87" x14ac:dyDescent="0.25">
      <c r="B225">
        <f t="shared" ca="1" si="89"/>
        <v>1</v>
      </c>
      <c r="C225" t="str">
        <f t="shared" ca="1" si="90"/>
        <v>men</v>
      </c>
      <c r="D225">
        <f t="shared" ca="1" si="91"/>
        <v>33</v>
      </c>
      <c r="E225">
        <f t="shared" ca="1" si="92"/>
        <v>5</v>
      </c>
      <c r="F225" t="str">
        <f t="shared" ca="1" si="93"/>
        <v>general work</v>
      </c>
      <c r="G225">
        <f t="shared" ca="1" si="94"/>
        <v>1</v>
      </c>
      <c r="H225" t="str">
        <f t="shared" ca="1" si="95"/>
        <v>highschool</v>
      </c>
      <c r="I225">
        <f t="shared" ca="1" si="96"/>
        <v>2</v>
      </c>
      <c r="J225">
        <f t="shared" ca="1" si="97"/>
        <v>2</v>
      </c>
      <c r="K225">
        <f t="shared" ca="1" si="98"/>
        <v>4925</v>
      </c>
      <c r="L225">
        <f t="shared" ca="1" si="99"/>
        <v>13</v>
      </c>
      <c r="M225" t="str">
        <f t="shared" ca="1" si="100"/>
        <v>Prince Edward Island</v>
      </c>
      <c r="N225">
        <f t="shared" ca="1" si="109"/>
        <v>24625</v>
      </c>
      <c r="O225">
        <f t="shared" ca="1" si="101"/>
        <v>7618.5027346841798</v>
      </c>
      <c r="P225">
        <f t="shared" ca="1" si="110"/>
        <v>8272.8335392001245</v>
      </c>
      <c r="Q225">
        <f t="shared" ca="1" si="102"/>
        <v>7783</v>
      </c>
      <c r="R225">
        <f t="shared" ca="1" si="111"/>
        <v>6360.5981421875103</v>
      </c>
      <c r="S225">
        <f t="shared" ca="1" si="112"/>
        <v>1998.4148168674408</v>
      </c>
      <c r="T225">
        <f t="shared" ca="1" si="113"/>
        <v>34896.248356067568</v>
      </c>
      <c r="U225">
        <f t="shared" ca="1" si="114"/>
        <v>21762.100876871689</v>
      </c>
      <c r="V225">
        <f t="shared" ca="1" si="115"/>
        <v>13134.147479195879</v>
      </c>
      <c r="AD225" s="5">
        <f ca="1">IF(Table1[[#This Row],[Gender]]="men",1,0)</f>
        <v>1</v>
      </c>
      <c r="AE225" s="6">
        <f ca="1">IF(Table1[[#This Row],[Gender]]="women",1,0)</f>
        <v>0</v>
      </c>
      <c r="AF225" s="6"/>
      <c r="AG225" s="7"/>
      <c r="AJ225" s="17">
        <f ca="1">IF(Table1[[#This Row],[field of work]]="TEACHING",1,0)</f>
        <v>0</v>
      </c>
      <c r="AK225" s="11">
        <f ca="1">IF(Table1[[#This Row],[field of work]]="CONSTRUCTION",1,0)</f>
        <v>0</v>
      </c>
      <c r="AL225" s="11">
        <f ca="1">IF(Table1[[#This Row],[field of work]]="AGRICULTURE",1,0)</f>
        <v>0</v>
      </c>
      <c r="AM225" s="11">
        <f ca="1">IF(Table1[[#This Row],[field of work]]="AGRICULTURE",1,0)</f>
        <v>0</v>
      </c>
      <c r="AN225" s="11">
        <f ca="1">IF(Table1[[#This Row],[field of work]]="HEALTH",1,0)</f>
        <v>0</v>
      </c>
      <c r="AO225" s="11">
        <f ca="1">IF(Table1[[#This Row],[field of work]]="IT",1,0)</f>
        <v>0</v>
      </c>
      <c r="AP225" s="11"/>
      <c r="AQ225" s="11"/>
      <c r="AR225" s="6"/>
      <c r="AS225" s="6"/>
      <c r="AT225" s="6"/>
      <c r="AU225" s="7"/>
      <c r="AW225" s="20">
        <f ca="1">QUOTIENT(Table1[[#This Row],[Car Value]],Table1[[#This Row],[Cars]])</f>
        <v>4136</v>
      </c>
      <c r="AX225" s="6"/>
      <c r="AY225" s="17">
        <f ca="1">IF(Table1[[#This Row],[Value of debts]]&gt;$AZ$6,1,0)</f>
        <v>1</v>
      </c>
      <c r="AZ225" s="6"/>
      <c r="BA225" s="6"/>
      <c r="BB225" s="7"/>
      <c r="BC225" s="27">
        <f ca="1">(Table1[[#This Row],[Mortage left]]/Table1[[#This Row],[Value of House]])</f>
        <v>0.30938082171306314</v>
      </c>
      <c r="BD225" s="11">
        <f t="shared" ca="1" si="103"/>
        <v>0</v>
      </c>
      <c r="BE225" s="11"/>
      <c r="BF225" s="11"/>
      <c r="BG225" s="17">
        <f ca="1">IF(Table1[[#This Row],[Area]]="YUKON",Table1[[#This Row],[Income]],0)</f>
        <v>0</v>
      </c>
      <c r="BH225" s="11">
        <f ca="1">IF(Table1[[#This Row],[Area]]="BC",Table1[[#This Row],[Income]],0)</f>
        <v>0</v>
      </c>
      <c r="BI225" s="11">
        <f t="shared" ca="1" si="104"/>
        <v>0</v>
      </c>
      <c r="BJ225" s="11">
        <f t="shared" ca="1" si="105"/>
        <v>6124</v>
      </c>
      <c r="BK225" s="11">
        <f ca="1">IF(Table1[[#This Row],[Area]]="NUNAVUT",Table1[[#This Row],[Income]],0)</f>
        <v>0</v>
      </c>
      <c r="BL225" s="11">
        <f t="shared" ca="1" si="106"/>
        <v>0</v>
      </c>
      <c r="BM225" s="6">
        <f ca="1">IF(Table1[[#This Row],[Area]]="MANITOBA",Table1[[#This Row],[Income]],0)</f>
        <v>0</v>
      </c>
      <c r="BN225" s="6">
        <f ca="1">IF(Table1[[#This Row],[Area]]="ONTARIO",Table1[[#This Row],[Income]],0)</f>
        <v>0</v>
      </c>
      <c r="BO225" s="6">
        <f ca="1">IF(Table1[[#This Row],[Area]]="QUEBEC",Table1[[#This Row],[Income]],0)</f>
        <v>0</v>
      </c>
      <c r="BP225" s="6">
        <f ca="1">IF(Table1[[#This Row],[Area]]="NEWFOUNLAND",Table1[[#This Row],[Income]],0)</f>
        <v>0</v>
      </c>
      <c r="BQ225" s="6">
        <f ca="1">IF(Table1[[#This Row],[Area]]="NEW BRUNCWICK",Table1[[#This Row],[Income]],0)</f>
        <v>0</v>
      </c>
      <c r="BR225" s="6">
        <f ca="1">IF(Table1[[#This Row],[Area]]="NOVA SCOTIA",Table1[[#This Row],[Income]],0)</f>
        <v>0</v>
      </c>
      <c r="BS225" s="7">
        <f t="shared" ca="1" si="107"/>
        <v>0</v>
      </c>
      <c r="BT225" s="5">
        <f ca="1">IF(Table1[[#This Row],[field of work]]="HEALTH",Table1[[#This Row],[Income]],0)</f>
        <v>0</v>
      </c>
      <c r="BU225" s="6">
        <f ca="1">IF(Table1[[#This Row],[field of work]]="CONSTRUCTION",Table1[[#This Row],[Income]],0)</f>
        <v>0</v>
      </c>
      <c r="BV225" s="6">
        <f t="shared" ca="1" si="108"/>
        <v>0</v>
      </c>
      <c r="BW225" s="6">
        <f ca="1">IF(Table1[[#This Row],[field of work]]="IT",Table1[[#This Row],[Income]],0)</f>
        <v>0</v>
      </c>
      <c r="BX225" s="6">
        <f ca="1">IF(Table1[[#This Row],[field of work]]="GENERAL WORK",Table1[[#This Row],[Income]],0)</f>
        <v>4925</v>
      </c>
      <c r="BY225" s="7">
        <f ca="1">IF(Table1[[#This Row],[field of work]]="AGRICULTURE",Table1[[#This Row],[Income]],0)</f>
        <v>0</v>
      </c>
      <c r="BZ225" s="5">
        <f ca="1">IF(Table1[[#This Row],[Value of debts]]&gt;Table1[[#This Row],[Income]],1,0)</f>
        <v>1</v>
      </c>
      <c r="CA225" s="7"/>
      <c r="CB225" s="5">
        <f ca="1">IF(Table1[[#This Row],[Networth of person($)]]&gt;$CC$6,Table1[[#This Row],[age]],0)</f>
        <v>33</v>
      </c>
      <c r="CC225" s="7"/>
      <c r="CD225" s="6"/>
      <c r="CE225" s="6"/>
      <c r="CF225" s="6"/>
      <c r="CG225" s="6"/>
      <c r="CH225" s="6"/>
      <c r="CI225" s="6"/>
    </row>
    <row r="226" spans="2:87" x14ac:dyDescent="0.25">
      <c r="B226">
        <f t="shared" ca="1" si="89"/>
        <v>1</v>
      </c>
      <c r="C226" t="str">
        <f t="shared" ca="1" si="90"/>
        <v>men</v>
      </c>
      <c r="D226">
        <f t="shared" ca="1" si="91"/>
        <v>33</v>
      </c>
      <c r="E226">
        <f t="shared" ca="1" si="92"/>
        <v>1</v>
      </c>
      <c r="F226" t="str">
        <f t="shared" ca="1" si="93"/>
        <v>health</v>
      </c>
      <c r="G226">
        <f t="shared" ca="1" si="94"/>
        <v>5</v>
      </c>
      <c r="H226" t="str">
        <f t="shared" ca="1" si="95"/>
        <v>other</v>
      </c>
      <c r="I226">
        <f t="shared" ca="1" si="96"/>
        <v>4</v>
      </c>
      <c r="J226">
        <f t="shared" ca="1" si="97"/>
        <v>2</v>
      </c>
      <c r="K226">
        <f t="shared" ca="1" si="98"/>
        <v>6579</v>
      </c>
      <c r="L226">
        <f t="shared" ca="1" si="99"/>
        <v>10</v>
      </c>
      <c r="M226" t="str">
        <f t="shared" ca="1" si="100"/>
        <v>Newfounland</v>
      </c>
      <c r="N226">
        <f t="shared" ca="1" si="109"/>
        <v>32895</v>
      </c>
      <c r="O226">
        <f t="shared" ca="1" si="101"/>
        <v>4938.8956623613358</v>
      </c>
      <c r="P226">
        <f t="shared" ca="1" si="110"/>
        <v>552.06236063067263</v>
      </c>
      <c r="Q226">
        <f t="shared" ca="1" si="102"/>
        <v>262</v>
      </c>
      <c r="R226">
        <f t="shared" ca="1" si="111"/>
        <v>8538.3340324198125</v>
      </c>
      <c r="S226">
        <f t="shared" ca="1" si="112"/>
        <v>6552.4950208281243</v>
      </c>
      <c r="T226">
        <f t="shared" ca="1" si="113"/>
        <v>39999.557381458799</v>
      </c>
      <c r="U226">
        <f t="shared" ca="1" si="114"/>
        <v>13739.229694781148</v>
      </c>
      <c r="V226">
        <f t="shared" ca="1" si="115"/>
        <v>26260.32768667765</v>
      </c>
      <c r="AD226" s="5">
        <f ca="1">IF(Table1[[#This Row],[Gender]]="men",1,0)</f>
        <v>1</v>
      </c>
      <c r="AE226" s="6">
        <f ca="1">IF(Table1[[#This Row],[Gender]]="women",1,0)</f>
        <v>0</v>
      </c>
      <c r="AF226" s="6"/>
      <c r="AG226" s="7"/>
      <c r="AJ226" s="17">
        <f ca="1">IF(Table1[[#This Row],[field of work]]="TEACHING",1,0)</f>
        <v>0</v>
      </c>
      <c r="AK226" s="11">
        <f ca="1">IF(Table1[[#This Row],[field of work]]="CONSTRUCTION",1,0)</f>
        <v>0</v>
      </c>
      <c r="AL226" s="11">
        <f ca="1">IF(Table1[[#This Row],[field of work]]="AGRICULTURE",1,0)</f>
        <v>0</v>
      </c>
      <c r="AM226" s="11">
        <f ca="1">IF(Table1[[#This Row],[field of work]]="AGRICULTURE",1,0)</f>
        <v>0</v>
      </c>
      <c r="AN226" s="11">
        <f ca="1">IF(Table1[[#This Row],[field of work]]="HEALTH",1,0)</f>
        <v>1</v>
      </c>
      <c r="AO226" s="11">
        <f ca="1">IF(Table1[[#This Row],[field of work]]="IT",1,0)</f>
        <v>0</v>
      </c>
      <c r="AP226" s="11"/>
      <c r="AQ226" s="11"/>
      <c r="AR226" s="6"/>
      <c r="AS226" s="6"/>
      <c r="AT226" s="6"/>
      <c r="AU226" s="7"/>
      <c r="AW226" s="20">
        <f ca="1">QUOTIENT(Table1[[#This Row],[Car Value]],Table1[[#This Row],[Cars]])</f>
        <v>276</v>
      </c>
      <c r="AX226" s="6"/>
      <c r="AY226" s="17">
        <f ca="1">IF(Table1[[#This Row],[Value of debts]]&gt;$AZ$6,1,0)</f>
        <v>1</v>
      </c>
      <c r="AZ226" s="6"/>
      <c r="BA226" s="6"/>
      <c r="BB226" s="7"/>
      <c r="BC226" s="27">
        <f ca="1">(Table1[[#This Row],[Mortage left]]/Table1[[#This Row],[Value of House]])</f>
        <v>0.15014122700596855</v>
      </c>
      <c r="BD226" s="11">
        <f t="shared" ca="1" si="103"/>
        <v>1</v>
      </c>
      <c r="BE226" s="11"/>
      <c r="BF226" s="11"/>
      <c r="BG226" s="17">
        <f ca="1">IF(Table1[[#This Row],[Area]]="YUKON",Table1[[#This Row],[Income]],0)</f>
        <v>0</v>
      </c>
      <c r="BH226" s="11">
        <f ca="1">IF(Table1[[#This Row],[Area]]="BC",Table1[[#This Row],[Income]],0)</f>
        <v>0</v>
      </c>
      <c r="BI226" s="11">
        <f t="shared" ca="1" si="104"/>
        <v>0</v>
      </c>
      <c r="BJ226" s="11">
        <f t="shared" ca="1" si="105"/>
        <v>0</v>
      </c>
      <c r="BK226" s="11">
        <f ca="1">IF(Table1[[#This Row],[Area]]="NUNAVUT",Table1[[#This Row],[Income]],0)</f>
        <v>0</v>
      </c>
      <c r="BL226" s="11">
        <f t="shared" ca="1" si="106"/>
        <v>0</v>
      </c>
      <c r="BM226" s="6">
        <f ca="1">IF(Table1[[#This Row],[Area]]="MANITOBA",Table1[[#This Row],[Income]],0)</f>
        <v>0</v>
      </c>
      <c r="BN226" s="6">
        <f ca="1">IF(Table1[[#This Row],[Area]]="ONTARIO",Table1[[#This Row],[Income]],0)</f>
        <v>0</v>
      </c>
      <c r="BO226" s="6">
        <f ca="1">IF(Table1[[#This Row],[Area]]="QUEBEC",Table1[[#This Row],[Income]],0)</f>
        <v>0</v>
      </c>
      <c r="BP226" s="6">
        <f ca="1">IF(Table1[[#This Row],[Area]]="NEWFOUNLAND",Table1[[#This Row],[Income]],0)</f>
        <v>6579</v>
      </c>
      <c r="BQ226" s="6">
        <f ca="1">IF(Table1[[#This Row],[Area]]="NEW BRUNCWICK",Table1[[#This Row],[Income]],0)</f>
        <v>0</v>
      </c>
      <c r="BR226" s="6">
        <f ca="1">IF(Table1[[#This Row],[Area]]="NOVA SCOTIA",Table1[[#This Row],[Income]],0)</f>
        <v>0</v>
      </c>
      <c r="BS226" s="7">
        <f t="shared" ca="1" si="107"/>
        <v>0</v>
      </c>
      <c r="BT226" s="5">
        <f ca="1">IF(Table1[[#This Row],[field of work]]="HEALTH",Table1[[#This Row],[Income]],0)</f>
        <v>6579</v>
      </c>
      <c r="BU226" s="6">
        <f ca="1">IF(Table1[[#This Row],[field of work]]="CONSTRUCTION",Table1[[#This Row],[Income]],0)</f>
        <v>0</v>
      </c>
      <c r="BV226" s="6">
        <f t="shared" ca="1" si="108"/>
        <v>8493</v>
      </c>
      <c r="BW226" s="6">
        <f ca="1">IF(Table1[[#This Row],[field of work]]="IT",Table1[[#This Row],[Income]],0)</f>
        <v>0</v>
      </c>
      <c r="BX226" s="6">
        <f ca="1">IF(Table1[[#This Row],[field of work]]="GENERAL WORK",Table1[[#This Row],[Income]],0)</f>
        <v>0</v>
      </c>
      <c r="BY226" s="7">
        <f ca="1">IF(Table1[[#This Row],[field of work]]="AGRICULTURE",Table1[[#This Row],[Income]],0)</f>
        <v>0</v>
      </c>
      <c r="BZ226" s="5">
        <f ca="1">IF(Table1[[#This Row],[Value of debts]]&gt;Table1[[#This Row],[Income]],1,0)</f>
        <v>1</v>
      </c>
      <c r="CA226" s="7"/>
      <c r="CB226" s="5">
        <f ca="1">IF(Table1[[#This Row],[Networth of person($)]]&gt;$CC$6,Table1[[#This Row],[age]],0)</f>
        <v>33</v>
      </c>
      <c r="CC226" s="7"/>
      <c r="CD226" s="6"/>
      <c r="CE226" s="6"/>
      <c r="CF226" s="6"/>
      <c r="CG226" s="6"/>
      <c r="CH226" s="6"/>
      <c r="CI226" s="6"/>
    </row>
    <row r="227" spans="2:87" x14ac:dyDescent="0.25">
      <c r="B227">
        <f t="shared" ca="1" si="89"/>
        <v>2</v>
      </c>
      <c r="C227" t="str">
        <f t="shared" ca="1" si="90"/>
        <v>women</v>
      </c>
      <c r="D227">
        <f t="shared" ca="1" si="91"/>
        <v>28</v>
      </c>
      <c r="E227">
        <f t="shared" ca="1" si="92"/>
        <v>3</v>
      </c>
      <c r="F227" t="str">
        <f t="shared" ca="1" si="93"/>
        <v>teaching</v>
      </c>
      <c r="G227">
        <f t="shared" ca="1" si="94"/>
        <v>2</v>
      </c>
      <c r="H227" t="str">
        <f t="shared" ca="1" si="95"/>
        <v>college</v>
      </c>
      <c r="I227">
        <f t="shared" ca="1" si="96"/>
        <v>0</v>
      </c>
      <c r="J227">
        <f t="shared" ca="1" si="97"/>
        <v>2</v>
      </c>
      <c r="K227">
        <f t="shared" ca="1" si="98"/>
        <v>8493</v>
      </c>
      <c r="L227">
        <f t="shared" ca="1" si="99"/>
        <v>5</v>
      </c>
      <c r="M227" t="str">
        <f t="shared" ca="1" si="100"/>
        <v>Nunavut</v>
      </c>
      <c r="N227">
        <f t="shared" ca="1" si="109"/>
        <v>50958</v>
      </c>
      <c r="O227">
        <f t="shared" ca="1" si="101"/>
        <v>31556.640378295459</v>
      </c>
      <c r="P227">
        <f t="shared" ca="1" si="110"/>
        <v>16147.605222272548</v>
      </c>
      <c r="Q227">
        <f t="shared" ca="1" si="102"/>
        <v>3657</v>
      </c>
      <c r="R227">
        <f t="shared" ca="1" si="111"/>
        <v>4638.580656766534</v>
      </c>
      <c r="S227">
        <f t="shared" ca="1" si="112"/>
        <v>5974.5205944071313</v>
      </c>
      <c r="T227">
        <f t="shared" ca="1" si="113"/>
        <v>73080.125816679676</v>
      </c>
      <c r="U227">
        <f t="shared" ca="1" si="114"/>
        <v>39852.221035061993</v>
      </c>
      <c r="V227">
        <f t="shared" ca="1" si="115"/>
        <v>33227.904781617683</v>
      </c>
      <c r="AD227" s="5">
        <f ca="1">IF(Table1[[#This Row],[Gender]]="men",1,0)</f>
        <v>0</v>
      </c>
      <c r="AE227" s="6">
        <f ca="1">IF(Table1[[#This Row],[Gender]]="women",1,0)</f>
        <v>1</v>
      </c>
      <c r="AF227" s="6"/>
      <c r="AG227" s="7"/>
      <c r="AJ227" s="17">
        <f ca="1">IF(Table1[[#This Row],[field of work]]="TEACHING",1,0)</f>
        <v>1</v>
      </c>
      <c r="AK227" s="11">
        <f ca="1">IF(Table1[[#This Row],[field of work]]="CONSTRUCTION",1,0)</f>
        <v>0</v>
      </c>
      <c r="AL227" s="11">
        <f ca="1">IF(Table1[[#This Row],[field of work]]="AGRICULTURE",1,0)</f>
        <v>0</v>
      </c>
      <c r="AM227" s="11">
        <f ca="1">IF(Table1[[#This Row],[field of work]]="AGRICULTURE",1,0)</f>
        <v>0</v>
      </c>
      <c r="AN227" s="11">
        <f ca="1">IF(Table1[[#This Row],[field of work]]="HEALTH",1,0)</f>
        <v>0</v>
      </c>
      <c r="AO227" s="11">
        <f ca="1">IF(Table1[[#This Row],[field of work]]="IT",1,0)</f>
        <v>0</v>
      </c>
      <c r="AP227" s="11"/>
      <c r="AQ227" s="11"/>
      <c r="AR227" s="6"/>
      <c r="AS227" s="6"/>
      <c r="AT227" s="6"/>
      <c r="AU227" s="7"/>
      <c r="AW227" s="20">
        <f ca="1">QUOTIENT(Table1[[#This Row],[Car Value]],Table1[[#This Row],[Cars]])</f>
        <v>8073</v>
      </c>
      <c r="AX227" s="6"/>
      <c r="AY227" s="17">
        <f ca="1">IF(Table1[[#This Row],[Value of debts]]&gt;$AZ$6,1,0)</f>
        <v>1</v>
      </c>
      <c r="AZ227" s="6"/>
      <c r="BA227" s="6"/>
      <c r="BB227" s="7"/>
      <c r="BC227" s="27">
        <f ca="1">(Table1[[#This Row],[Mortage left]]/Table1[[#This Row],[Value of House]])</f>
        <v>0.61926763959133913</v>
      </c>
      <c r="BD227" s="11">
        <f t="shared" ca="1" si="103"/>
        <v>0</v>
      </c>
      <c r="BE227" s="11"/>
      <c r="BF227" s="11"/>
      <c r="BG227" s="17">
        <f ca="1">IF(Table1[[#This Row],[Area]]="YUKON",Table1[[#This Row],[Income]],0)</f>
        <v>0</v>
      </c>
      <c r="BH227" s="11">
        <f ca="1">IF(Table1[[#This Row],[Area]]="BC",Table1[[#This Row],[Income]],0)</f>
        <v>0</v>
      </c>
      <c r="BI227" s="11">
        <f t="shared" ca="1" si="104"/>
        <v>0</v>
      </c>
      <c r="BJ227" s="11">
        <f t="shared" ca="1" si="105"/>
        <v>0</v>
      </c>
      <c r="BK227" s="11">
        <f ca="1">IF(Table1[[#This Row],[Area]]="NUNAVUT",Table1[[#This Row],[Income]],0)</f>
        <v>8493</v>
      </c>
      <c r="BL227" s="11">
        <f t="shared" ca="1" si="106"/>
        <v>0</v>
      </c>
      <c r="BM227" s="6">
        <f ca="1">IF(Table1[[#This Row],[Area]]="MANITOBA",Table1[[#This Row],[Income]],0)</f>
        <v>0</v>
      </c>
      <c r="BN227" s="6">
        <f ca="1">IF(Table1[[#This Row],[Area]]="ONTARIO",Table1[[#This Row],[Income]],0)</f>
        <v>0</v>
      </c>
      <c r="BO227" s="6">
        <f ca="1">IF(Table1[[#This Row],[Area]]="QUEBEC",Table1[[#This Row],[Income]],0)</f>
        <v>0</v>
      </c>
      <c r="BP227" s="6">
        <f ca="1">IF(Table1[[#This Row],[Area]]="NEWFOUNLAND",Table1[[#This Row],[Income]],0)</f>
        <v>0</v>
      </c>
      <c r="BQ227" s="6">
        <f ca="1">IF(Table1[[#This Row],[Area]]="NEW BRUNCWICK",Table1[[#This Row],[Income]],0)</f>
        <v>0</v>
      </c>
      <c r="BR227" s="6">
        <f ca="1">IF(Table1[[#This Row],[Area]]="NOVA SCOTIA",Table1[[#This Row],[Income]],0)</f>
        <v>0</v>
      </c>
      <c r="BS227" s="7">
        <f t="shared" ca="1" si="107"/>
        <v>0</v>
      </c>
      <c r="BT227" s="5">
        <f ca="1">IF(Table1[[#This Row],[field of work]]="HEALTH",Table1[[#This Row],[Income]],0)</f>
        <v>0</v>
      </c>
      <c r="BU227" s="6">
        <f ca="1">IF(Table1[[#This Row],[field of work]]="CONSTRUCTION",Table1[[#This Row],[Income]],0)</f>
        <v>0</v>
      </c>
      <c r="BV227" s="6">
        <f t="shared" ca="1" si="108"/>
        <v>0</v>
      </c>
      <c r="BW227" s="6">
        <f ca="1">IF(Table1[[#This Row],[field of work]]="IT",Table1[[#This Row],[Income]],0)</f>
        <v>0</v>
      </c>
      <c r="BX227" s="6">
        <f ca="1">IF(Table1[[#This Row],[field of work]]="GENERAL WORK",Table1[[#This Row],[Income]],0)</f>
        <v>0</v>
      </c>
      <c r="BY227" s="7">
        <f ca="1">IF(Table1[[#This Row],[field of work]]="AGRICULTURE",Table1[[#This Row],[Income]],0)</f>
        <v>0</v>
      </c>
      <c r="BZ227" s="5">
        <f ca="1">IF(Table1[[#This Row],[Value of debts]]&gt;Table1[[#This Row],[Income]],1,0)</f>
        <v>1</v>
      </c>
      <c r="CA227" s="7"/>
      <c r="CB227" s="5">
        <f ca="1">IF(Table1[[#This Row],[Networth of person($)]]&gt;$CC$6,Table1[[#This Row],[age]],0)</f>
        <v>28</v>
      </c>
      <c r="CC227" s="7"/>
      <c r="CD227" s="6"/>
      <c r="CE227" s="6"/>
      <c r="CF227" s="6"/>
      <c r="CG227" s="6"/>
      <c r="CH227" s="6"/>
      <c r="CI227" s="6"/>
    </row>
    <row r="228" spans="2:87" x14ac:dyDescent="0.25">
      <c r="B228">
        <f t="shared" ca="1" si="89"/>
        <v>1</v>
      </c>
      <c r="C228" t="str">
        <f t="shared" ca="1" si="90"/>
        <v>men</v>
      </c>
      <c r="D228">
        <f t="shared" ca="1" si="91"/>
        <v>44</v>
      </c>
      <c r="E228">
        <f t="shared" ca="1" si="92"/>
        <v>2</v>
      </c>
      <c r="F228" t="str">
        <f t="shared" ca="1" si="93"/>
        <v>constuction</v>
      </c>
      <c r="G228">
        <f t="shared" ca="1" si="94"/>
        <v>6</v>
      </c>
      <c r="H228" t="str">
        <f t="shared" ca="1" si="95"/>
        <v>other</v>
      </c>
      <c r="I228">
        <f t="shared" ca="1" si="96"/>
        <v>2</v>
      </c>
      <c r="J228">
        <f t="shared" ca="1" si="97"/>
        <v>3</v>
      </c>
      <c r="K228">
        <f t="shared" ca="1" si="98"/>
        <v>7603</v>
      </c>
      <c r="L228">
        <f t="shared" ca="1" si="99"/>
        <v>11</v>
      </c>
      <c r="M228" t="str">
        <f t="shared" ca="1" si="100"/>
        <v>New bruncwick</v>
      </c>
      <c r="N228">
        <f t="shared" ca="1" si="109"/>
        <v>45618</v>
      </c>
      <c r="O228">
        <f t="shared" ca="1" si="101"/>
        <v>43563.931451256663</v>
      </c>
      <c r="P228">
        <f t="shared" ca="1" si="110"/>
        <v>1051.6839920236723</v>
      </c>
      <c r="Q228">
        <f t="shared" ca="1" si="102"/>
        <v>812</v>
      </c>
      <c r="R228">
        <f t="shared" ca="1" si="111"/>
        <v>5199.1605774384116</v>
      </c>
      <c r="S228">
        <f t="shared" ca="1" si="112"/>
        <v>8407.4939534443074</v>
      </c>
      <c r="T228">
        <f t="shared" ca="1" si="113"/>
        <v>55077.177945467978</v>
      </c>
      <c r="U228">
        <f t="shared" ca="1" si="114"/>
        <v>49575.092028695071</v>
      </c>
      <c r="V228">
        <f t="shared" ca="1" si="115"/>
        <v>5502.0859167729068</v>
      </c>
      <c r="AD228" s="5">
        <f ca="1">IF(Table1[[#This Row],[Gender]]="men",1,0)</f>
        <v>1</v>
      </c>
      <c r="AE228" s="6">
        <f ca="1">IF(Table1[[#This Row],[Gender]]="women",1,0)</f>
        <v>0</v>
      </c>
      <c r="AF228" s="6"/>
      <c r="AG228" s="7"/>
      <c r="AJ228" s="17">
        <f ca="1">IF(Table1[[#This Row],[field of work]]="TEACHING",1,0)</f>
        <v>0</v>
      </c>
      <c r="AK228" s="11">
        <f ca="1">IF(Table1[[#This Row],[field of work]]="CONSTRUCTION",1,0)</f>
        <v>0</v>
      </c>
      <c r="AL228" s="11">
        <f ca="1">IF(Table1[[#This Row],[field of work]]="AGRICULTURE",1,0)</f>
        <v>0</v>
      </c>
      <c r="AM228" s="11">
        <f ca="1">IF(Table1[[#This Row],[field of work]]="AGRICULTURE",1,0)</f>
        <v>0</v>
      </c>
      <c r="AN228" s="11">
        <f ca="1">IF(Table1[[#This Row],[field of work]]="HEALTH",1,0)</f>
        <v>0</v>
      </c>
      <c r="AO228" s="11">
        <f ca="1">IF(Table1[[#This Row],[field of work]]="IT",1,0)</f>
        <v>0</v>
      </c>
      <c r="AP228" s="11"/>
      <c r="AQ228" s="11"/>
      <c r="AR228" s="6"/>
      <c r="AS228" s="6"/>
      <c r="AT228" s="6"/>
      <c r="AU228" s="7"/>
      <c r="AW228" s="20">
        <f ca="1">QUOTIENT(Table1[[#This Row],[Car Value]],Table1[[#This Row],[Cars]])</f>
        <v>350</v>
      </c>
      <c r="AX228" s="6"/>
      <c r="AY228" s="17">
        <f ca="1">IF(Table1[[#This Row],[Value of debts]]&gt;$AZ$6,1,0)</f>
        <v>1</v>
      </c>
      <c r="AZ228" s="6"/>
      <c r="BA228" s="6"/>
      <c r="BB228" s="7"/>
      <c r="BC228" s="27">
        <f ca="1">(Table1[[#This Row],[Mortage left]]/Table1[[#This Row],[Value of House]])</f>
        <v>0.95497241113719722</v>
      </c>
      <c r="BD228" s="11">
        <f t="shared" ca="1" si="103"/>
        <v>0</v>
      </c>
      <c r="BE228" s="11"/>
      <c r="BF228" s="11"/>
      <c r="BG228" s="17">
        <f ca="1">IF(Table1[[#This Row],[Area]]="YUKON",Table1[[#This Row],[Income]],0)</f>
        <v>0</v>
      </c>
      <c r="BH228" s="11">
        <f ca="1">IF(Table1[[#This Row],[Area]]="BC",Table1[[#This Row],[Income]],0)</f>
        <v>0</v>
      </c>
      <c r="BI228" s="11">
        <f t="shared" ca="1" si="104"/>
        <v>0</v>
      </c>
      <c r="BJ228" s="11">
        <f t="shared" ca="1" si="105"/>
        <v>0</v>
      </c>
      <c r="BK228" s="11">
        <f ca="1">IF(Table1[[#This Row],[Area]]="NUNAVUT",Table1[[#This Row],[Income]],0)</f>
        <v>0</v>
      </c>
      <c r="BL228" s="11">
        <f t="shared" ca="1" si="106"/>
        <v>3911</v>
      </c>
      <c r="BM228" s="6">
        <f ca="1">IF(Table1[[#This Row],[Area]]="MANITOBA",Table1[[#This Row],[Income]],0)</f>
        <v>0</v>
      </c>
      <c r="BN228" s="6">
        <f ca="1">IF(Table1[[#This Row],[Area]]="ONTARIO",Table1[[#This Row],[Income]],0)</f>
        <v>0</v>
      </c>
      <c r="BO228" s="6">
        <f ca="1">IF(Table1[[#This Row],[Area]]="QUEBEC",Table1[[#This Row],[Income]],0)</f>
        <v>0</v>
      </c>
      <c r="BP228" s="6">
        <f ca="1">IF(Table1[[#This Row],[Area]]="NEWFOUNLAND",Table1[[#This Row],[Income]],0)</f>
        <v>0</v>
      </c>
      <c r="BQ228" s="6">
        <f ca="1">IF(Table1[[#This Row],[Area]]="NEW BRUNCWICK",Table1[[#This Row],[Income]],0)</f>
        <v>7603</v>
      </c>
      <c r="BR228" s="6">
        <f ca="1">IF(Table1[[#This Row],[Area]]="NOVA SCOTIA",Table1[[#This Row],[Income]],0)</f>
        <v>0</v>
      </c>
      <c r="BS228" s="7">
        <f t="shared" ca="1" si="107"/>
        <v>0</v>
      </c>
      <c r="BT228" s="5">
        <f ca="1">IF(Table1[[#This Row],[field of work]]="HEALTH",Table1[[#This Row],[Income]],0)</f>
        <v>0</v>
      </c>
      <c r="BU228" s="6">
        <f ca="1">IF(Table1[[#This Row],[field of work]]="CONSTRUCTION",Table1[[#This Row],[Income]],0)</f>
        <v>0</v>
      </c>
      <c r="BV228" s="6">
        <f t="shared" ca="1" si="108"/>
        <v>3755</v>
      </c>
      <c r="BW228" s="6">
        <f ca="1">IF(Table1[[#This Row],[field of work]]="IT",Table1[[#This Row],[Income]],0)</f>
        <v>0</v>
      </c>
      <c r="BX228" s="6">
        <f ca="1">IF(Table1[[#This Row],[field of work]]="GENERAL WORK",Table1[[#This Row],[Income]],0)</f>
        <v>0</v>
      </c>
      <c r="BY228" s="7">
        <f ca="1">IF(Table1[[#This Row],[field of work]]="AGRICULTURE",Table1[[#This Row],[Income]],0)</f>
        <v>0</v>
      </c>
      <c r="BZ228" s="5">
        <f ca="1">IF(Table1[[#This Row],[Value of debts]]&gt;Table1[[#This Row],[Income]],1,0)</f>
        <v>1</v>
      </c>
      <c r="CA228" s="7"/>
      <c r="CB228" s="5">
        <f ca="1">IF(Table1[[#This Row],[Networth of person($)]]&gt;$CC$6,Table1[[#This Row],[age]],0)</f>
        <v>44</v>
      </c>
      <c r="CC228" s="7"/>
      <c r="CD228" s="6"/>
      <c r="CE228" s="6"/>
      <c r="CF228" s="6"/>
      <c r="CG228" s="6"/>
      <c r="CH228" s="6"/>
      <c r="CI228" s="6"/>
    </row>
    <row r="229" spans="2:87" x14ac:dyDescent="0.25">
      <c r="B229">
        <f t="shared" ca="1" si="89"/>
        <v>2</v>
      </c>
      <c r="C229" t="str">
        <f t="shared" ca="1" si="90"/>
        <v>women</v>
      </c>
      <c r="D229">
        <f t="shared" ca="1" si="91"/>
        <v>43</v>
      </c>
      <c r="E229">
        <f t="shared" ca="1" si="92"/>
        <v>3</v>
      </c>
      <c r="F229" t="str">
        <f t="shared" ca="1" si="93"/>
        <v>teaching</v>
      </c>
      <c r="G229">
        <f t="shared" ca="1" si="94"/>
        <v>6</v>
      </c>
      <c r="H229" t="str">
        <f t="shared" ca="1" si="95"/>
        <v>other</v>
      </c>
      <c r="I229">
        <f t="shared" ca="1" si="96"/>
        <v>2</v>
      </c>
      <c r="J229">
        <f t="shared" ca="1" si="97"/>
        <v>3</v>
      </c>
      <c r="K229">
        <f t="shared" ca="1" si="98"/>
        <v>3755</v>
      </c>
      <c r="L229">
        <f t="shared" ca="1" si="99"/>
        <v>11</v>
      </c>
      <c r="M229" t="str">
        <f t="shared" ca="1" si="100"/>
        <v>New bruncwick</v>
      </c>
      <c r="N229">
        <f t="shared" ca="1" si="109"/>
        <v>11265</v>
      </c>
      <c r="O229">
        <f t="shared" ca="1" si="101"/>
        <v>8085.4567104923617</v>
      </c>
      <c r="P229">
        <f t="shared" ca="1" si="110"/>
        <v>6457.7982845454462</v>
      </c>
      <c r="Q229">
        <f t="shared" ca="1" si="102"/>
        <v>2395</v>
      </c>
      <c r="R229">
        <f t="shared" ca="1" si="111"/>
        <v>192.61490666344858</v>
      </c>
      <c r="S229">
        <f t="shared" ca="1" si="112"/>
        <v>1838.2011638737167</v>
      </c>
      <c r="T229">
        <f t="shared" ca="1" si="113"/>
        <v>19560.999448419163</v>
      </c>
      <c r="U229">
        <f t="shared" ca="1" si="114"/>
        <v>10673.071617155811</v>
      </c>
      <c r="V229">
        <f t="shared" ca="1" si="115"/>
        <v>8887.9278312633523</v>
      </c>
      <c r="AD229" s="5">
        <f ca="1">IF(Table1[[#This Row],[Gender]]="men",1,0)</f>
        <v>0</v>
      </c>
      <c r="AE229" s="6">
        <f ca="1">IF(Table1[[#This Row],[Gender]]="women",1,0)</f>
        <v>1</v>
      </c>
      <c r="AF229" s="6"/>
      <c r="AG229" s="7"/>
      <c r="AJ229" s="17">
        <f ca="1">IF(Table1[[#This Row],[field of work]]="TEACHING",1,0)</f>
        <v>1</v>
      </c>
      <c r="AK229" s="11">
        <f ca="1">IF(Table1[[#This Row],[field of work]]="CONSTRUCTION",1,0)</f>
        <v>0</v>
      </c>
      <c r="AL229" s="11">
        <f ca="1">IF(Table1[[#This Row],[field of work]]="AGRICULTURE",1,0)</f>
        <v>0</v>
      </c>
      <c r="AM229" s="11">
        <f ca="1">IF(Table1[[#This Row],[field of work]]="AGRICULTURE",1,0)</f>
        <v>0</v>
      </c>
      <c r="AN229" s="11">
        <f ca="1">IF(Table1[[#This Row],[field of work]]="HEALTH",1,0)</f>
        <v>0</v>
      </c>
      <c r="AO229" s="11">
        <f ca="1">IF(Table1[[#This Row],[field of work]]="IT",1,0)</f>
        <v>0</v>
      </c>
      <c r="AP229" s="11"/>
      <c r="AQ229" s="11"/>
      <c r="AR229" s="6"/>
      <c r="AS229" s="6"/>
      <c r="AT229" s="6"/>
      <c r="AU229" s="7"/>
      <c r="AW229" s="20">
        <f ca="1">QUOTIENT(Table1[[#This Row],[Car Value]],Table1[[#This Row],[Cars]])</f>
        <v>2152</v>
      </c>
      <c r="AX229" s="6"/>
      <c r="AY229" s="17">
        <f ca="1">IF(Table1[[#This Row],[Value of debts]]&gt;$AZ$6,1,0)</f>
        <v>1</v>
      </c>
      <c r="AZ229" s="6"/>
      <c r="BA229" s="6"/>
      <c r="BB229" s="7"/>
      <c r="BC229" s="27">
        <f ca="1">(Table1[[#This Row],[Mortage left]]/Table1[[#This Row],[Value of House]])</f>
        <v>0.71775026280447063</v>
      </c>
      <c r="BD229" s="11">
        <f t="shared" ca="1" si="103"/>
        <v>0</v>
      </c>
      <c r="BE229" s="11"/>
      <c r="BF229" s="11"/>
      <c r="BG229" s="17">
        <f ca="1">IF(Table1[[#This Row],[Area]]="YUKON",Table1[[#This Row],[Income]],0)</f>
        <v>0</v>
      </c>
      <c r="BH229" s="11">
        <f ca="1">IF(Table1[[#This Row],[Area]]="BC",Table1[[#This Row],[Income]],0)</f>
        <v>0</v>
      </c>
      <c r="BI229" s="11">
        <f t="shared" ca="1" si="104"/>
        <v>0</v>
      </c>
      <c r="BJ229" s="11">
        <f t="shared" ca="1" si="105"/>
        <v>0</v>
      </c>
      <c r="BK229" s="11">
        <f ca="1">IF(Table1[[#This Row],[Area]]="NUNAVUT",Table1[[#This Row],[Income]],0)</f>
        <v>0</v>
      </c>
      <c r="BL229" s="11">
        <f t="shared" ca="1" si="106"/>
        <v>0</v>
      </c>
      <c r="BM229" s="6">
        <f ca="1">IF(Table1[[#This Row],[Area]]="MANITOBA",Table1[[#This Row],[Income]],0)</f>
        <v>0</v>
      </c>
      <c r="BN229" s="6">
        <f ca="1">IF(Table1[[#This Row],[Area]]="ONTARIO",Table1[[#This Row],[Income]],0)</f>
        <v>0</v>
      </c>
      <c r="BO229" s="6">
        <f ca="1">IF(Table1[[#This Row],[Area]]="QUEBEC",Table1[[#This Row],[Income]],0)</f>
        <v>0</v>
      </c>
      <c r="BP229" s="6">
        <f ca="1">IF(Table1[[#This Row],[Area]]="NEWFOUNLAND",Table1[[#This Row],[Income]],0)</f>
        <v>0</v>
      </c>
      <c r="BQ229" s="6">
        <f ca="1">IF(Table1[[#This Row],[Area]]="NEW BRUNCWICK",Table1[[#This Row],[Income]],0)</f>
        <v>3755</v>
      </c>
      <c r="BR229" s="6">
        <f ca="1">IF(Table1[[#This Row],[Area]]="NOVA SCOTIA",Table1[[#This Row],[Income]],0)</f>
        <v>0</v>
      </c>
      <c r="BS229" s="7">
        <f t="shared" ca="1" si="107"/>
        <v>0</v>
      </c>
      <c r="BT229" s="5">
        <f ca="1">IF(Table1[[#This Row],[field of work]]="HEALTH",Table1[[#This Row],[Income]],0)</f>
        <v>0</v>
      </c>
      <c r="BU229" s="6">
        <f ca="1">IF(Table1[[#This Row],[field of work]]="CONSTRUCTION",Table1[[#This Row],[Income]],0)</f>
        <v>0</v>
      </c>
      <c r="BV229" s="6">
        <f t="shared" ca="1" si="108"/>
        <v>0</v>
      </c>
      <c r="BW229" s="6">
        <f ca="1">IF(Table1[[#This Row],[field of work]]="IT",Table1[[#This Row],[Income]],0)</f>
        <v>0</v>
      </c>
      <c r="BX229" s="6">
        <f ca="1">IF(Table1[[#This Row],[field of work]]="GENERAL WORK",Table1[[#This Row],[Income]],0)</f>
        <v>0</v>
      </c>
      <c r="BY229" s="7">
        <f ca="1">IF(Table1[[#This Row],[field of work]]="AGRICULTURE",Table1[[#This Row],[Income]],0)</f>
        <v>0</v>
      </c>
      <c r="BZ229" s="5">
        <f ca="1">IF(Table1[[#This Row],[Value of debts]]&gt;Table1[[#This Row],[Income]],1,0)</f>
        <v>1</v>
      </c>
      <c r="CA229" s="7"/>
      <c r="CB229" s="5">
        <f ca="1">IF(Table1[[#This Row],[Networth of person($)]]&gt;$CC$6,Table1[[#This Row],[age]],0)</f>
        <v>43</v>
      </c>
      <c r="CC229" s="7"/>
      <c r="CD229" s="6"/>
      <c r="CE229" s="6"/>
      <c r="CF229" s="6"/>
      <c r="CG229" s="6"/>
      <c r="CH229" s="6"/>
      <c r="CI229" s="6"/>
    </row>
    <row r="230" spans="2:87" x14ac:dyDescent="0.25">
      <c r="B230">
        <f t="shared" ca="1" si="89"/>
        <v>2</v>
      </c>
      <c r="C230" t="str">
        <f t="shared" ca="1" si="90"/>
        <v>women</v>
      </c>
      <c r="D230">
        <f t="shared" ca="1" si="91"/>
        <v>34</v>
      </c>
      <c r="E230">
        <f t="shared" ca="1" si="92"/>
        <v>4</v>
      </c>
      <c r="F230" t="str">
        <f t="shared" ca="1" si="93"/>
        <v>IT</v>
      </c>
      <c r="G230">
        <f t="shared" ca="1" si="94"/>
        <v>4</v>
      </c>
      <c r="H230" t="str">
        <f t="shared" ca="1" si="95"/>
        <v>technical</v>
      </c>
      <c r="I230">
        <f t="shared" ca="1" si="96"/>
        <v>0</v>
      </c>
      <c r="J230">
        <f t="shared" ca="1" si="97"/>
        <v>2</v>
      </c>
      <c r="K230">
        <f t="shared" ca="1" si="98"/>
        <v>6383</v>
      </c>
      <c r="L230">
        <f t="shared" ca="1" si="99"/>
        <v>3</v>
      </c>
      <c r="M230" t="str">
        <f t="shared" ca="1" si="100"/>
        <v>Northwest Ter</v>
      </c>
      <c r="N230">
        <f t="shared" ca="1" si="109"/>
        <v>25532</v>
      </c>
      <c r="O230">
        <f t="shared" ca="1" si="101"/>
        <v>5883.1825837927681</v>
      </c>
      <c r="P230">
        <f t="shared" ca="1" si="110"/>
        <v>6092.4767122855956</v>
      </c>
      <c r="Q230">
        <f t="shared" ca="1" si="102"/>
        <v>1071</v>
      </c>
      <c r="R230">
        <f t="shared" ca="1" si="111"/>
        <v>2389.6762074390067</v>
      </c>
      <c r="S230">
        <f t="shared" ca="1" si="112"/>
        <v>5424.210984390631</v>
      </c>
      <c r="T230">
        <f t="shared" ca="1" si="113"/>
        <v>37048.687696676228</v>
      </c>
      <c r="U230">
        <f t="shared" ca="1" si="114"/>
        <v>9343.8587912317744</v>
      </c>
      <c r="V230">
        <f t="shared" ca="1" si="115"/>
        <v>27704.828905444454</v>
      </c>
      <c r="AD230" s="5">
        <f ca="1">IF(Table1[[#This Row],[Gender]]="men",1,0)</f>
        <v>0</v>
      </c>
      <c r="AE230" s="6">
        <f ca="1">IF(Table1[[#This Row],[Gender]]="women",1,0)</f>
        <v>1</v>
      </c>
      <c r="AF230" s="6"/>
      <c r="AG230" s="7"/>
      <c r="AJ230" s="17">
        <f ca="1">IF(Table1[[#This Row],[field of work]]="TEACHING",1,0)</f>
        <v>0</v>
      </c>
      <c r="AK230" s="11">
        <f ca="1">IF(Table1[[#This Row],[field of work]]="CONSTRUCTION",1,0)</f>
        <v>0</v>
      </c>
      <c r="AL230" s="11">
        <f ca="1">IF(Table1[[#This Row],[field of work]]="AGRICULTURE",1,0)</f>
        <v>0</v>
      </c>
      <c r="AM230" s="11">
        <f ca="1">IF(Table1[[#This Row],[field of work]]="AGRICULTURE",1,0)</f>
        <v>0</v>
      </c>
      <c r="AN230" s="11">
        <f ca="1">IF(Table1[[#This Row],[field of work]]="HEALTH",1,0)</f>
        <v>0</v>
      </c>
      <c r="AO230" s="11">
        <f ca="1">IF(Table1[[#This Row],[field of work]]="IT",1,0)</f>
        <v>1</v>
      </c>
      <c r="AP230" s="11"/>
      <c r="AQ230" s="11"/>
      <c r="AR230" s="6"/>
      <c r="AS230" s="6"/>
      <c r="AT230" s="6"/>
      <c r="AU230" s="7"/>
      <c r="AW230" s="20">
        <f ca="1">QUOTIENT(Table1[[#This Row],[Car Value]],Table1[[#This Row],[Cars]])</f>
        <v>3046</v>
      </c>
      <c r="AX230" s="6"/>
      <c r="AY230" s="17">
        <f ca="1">IF(Table1[[#This Row],[Value of debts]]&gt;$AZ$6,1,0)</f>
        <v>1</v>
      </c>
      <c r="AZ230" s="6"/>
      <c r="BA230" s="6"/>
      <c r="BB230" s="7"/>
      <c r="BC230" s="27">
        <f ca="1">(Table1[[#This Row],[Mortage left]]/Table1[[#This Row],[Value of House]])</f>
        <v>0.23042388311893969</v>
      </c>
      <c r="BD230" s="11">
        <f t="shared" ca="1" si="103"/>
        <v>0</v>
      </c>
      <c r="BE230" s="11"/>
      <c r="BF230" s="11"/>
      <c r="BG230" s="17">
        <f ca="1">IF(Table1[[#This Row],[Area]]="YUKON",Table1[[#This Row],[Income]],0)</f>
        <v>0</v>
      </c>
      <c r="BH230" s="11">
        <f ca="1">IF(Table1[[#This Row],[Area]]="BC",Table1[[#This Row],[Income]],0)</f>
        <v>0</v>
      </c>
      <c r="BI230" s="11">
        <f t="shared" ca="1" si="104"/>
        <v>0</v>
      </c>
      <c r="BJ230" s="11">
        <f t="shared" ca="1" si="105"/>
        <v>0</v>
      </c>
      <c r="BK230" s="11">
        <f ca="1">IF(Table1[[#This Row],[Area]]="NUNAVUT",Table1[[#This Row],[Income]],0)</f>
        <v>0</v>
      </c>
      <c r="BL230" s="11">
        <f t="shared" ca="1" si="106"/>
        <v>0</v>
      </c>
      <c r="BM230" s="6">
        <f ca="1">IF(Table1[[#This Row],[Area]]="MANITOBA",Table1[[#This Row],[Income]],0)</f>
        <v>0</v>
      </c>
      <c r="BN230" s="6">
        <f ca="1">IF(Table1[[#This Row],[Area]]="ONTARIO",Table1[[#This Row],[Income]],0)</f>
        <v>0</v>
      </c>
      <c r="BO230" s="6">
        <f ca="1">IF(Table1[[#This Row],[Area]]="QUEBEC",Table1[[#This Row],[Income]],0)</f>
        <v>0</v>
      </c>
      <c r="BP230" s="6">
        <f ca="1">IF(Table1[[#This Row],[Area]]="NEWFOUNLAND",Table1[[#This Row],[Income]],0)</f>
        <v>0</v>
      </c>
      <c r="BQ230" s="6">
        <f ca="1">IF(Table1[[#This Row],[Area]]="NEW BRUNCWICK",Table1[[#This Row],[Income]],0)</f>
        <v>0</v>
      </c>
      <c r="BR230" s="6">
        <f ca="1">IF(Table1[[#This Row],[Area]]="NOVA SCOTIA",Table1[[#This Row],[Income]],0)</f>
        <v>0</v>
      </c>
      <c r="BS230" s="7">
        <f t="shared" ca="1" si="107"/>
        <v>0</v>
      </c>
      <c r="BT230" s="5">
        <f ca="1">IF(Table1[[#This Row],[field of work]]="HEALTH",Table1[[#This Row],[Income]],0)</f>
        <v>0</v>
      </c>
      <c r="BU230" s="6">
        <f ca="1">IF(Table1[[#This Row],[field of work]]="CONSTRUCTION",Table1[[#This Row],[Income]],0)</f>
        <v>0</v>
      </c>
      <c r="BV230" s="6">
        <f t="shared" ca="1" si="108"/>
        <v>0</v>
      </c>
      <c r="BW230" s="6">
        <f ca="1">IF(Table1[[#This Row],[field of work]]="IT",Table1[[#This Row],[Income]],0)</f>
        <v>6383</v>
      </c>
      <c r="BX230" s="6">
        <f ca="1">IF(Table1[[#This Row],[field of work]]="GENERAL WORK",Table1[[#This Row],[Income]],0)</f>
        <v>0</v>
      </c>
      <c r="BY230" s="7">
        <f ca="1">IF(Table1[[#This Row],[field of work]]="AGRICULTURE",Table1[[#This Row],[Income]],0)</f>
        <v>0</v>
      </c>
      <c r="BZ230" s="5">
        <f ca="1">IF(Table1[[#This Row],[Value of debts]]&gt;Table1[[#This Row],[Income]],1,0)</f>
        <v>1</v>
      </c>
      <c r="CA230" s="7"/>
      <c r="CB230" s="5">
        <f ca="1">IF(Table1[[#This Row],[Networth of person($)]]&gt;$CC$6,Table1[[#This Row],[age]],0)</f>
        <v>34</v>
      </c>
      <c r="CC230" s="7"/>
      <c r="CD230" s="6"/>
      <c r="CE230" s="6"/>
      <c r="CF230" s="6"/>
      <c r="CG230" s="6"/>
      <c r="CH230" s="6"/>
      <c r="CI230" s="6"/>
    </row>
    <row r="231" spans="2:87" x14ac:dyDescent="0.25">
      <c r="B231">
        <f t="shared" ca="1" si="89"/>
        <v>2</v>
      </c>
      <c r="C231" t="str">
        <f t="shared" ca="1" si="90"/>
        <v>women</v>
      </c>
      <c r="D231">
        <f t="shared" ca="1" si="91"/>
        <v>29</v>
      </c>
      <c r="E231">
        <f t="shared" ca="1" si="92"/>
        <v>4</v>
      </c>
      <c r="F231" t="str">
        <f t="shared" ca="1" si="93"/>
        <v>IT</v>
      </c>
      <c r="G231">
        <f t="shared" ca="1" si="94"/>
        <v>1</v>
      </c>
      <c r="H231" t="str">
        <f t="shared" ca="1" si="95"/>
        <v>highschool</v>
      </c>
      <c r="I231">
        <f t="shared" ca="1" si="96"/>
        <v>3</v>
      </c>
      <c r="J231">
        <f t="shared" ca="1" si="97"/>
        <v>1</v>
      </c>
      <c r="K231">
        <f t="shared" ca="1" si="98"/>
        <v>5075</v>
      </c>
      <c r="L231">
        <f t="shared" ca="1" si="99"/>
        <v>11</v>
      </c>
      <c r="M231" t="str">
        <f t="shared" ca="1" si="100"/>
        <v>New bruncwick</v>
      </c>
      <c r="N231">
        <f t="shared" ca="1" si="109"/>
        <v>20300</v>
      </c>
      <c r="O231">
        <f t="shared" ca="1" si="101"/>
        <v>6142.3710484084859</v>
      </c>
      <c r="P231">
        <f t="shared" ca="1" si="110"/>
        <v>4422.9090257806647</v>
      </c>
      <c r="Q231">
        <f t="shared" ca="1" si="102"/>
        <v>2259</v>
      </c>
      <c r="R231">
        <f t="shared" ca="1" si="111"/>
        <v>1255.6483388766128</v>
      </c>
      <c r="S231">
        <f t="shared" ca="1" si="112"/>
        <v>4253.7925225077242</v>
      </c>
      <c r="T231">
        <f t="shared" ca="1" si="113"/>
        <v>28976.701548288387</v>
      </c>
      <c r="U231">
        <f t="shared" ca="1" si="114"/>
        <v>9657.0193872850978</v>
      </c>
      <c r="V231">
        <f t="shared" ca="1" si="115"/>
        <v>19319.682161003289</v>
      </c>
      <c r="AD231" s="5">
        <f ca="1">IF(Table1[[#This Row],[Gender]]="men",1,0)</f>
        <v>0</v>
      </c>
      <c r="AE231" s="6">
        <f ca="1">IF(Table1[[#This Row],[Gender]]="women",1,0)</f>
        <v>1</v>
      </c>
      <c r="AF231" s="6"/>
      <c r="AG231" s="7"/>
      <c r="AJ231" s="17">
        <f ca="1">IF(Table1[[#This Row],[field of work]]="TEACHING",1,0)</f>
        <v>0</v>
      </c>
      <c r="AK231" s="11">
        <f ca="1">IF(Table1[[#This Row],[field of work]]="CONSTRUCTION",1,0)</f>
        <v>0</v>
      </c>
      <c r="AL231" s="11">
        <f ca="1">IF(Table1[[#This Row],[field of work]]="AGRICULTURE",1,0)</f>
        <v>0</v>
      </c>
      <c r="AM231" s="11">
        <f ca="1">IF(Table1[[#This Row],[field of work]]="AGRICULTURE",1,0)</f>
        <v>0</v>
      </c>
      <c r="AN231" s="11">
        <f ca="1">IF(Table1[[#This Row],[field of work]]="HEALTH",1,0)</f>
        <v>0</v>
      </c>
      <c r="AO231" s="11">
        <f ca="1">IF(Table1[[#This Row],[field of work]]="IT",1,0)</f>
        <v>1</v>
      </c>
      <c r="AP231" s="11"/>
      <c r="AQ231" s="11"/>
      <c r="AR231" s="6"/>
      <c r="AS231" s="6"/>
      <c r="AT231" s="6"/>
      <c r="AU231" s="7"/>
      <c r="AW231" s="20">
        <f ca="1">QUOTIENT(Table1[[#This Row],[Car Value]],Table1[[#This Row],[Cars]])</f>
        <v>4422</v>
      </c>
      <c r="AX231" s="6"/>
      <c r="AY231" s="17">
        <f ca="1">IF(Table1[[#This Row],[Value of debts]]&gt;$AZ$6,1,0)</f>
        <v>1</v>
      </c>
      <c r="AZ231" s="6"/>
      <c r="BA231" s="6"/>
      <c r="BB231" s="7"/>
      <c r="BC231" s="27">
        <f ca="1">(Table1[[#This Row],[Mortage left]]/Table1[[#This Row],[Value of House]])</f>
        <v>0.30257985460140324</v>
      </c>
      <c r="BD231" s="11">
        <f t="shared" ca="1" si="103"/>
        <v>0</v>
      </c>
      <c r="BE231" s="11"/>
      <c r="BF231" s="11"/>
      <c r="BG231" s="17">
        <f ca="1">IF(Table1[[#This Row],[Area]]="YUKON",Table1[[#This Row],[Income]],0)</f>
        <v>0</v>
      </c>
      <c r="BH231" s="11">
        <f ca="1">IF(Table1[[#This Row],[Area]]="BC",Table1[[#This Row],[Income]],0)</f>
        <v>0</v>
      </c>
      <c r="BI231" s="11">
        <f t="shared" ca="1" si="104"/>
        <v>0</v>
      </c>
      <c r="BJ231" s="11">
        <f t="shared" ca="1" si="105"/>
        <v>0</v>
      </c>
      <c r="BK231" s="11">
        <f ca="1">IF(Table1[[#This Row],[Area]]="NUNAVUT",Table1[[#This Row],[Income]],0)</f>
        <v>0</v>
      </c>
      <c r="BL231" s="11">
        <f t="shared" ca="1" si="106"/>
        <v>0</v>
      </c>
      <c r="BM231" s="6">
        <f ca="1">IF(Table1[[#This Row],[Area]]="MANITOBA",Table1[[#This Row],[Income]],0)</f>
        <v>0</v>
      </c>
      <c r="BN231" s="6">
        <f ca="1">IF(Table1[[#This Row],[Area]]="ONTARIO",Table1[[#This Row],[Income]],0)</f>
        <v>0</v>
      </c>
      <c r="BO231" s="6">
        <f ca="1">IF(Table1[[#This Row],[Area]]="QUEBEC",Table1[[#This Row],[Income]],0)</f>
        <v>0</v>
      </c>
      <c r="BP231" s="6">
        <f ca="1">IF(Table1[[#This Row],[Area]]="NEWFOUNLAND",Table1[[#This Row],[Income]],0)</f>
        <v>0</v>
      </c>
      <c r="BQ231" s="6">
        <f ca="1">IF(Table1[[#This Row],[Area]]="NEW BRUNCWICK",Table1[[#This Row],[Income]],0)</f>
        <v>5075</v>
      </c>
      <c r="BR231" s="6">
        <f ca="1">IF(Table1[[#This Row],[Area]]="NOVA SCOTIA",Table1[[#This Row],[Income]],0)</f>
        <v>0</v>
      </c>
      <c r="BS231" s="7">
        <f t="shared" ca="1" si="107"/>
        <v>0</v>
      </c>
      <c r="BT231" s="5">
        <f ca="1">IF(Table1[[#This Row],[field of work]]="HEALTH",Table1[[#This Row],[Income]],0)</f>
        <v>0</v>
      </c>
      <c r="BU231" s="6">
        <f ca="1">IF(Table1[[#This Row],[field of work]]="CONSTRUCTION",Table1[[#This Row],[Income]],0)</f>
        <v>0</v>
      </c>
      <c r="BV231" s="6">
        <f t="shared" ca="1" si="108"/>
        <v>0</v>
      </c>
      <c r="BW231" s="6">
        <f ca="1">IF(Table1[[#This Row],[field of work]]="IT",Table1[[#This Row],[Income]],0)</f>
        <v>5075</v>
      </c>
      <c r="BX231" s="6">
        <f ca="1">IF(Table1[[#This Row],[field of work]]="GENERAL WORK",Table1[[#This Row],[Income]],0)</f>
        <v>0</v>
      </c>
      <c r="BY231" s="7">
        <f ca="1">IF(Table1[[#This Row],[field of work]]="AGRICULTURE",Table1[[#This Row],[Income]],0)</f>
        <v>0</v>
      </c>
      <c r="BZ231" s="5">
        <f ca="1">IF(Table1[[#This Row],[Value of debts]]&gt;Table1[[#This Row],[Income]],1,0)</f>
        <v>1</v>
      </c>
      <c r="CA231" s="7"/>
      <c r="CB231" s="5">
        <f ca="1">IF(Table1[[#This Row],[Networth of person($)]]&gt;$CC$6,Table1[[#This Row],[age]],0)</f>
        <v>29</v>
      </c>
      <c r="CC231" s="7"/>
      <c r="CD231" s="6"/>
      <c r="CE231" s="6"/>
      <c r="CF231" s="6"/>
      <c r="CG231" s="6"/>
      <c r="CH231" s="6"/>
      <c r="CI231" s="6"/>
    </row>
    <row r="232" spans="2:87" x14ac:dyDescent="0.25">
      <c r="B232">
        <f t="shared" ca="1" si="89"/>
        <v>2</v>
      </c>
      <c r="C232" t="str">
        <f t="shared" ca="1" si="90"/>
        <v>women</v>
      </c>
      <c r="D232">
        <f t="shared" ca="1" si="91"/>
        <v>33</v>
      </c>
      <c r="E232">
        <f t="shared" ca="1" si="92"/>
        <v>2</v>
      </c>
      <c r="F232" t="str">
        <f t="shared" ca="1" si="93"/>
        <v>constuction</v>
      </c>
      <c r="G232">
        <f t="shared" ca="1" si="94"/>
        <v>3</v>
      </c>
      <c r="H232" t="str">
        <f t="shared" ca="1" si="95"/>
        <v>university</v>
      </c>
      <c r="I232">
        <f t="shared" ca="1" si="96"/>
        <v>3</v>
      </c>
      <c r="J232">
        <f t="shared" ca="1" si="97"/>
        <v>3</v>
      </c>
      <c r="K232">
        <f t="shared" ca="1" si="98"/>
        <v>7199</v>
      </c>
      <c r="L232">
        <f t="shared" ca="1" si="99"/>
        <v>11</v>
      </c>
      <c r="M232" t="str">
        <f t="shared" ca="1" si="100"/>
        <v>New bruncwick</v>
      </c>
      <c r="N232">
        <f t="shared" ca="1" si="109"/>
        <v>28796</v>
      </c>
      <c r="O232">
        <f t="shared" ca="1" si="101"/>
        <v>22971.894440651144</v>
      </c>
      <c r="P232">
        <f t="shared" ca="1" si="110"/>
        <v>7697.2306858945094</v>
      </c>
      <c r="Q232">
        <f t="shared" ca="1" si="102"/>
        <v>3991</v>
      </c>
      <c r="R232">
        <f t="shared" ca="1" si="111"/>
        <v>3418.1980466200043</v>
      </c>
      <c r="S232">
        <f t="shared" ca="1" si="112"/>
        <v>7652.3414781287283</v>
      </c>
      <c r="T232">
        <f t="shared" ca="1" si="113"/>
        <v>44145.572164023237</v>
      </c>
      <c r="U232">
        <f t="shared" ca="1" si="114"/>
        <v>30381.092487271148</v>
      </c>
      <c r="V232">
        <f t="shared" ca="1" si="115"/>
        <v>13764.479676752089</v>
      </c>
      <c r="AD232" s="5">
        <f ca="1">IF(Table1[[#This Row],[Gender]]="men",1,0)</f>
        <v>0</v>
      </c>
      <c r="AE232" s="6">
        <f ca="1">IF(Table1[[#This Row],[Gender]]="women",1,0)</f>
        <v>1</v>
      </c>
      <c r="AF232" s="6"/>
      <c r="AG232" s="7"/>
      <c r="AJ232" s="17">
        <f ca="1">IF(Table1[[#This Row],[field of work]]="TEACHING",1,0)</f>
        <v>0</v>
      </c>
      <c r="AK232" s="11">
        <f ca="1">IF(Table1[[#This Row],[field of work]]="CONSTRUCTION",1,0)</f>
        <v>0</v>
      </c>
      <c r="AL232" s="11">
        <f ca="1">IF(Table1[[#This Row],[field of work]]="AGRICULTURE",1,0)</f>
        <v>0</v>
      </c>
      <c r="AM232" s="11">
        <f ca="1">IF(Table1[[#This Row],[field of work]]="AGRICULTURE",1,0)</f>
        <v>0</v>
      </c>
      <c r="AN232" s="11">
        <f ca="1">IF(Table1[[#This Row],[field of work]]="HEALTH",1,0)</f>
        <v>0</v>
      </c>
      <c r="AO232" s="11">
        <f ca="1">IF(Table1[[#This Row],[field of work]]="IT",1,0)</f>
        <v>0</v>
      </c>
      <c r="AP232" s="11"/>
      <c r="AQ232" s="11"/>
      <c r="AR232" s="6"/>
      <c r="AS232" s="6"/>
      <c r="AT232" s="6"/>
      <c r="AU232" s="7"/>
      <c r="AW232" s="20">
        <f ca="1">QUOTIENT(Table1[[#This Row],[Car Value]],Table1[[#This Row],[Cars]])</f>
        <v>2565</v>
      </c>
      <c r="AX232" s="6"/>
      <c r="AY232" s="17">
        <f ca="1">IF(Table1[[#This Row],[Value of debts]]&gt;$AZ$6,1,0)</f>
        <v>1</v>
      </c>
      <c r="AZ232" s="6"/>
      <c r="BA232" s="6"/>
      <c r="BB232" s="7"/>
      <c r="BC232" s="27">
        <f ca="1">(Table1[[#This Row],[Mortage left]]/Table1[[#This Row],[Value of House]])</f>
        <v>0.79774602169228859</v>
      </c>
      <c r="BD232" s="11">
        <f t="shared" ca="1" si="103"/>
        <v>0</v>
      </c>
      <c r="BE232" s="11"/>
      <c r="BF232" s="11"/>
      <c r="BG232" s="17">
        <f ca="1">IF(Table1[[#This Row],[Area]]="YUKON",Table1[[#This Row],[Income]],0)</f>
        <v>0</v>
      </c>
      <c r="BH232" s="11">
        <f ca="1">IF(Table1[[#This Row],[Area]]="BC",Table1[[#This Row],[Income]],0)</f>
        <v>0</v>
      </c>
      <c r="BI232" s="11">
        <f t="shared" ca="1" si="104"/>
        <v>0</v>
      </c>
      <c r="BJ232" s="11">
        <f t="shared" ca="1" si="105"/>
        <v>0</v>
      </c>
      <c r="BK232" s="11">
        <f ca="1">IF(Table1[[#This Row],[Area]]="NUNAVUT",Table1[[#This Row],[Income]],0)</f>
        <v>0</v>
      </c>
      <c r="BL232" s="11">
        <f t="shared" ca="1" si="106"/>
        <v>0</v>
      </c>
      <c r="BM232" s="6">
        <f ca="1">IF(Table1[[#This Row],[Area]]="MANITOBA",Table1[[#This Row],[Income]],0)</f>
        <v>0</v>
      </c>
      <c r="BN232" s="6">
        <f ca="1">IF(Table1[[#This Row],[Area]]="ONTARIO",Table1[[#This Row],[Income]],0)</f>
        <v>0</v>
      </c>
      <c r="BO232" s="6">
        <f ca="1">IF(Table1[[#This Row],[Area]]="QUEBEC",Table1[[#This Row],[Income]],0)</f>
        <v>0</v>
      </c>
      <c r="BP232" s="6">
        <f ca="1">IF(Table1[[#This Row],[Area]]="NEWFOUNLAND",Table1[[#This Row],[Income]],0)</f>
        <v>0</v>
      </c>
      <c r="BQ232" s="6">
        <f ca="1">IF(Table1[[#This Row],[Area]]="NEW BRUNCWICK",Table1[[#This Row],[Income]],0)</f>
        <v>7199</v>
      </c>
      <c r="BR232" s="6">
        <f ca="1">IF(Table1[[#This Row],[Area]]="NOVA SCOTIA",Table1[[#This Row],[Income]],0)</f>
        <v>0</v>
      </c>
      <c r="BS232" s="7">
        <f t="shared" ca="1" si="107"/>
        <v>0</v>
      </c>
      <c r="BT232" s="5">
        <f ca="1">IF(Table1[[#This Row],[field of work]]="HEALTH",Table1[[#This Row],[Income]],0)</f>
        <v>0</v>
      </c>
      <c r="BU232" s="6">
        <f ca="1">IF(Table1[[#This Row],[field of work]]="CONSTRUCTION",Table1[[#This Row],[Income]],0)</f>
        <v>0</v>
      </c>
      <c r="BV232" s="6">
        <f t="shared" ca="1" si="108"/>
        <v>0</v>
      </c>
      <c r="BW232" s="6">
        <f ca="1">IF(Table1[[#This Row],[field of work]]="IT",Table1[[#This Row],[Income]],0)</f>
        <v>0</v>
      </c>
      <c r="BX232" s="6">
        <f ca="1">IF(Table1[[#This Row],[field of work]]="GENERAL WORK",Table1[[#This Row],[Income]],0)</f>
        <v>0</v>
      </c>
      <c r="BY232" s="7">
        <f ca="1">IF(Table1[[#This Row],[field of work]]="AGRICULTURE",Table1[[#This Row],[Income]],0)</f>
        <v>0</v>
      </c>
      <c r="BZ232" s="5">
        <f ca="1">IF(Table1[[#This Row],[Value of debts]]&gt;Table1[[#This Row],[Income]],1,0)</f>
        <v>1</v>
      </c>
      <c r="CA232" s="7"/>
      <c r="CB232" s="5">
        <f ca="1">IF(Table1[[#This Row],[Networth of person($)]]&gt;$CC$6,Table1[[#This Row],[age]],0)</f>
        <v>33</v>
      </c>
      <c r="CC232" s="7"/>
      <c r="CD232" s="6"/>
      <c r="CE232" s="6"/>
      <c r="CF232" s="6"/>
      <c r="CG232" s="6"/>
      <c r="CH232" s="6"/>
      <c r="CI232" s="6"/>
    </row>
    <row r="233" spans="2:87" x14ac:dyDescent="0.25">
      <c r="B233">
        <f t="shared" ca="1" si="89"/>
        <v>2</v>
      </c>
      <c r="C233" t="str">
        <f t="shared" ca="1" si="90"/>
        <v>women</v>
      </c>
      <c r="D233">
        <f t="shared" ca="1" si="91"/>
        <v>29</v>
      </c>
      <c r="E233">
        <f t="shared" ca="1" si="92"/>
        <v>6</v>
      </c>
      <c r="F233" t="str">
        <f t="shared" ca="1" si="93"/>
        <v>agriculture</v>
      </c>
      <c r="G233">
        <f t="shared" ca="1" si="94"/>
        <v>3</v>
      </c>
      <c r="H233" t="str">
        <f t="shared" ca="1" si="95"/>
        <v>university</v>
      </c>
      <c r="I233">
        <f t="shared" ca="1" si="96"/>
        <v>3</v>
      </c>
      <c r="J233">
        <f t="shared" ca="1" si="97"/>
        <v>3</v>
      </c>
      <c r="K233">
        <f t="shared" ca="1" si="98"/>
        <v>7028</v>
      </c>
      <c r="L233">
        <f t="shared" ca="1" si="99"/>
        <v>12</v>
      </c>
      <c r="M233" t="str">
        <f t="shared" ca="1" si="100"/>
        <v>Nova Scotia</v>
      </c>
      <c r="N233">
        <f t="shared" ca="1" si="109"/>
        <v>21084</v>
      </c>
      <c r="O233">
        <f t="shared" ca="1" si="101"/>
        <v>19977.868694878405</v>
      </c>
      <c r="P233">
        <f t="shared" ca="1" si="110"/>
        <v>16335.337188478368</v>
      </c>
      <c r="Q233">
        <f t="shared" ca="1" si="102"/>
        <v>13686</v>
      </c>
      <c r="R233">
        <f t="shared" ca="1" si="111"/>
        <v>331.22224292878303</v>
      </c>
      <c r="S233">
        <f t="shared" ca="1" si="112"/>
        <v>9041.7407859718678</v>
      </c>
      <c r="T233">
        <f t="shared" ca="1" si="113"/>
        <v>46461.077974450236</v>
      </c>
      <c r="U233">
        <f t="shared" ca="1" si="114"/>
        <v>33995.090937807181</v>
      </c>
      <c r="V233">
        <f t="shared" ca="1" si="115"/>
        <v>12465.987036643055</v>
      </c>
      <c r="AD233" s="5">
        <f ca="1">IF(Table1[[#This Row],[Gender]]="men",1,0)</f>
        <v>0</v>
      </c>
      <c r="AE233" s="6">
        <f ca="1">IF(Table1[[#This Row],[Gender]]="women",1,0)</f>
        <v>1</v>
      </c>
      <c r="AF233" s="6"/>
      <c r="AG233" s="7"/>
      <c r="AJ233" s="17">
        <f ca="1">IF(Table1[[#This Row],[field of work]]="TEACHING",1,0)</f>
        <v>0</v>
      </c>
      <c r="AK233" s="11">
        <f ca="1">IF(Table1[[#This Row],[field of work]]="CONSTRUCTION",1,0)</f>
        <v>0</v>
      </c>
      <c r="AL233" s="11">
        <f ca="1">IF(Table1[[#This Row],[field of work]]="AGRICULTURE",1,0)</f>
        <v>1</v>
      </c>
      <c r="AM233" s="11">
        <f ca="1">IF(Table1[[#This Row],[field of work]]="AGRICULTURE",1,0)</f>
        <v>1</v>
      </c>
      <c r="AN233" s="11">
        <f ca="1">IF(Table1[[#This Row],[field of work]]="HEALTH",1,0)</f>
        <v>0</v>
      </c>
      <c r="AO233" s="11">
        <f ca="1">IF(Table1[[#This Row],[field of work]]="IT",1,0)</f>
        <v>0</v>
      </c>
      <c r="AP233" s="11"/>
      <c r="AQ233" s="11"/>
      <c r="AR233" s="6"/>
      <c r="AS233" s="6"/>
      <c r="AT233" s="6"/>
      <c r="AU233" s="7"/>
      <c r="AW233" s="20">
        <f ca="1">QUOTIENT(Table1[[#This Row],[Car Value]],Table1[[#This Row],[Cars]])</f>
        <v>5445</v>
      </c>
      <c r="AX233" s="6"/>
      <c r="AY233" s="17">
        <f ca="1">IF(Table1[[#This Row],[Value of debts]]&gt;$AZ$6,1,0)</f>
        <v>1</v>
      </c>
      <c r="AZ233" s="6"/>
      <c r="BA233" s="6"/>
      <c r="BB233" s="7"/>
      <c r="BC233" s="27">
        <f ca="1">(Table1[[#This Row],[Mortage left]]/Table1[[#This Row],[Value of House]])</f>
        <v>0.94753693297658914</v>
      </c>
      <c r="BD233" s="11">
        <f t="shared" ca="1" si="103"/>
        <v>0</v>
      </c>
      <c r="BE233" s="11"/>
      <c r="BF233" s="11"/>
      <c r="BG233" s="17">
        <f ca="1">IF(Table1[[#This Row],[Area]]="YUKON",Table1[[#This Row],[Income]],0)</f>
        <v>0</v>
      </c>
      <c r="BH233" s="11">
        <f ca="1">IF(Table1[[#This Row],[Area]]="BC",Table1[[#This Row],[Income]],0)</f>
        <v>0</v>
      </c>
      <c r="BI233" s="11">
        <f t="shared" ca="1" si="104"/>
        <v>0</v>
      </c>
      <c r="BJ233" s="11">
        <f t="shared" ca="1" si="105"/>
        <v>0</v>
      </c>
      <c r="BK233" s="11">
        <f ca="1">IF(Table1[[#This Row],[Area]]="NUNAVUT",Table1[[#This Row],[Income]],0)</f>
        <v>0</v>
      </c>
      <c r="BL233" s="11">
        <f t="shared" ca="1" si="106"/>
        <v>0</v>
      </c>
      <c r="BM233" s="6">
        <f ca="1">IF(Table1[[#This Row],[Area]]="MANITOBA",Table1[[#This Row],[Income]],0)</f>
        <v>0</v>
      </c>
      <c r="BN233" s="6">
        <f ca="1">IF(Table1[[#This Row],[Area]]="ONTARIO",Table1[[#This Row],[Income]],0)</f>
        <v>0</v>
      </c>
      <c r="BO233" s="6">
        <f ca="1">IF(Table1[[#This Row],[Area]]="QUEBEC",Table1[[#This Row],[Income]],0)</f>
        <v>0</v>
      </c>
      <c r="BP233" s="6">
        <f ca="1">IF(Table1[[#This Row],[Area]]="NEWFOUNLAND",Table1[[#This Row],[Income]],0)</f>
        <v>0</v>
      </c>
      <c r="BQ233" s="6">
        <f ca="1">IF(Table1[[#This Row],[Area]]="NEW BRUNCWICK",Table1[[#This Row],[Income]],0)</f>
        <v>0</v>
      </c>
      <c r="BR233" s="6">
        <f ca="1">IF(Table1[[#This Row],[Area]]="NOVA SCOTIA",Table1[[#This Row],[Income]],0)</f>
        <v>7028</v>
      </c>
      <c r="BS233" s="7">
        <f t="shared" ca="1" si="107"/>
        <v>0</v>
      </c>
      <c r="BT233" s="5">
        <f ca="1">IF(Table1[[#This Row],[field of work]]="HEALTH",Table1[[#This Row],[Income]],0)</f>
        <v>0</v>
      </c>
      <c r="BU233" s="6">
        <f ca="1">IF(Table1[[#This Row],[field of work]]="CONSTRUCTION",Table1[[#This Row],[Income]],0)</f>
        <v>0</v>
      </c>
      <c r="BV233" s="6">
        <f t="shared" ca="1" si="108"/>
        <v>7058</v>
      </c>
      <c r="BW233" s="6">
        <f ca="1">IF(Table1[[#This Row],[field of work]]="IT",Table1[[#This Row],[Income]],0)</f>
        <v>0</v>
      </c>
      <c r="BX233" s="6">
        <f ca="1">IF(Table1[[#This Row],[field of work]]="GENERAL WORK",Table1[[#This Row],[Income]],0)</f>
        <v>0</v>
      </c>
      <c r="BY233" s="7">
        <f ca="1">IF(Table1[[#This Row],[field of work]]="AGRICULTURE",Table1[[#This Row],[Income]],0)</f>
        <v>7028</v>
      </c>
      <c r="BZ233" s="5">
        <f ca="1">IF(Table1[[#This Row],[Value of debts]]&gt;Table1[[#This Row],[Income]],1,0)</f>
        <v>1</v>
      </c>
      <c r="CA233" s="7"/>
      <c r="CB233" s="5">
        <f ca="1">IF(Table1[[#This Row],[Networth of person($)]]&gt;$CC$6,Table1[[#This Row],[age]],0)</f>
        <v>29</v>
      </c>
      <c r="CC233" s="7"/>
      <c r="CD233" s="6"/>
      <c r="CE233" s="6"/>
      <c r="CF233" s="6"/>
      <c r="CG233" s="6"/>
      <c r="CH233" s="6"/>
      <c r="CI233" s="6"/>
    </row>
    <row r="234" spans="2:87" x14ac:dyDescent="0.25">
      <c r="B234">
        <f t="shared" ca="1" si="89"/>
        <v>1</v>
      </c>
      <c r="C234" t="str">
        <f t="shared" ca="1" si="90"/>
        <v>men</v>
      </c>
      <c r="D234">
        <f t="shared" ca="1" si="91"/>
        <v>27</v>
      </c>
      <c r="E234">
        <f t="shared" ca="1" si="92"/>
        <v>3</v>
      </c>
      <c r="F234" t="str">
        <f t="shared" ca="1" si="93"/>
        <v>teaching</v>
      </c>
      <c r="G234">
        <f t="shared" ca="1" si="94"/>
        <v>1</v>
      </c>
      <c r="H234" t="str">
        <f t="shared" ca="1" si="95"/>
        <v>highschool</v>
      </c>
      <c r="I234">
        <f t="shared" ca="1" si="96"/>
        <v>4</v>
      </c>
      <c r="J234">
        <f t="shared" ca="1" si="97"/>
        <v>1</v>
      </c>
      <c r="K234">
        <f t="shared" ca="1" si="98"/>
        <v>7058</v>
      </c>
      <c r="L234">
        <f t="shared" ca="1" si="99"/>
        <v>7</v>
      </c>
      <c r="M234" t="str">
        <f t="shared" ca="1" si="100"/>
        <v>Manitoba</v>
      </c>
      <c r="N234">
        <f t="shared" ca="1" si="109"/>
        <v>42348</v>
      </c>
      <c r="O234">
        <f t="shared" ca="1" si="101"/>
        <v>34206.370107085968</v>
      </c>
      <c r="P234">
        <f t="shared" ca="1" si="110"/>
        <v>248.21917681619388</v>
      </c>
      <c r="Q234">
        <f t="shared" ca="1" si="102"/>
        <v>115</v>
      </c>
      <c r="R234">
        <f t="shared" ca="1" si="111"/>
        <v>6480.1829869860849</v>
      </c>
      <c r="S234">
        <f t="shared" ca="1" si="112"/>
        <v>5084.8676891426885</v>
      </c>
      <c r="T234">
        <f t="shared" ca="1" si="113"/>
        <v>47681.086865958881</v>
      </c>
      <c r="U234">
        <f t="shared" ca="1" si="114"/>
        <v>40801.553094072049</v>
      </c>
      <c r="V234">
        <f t="shared" ca="1" si="115"/>
        <v>6879.5337718868323</v>
      </c>
      <c r="AD234" s="5">
        <f ca="1">IF(Table1[[#This Row],[Gender]]="men",1,0)</f>
        <v>1</v>
      </c>
      <c r="AE234" s="6">
        <f ca="1">IF(Table1[[#This Row],[Gender]]="women",1,0)</f>
        <v>0</v>
      </c>
      <c r="AF234" s="6"/>
      <c r="AG234" s="7"/>
      <c r="AJ234" s="17">
        <f ca="1">IF(Table1[[#This Row],[field of work]]="TEACHING",1,0)</f>
        <v>1</v>
      </c>
      <c r="AK234" s="11">
        <f ca="1">IF(Table1[[#This Row],[field of work]]="CONSTRUCTION",1,0)</f>
        <v>0</v>
      </c>
      <c r="AL234" s="11">
        <f ca="1">IF(Table1[[#This Row],[field of work]]="AGRICULTURE",1,0)</f>
        <v>0</v>
      </c>
      <c r="AM234" s="11">
        <f ca="1">IF(Table1[[#This Row],[field of work]]="AGRICULTURE",1,0)</f>
        <v>0</v>
      </c>
      <c r="AN234" s="11">
        <f ca="1">IF(Table1[[#This Row],[field of work]]="HEALTH",1,0)</f>
        <v>0</v>
      </c>
      <c r="AO234" s="11">
        <f ca="1">IF(Table1[[#This Row],[field of work]]="IT",1,0)</f>
        <v>0</v>
      </c>
      <c r="AP234" s="11"/>
      <c r="AQ234" s="11"/>
      <c r="AR234" s="6"/>
      <c r="AS234" s="6"/>
      <c r="AT234" s="6"/>
      <c r="AU234" s="7"/>
      <c r="AW234" s="20">
        <f ca="1">QUOTIENT(Table1[[#This Row],[Car Value]],Table1[[#This Row],[Cars]])</f>
        <v>248</v>
      </c>
      <c r="AX234" s="6"/>
      <c r="AY234" s="17">
        <f ca="1">IF(Table1[[#This Row],[Value of debts]]&gt;$AZ$6,1,0)</f>
        <v>1</v>
      </c>
      <c r="AZ234" s="6"/>
      <c r="BA234" s="6"/>
      <c r="BB234" s="7"/>
      <c r="BC234" s="27">
        <f ca="1">(Table1[[#This Row],[Mortage left]]/Table1[[#This Row],[Value of House]])</f>
        <v>0.80774464218111763</v>
      </c>
      <c r="BD234" s="11">
        <f t="shared" ca="1" si="103"/>
        <v>0</v>
      </c>
      <c r="BE234" s="11"/>
      <c r="BF234" s="11"/>
      <c r="BG234" s="17">
        <f ca="1">IF(Table1[[#This Row],[Area]]="YUKON",Table1[[#This Row],[Income]],0)</f>
        <v>0</v>
      </c>
      <c r="BH234" s="11">
        <f ca="1">IF(Table1[[#This Row],[Area]]="BC",Table1[[#This Row],[Income]],0)</f>
        <v>0</v>
      </c>
      <c r="BI234" s="11">
        <f t="shared" ca="1" si="104"/>
        <v>0</v>
      </c>
      <c r="BJ234" s="11">
        <f t="shared" ca="1" si="105"/>
        <v>0</v>
      </c>
      <c r="BK234" s="11">
        <f ca="1">IF(Table1[[#This Row],[Area]]="NUNAVUT",Table1[[#This Row],[Income]],0)</f>
        <v>0</v>
      </c>
      <c r="BL234" s="11">
        <f t="shared" ca="1" si="106"/>
        <v>0</v>
      </c>
      <c r="BM234" s="6">
        <f ca="1">IF(Table1[[#This Row],[Area]]="MANITOBA",Table1[[#This Row],[Income]],0)</f>
        <v>7058</v>
      </c>
      <c r="BN234" s="6">
        <f ca="1">IF(Table1[[#This Row],[Area]]="ONTARIO",Table1[[#This Row],[Income]],0)</f>
        <v>0</v>
      </c>
      <c r="BO234" s="6">
        <f ca="1">IF(Table1[[#This Row],[Area]]="QUEBEC",Table1[[#This Row],[Income]],0)</f>
        <v>0</v>
      </c>
      <c r="BP234" s="6">
        <f ca="1">IF(Table1[[#This Row],[Area]]="NEWFOUNLAND",Table1[[#This Row],[Income]],0)</f>
        <v>0</v>
      </c>
      <c r="BQ234" s="6">
        <f ca="1">IF(Table1[[#This Row],[Area]]="NEW BRUNCWICK",Table1[[#This Row],[Income]],0)</f>
        <v>0</v>
      </c>
      <c r="BR234" s="6">
        <f ca="1">IF(Table1[[#This Row],[Area]]="NOVA SCOTIA",Table1[[#This Row],[Income]],0)</f>
        <v>0</v>
      </c>
      <c r="BS234" s="7">
        <f t="shared" ca="1" si="107"/>
        <v>0</v>
      </c>
      <c r="BT234" s="5">
        <f ca="1">IF(Table1[[#This Row],[field of work]]="HEALTH",Table1[[#This Row],[Income]],0)</f>
        <v>0</v>
      </c>
      <c r="BU234" s="6">
        <f ca="1">IF(Table1[[#This Row],[field of work]]="CONSTRUCTION",Table1[[#This Row],[Income]],0)</f>
        <v>0</v>
      </c>
      <c r="BV234" s="6">
        <f t="shared" ca="1" si="108"/>
        <v>0</v>
      </c>
      <c r="BW234" s="6">
        <f ca="1">IF(Table1[[#This Row],[field of work]]="IT",Table1[[#This Row],[Income]],0)</f>
        <v>0</v>
      </c>
      <c r="BX234" s="6">
        <f ca="1">IF(Table1[[#This Row],[field of work]]="GENERAL WORK",Table1[[#This Row],[Income]],0)</f>
        <v>0</v>
      </c>
      <c r="BY234" s="7">
        <f ca="1">IF(Table1[[#This Row],[field of work]]="AGRICULTURE",Table1[[#This Row],[Income]],0)</f>
        <v>0</v>
      </c>
      <c r="BZ234" s="5">
        <f ca="1">IF(Table1[[#This Row],[Value of debts]]&gt;Table1[[#This Row],[Income]],1,0)</f>
        <v>1</v>
      </c>
      <c r="CA234" s="7"/>
      <c r="CB234" s="5">
        <f ca="1">IF(Table1[[#This Row],[Networth of person($)]]&gt;$CC$6,Table1[[#This Row],[age]],0)</f>
        <v>27</v>
      </c>
      <c r="CC234" s="7"/>
      <c r="CD234" s="6"/>
      <c r="CE234" s="6"/>
      <c r="CF234" s="6"/>
      <c r="CG234" s="6"/>
      <c r="CH234" s="6"/>
      <c r="CI234" s="6"/>
    </row>
    <row r="235" spans="2:87" x14ac:dyDescent="0.25">
      <c r="B235">
        <f t="shared" ca="1" si="89"/>
        <v>2</v>
      </c>
      <c r="C235" t="str">
        <f t="shared" ca="1" si="90"/>
        <v>women</v>
      </c>
      <c r="D235">
        <f t="shared" ca="1" si="91"/>
        <v>43</v>
      </c>
      <c r="E235">
        <f t="shared" ca="1" si="92"/>
        <v>6</v>
      </c>
      <c r="F235" t="str">
        <f t="shared" ca="1" si="93"/>
        <v>agriculture</v>
      </c>
      <c r="G235">
        <f t="shared" ca="1" si="94"/>
        <v>6</v>
      </c>
      <c r="H235" t="str">
        <f t="shared" ca="1" si="95"/>
        <v>other</v>
      </c>
      <c r="I235">
        <f t="shared" ca="1" si="96"/>
        <v>3</v>
      </c>
      <c r="J235">
        <f t="shared" ca="1" si="97"/>
        <v>2</v>
      </c>
      <c r="K235">
        <f t="shared" ca="1" si="98"/>
        <v>8328</v>
      </c>
      <c r="L235">
        <f t="shared" ca="1" si="99"/>
        <v>5</v>
      </c>
      <c r="M235" t="str">
        <f t="shared" ca="1" si="100"/>
        <v>Nunavut</v>
      </c>
      <c r="N235">
        <f t="shared" ca="1" si="109"/>
        <v>33312</v>
      </c>
      <c r="O235">
        <f t="shared" ca="1" si="101"/>
        <v>2945.9220424208575</v>
      </c>
      <c r="P235">
        <f t="shared" ca="1" si="110"/>
        <v>15188.093382958421</v>
      </c>
      <c r="Q235">
        <f t="shared" ca="1" si="102"/>
        <v>7605</v>
      </c>
      <c r="R235">
        <f t="shared" ca="1" si="111"/>
        <v>6349.6119433746253</v>
      </c>
      <c r="S235">
        <f t="shared" ca="1" si="112"/>
        <v>2044.1668559003981</v>
      </c>
      <c r="T235">
        <f t="shared" ca="1" si="113"/>
        <v>50544.26023885882</v>
      </c>
      <c r="U235">
        <f t="shared" ca="1" si="114"/>
        <v>16900.533985795482</v>
      </c>
      <c r="V235">
        <f t="shared" ca="1" si="115"/>
        <v>33643.726253063338</v>
      </c>
      <c r="AD235" s="5">
        <f ca="1">IF(Table1[[#This Row],[Gender]]="men",1,0)</f>
        <v>0</v>
      </c>
      <c r="AE235" s="6">
        <f ca="1">IF(Table1[[#This Row],[Gender]]="women",1,0)</f>
        <v>1</v>
      </c>
      <c r="AF235" s="6"/>
      <c r="AG235" s="7"/>
      <c r="AJ235" s="17">
        <f ca="1">IF(Table1[[#This Row],[field of work]]="TEACHING",1,0)</f>
        <v>0</v>
      </c>
      <c r="AK235" s="11">
        <f ca="1">IF(Table1[[#This Row],[field of work]]="CONSTRUCTION",1,0)</f>
        <v>0</v>
      </c>
      <c r="AL235" s="11">
        <f ca="1">IF(Table1[[#This Row],[field of work]]="AGRICULTURE",1,0)</f>
        <v>1</v>
      </c>
      <c r="AM235" s="11">
        <f ca="1">IF(Table1[[#This Row],[field of work]]="AGRICULTURE",1,0)</f>
        <v>1</v>
      </c>
      <c r="AN235" s="11">
        <f ca="1">IF(Table1[[#This Row],[field of work]]="HEALTH",1,0)</f>
        <v>0</v>
      </c>
      <c r="AO235" s="11">
        <f ca="1">IF(Table1[[#This Row],[field of work]]="IT",1,0)</f>
        <v>0</v>
      </c>
      <c r="AP235" s="11"/>
      <c r="AQ235" s="11"/>
      <c r="AR235" s="6"/>
      <c r="AS235" s="6"/>
      <c r="AT235" s="6"/>
      <c r="AU235" s="7"/>
      <c r="AW235" s="20">
        <f ca="1">QUOTIENT(Table1[[#This Row],[Car Value]],Table1[[#This Row],[Cars]])</f>
        <v>7594</v>
      </c>
      <c r="AX235" s="6"/>
      <c r="AY235" s="17">
        <f ca="1">IF(Table1[[#This Row],[Value of debts]]&gt;$AZ$6,1,0)</f>
        <v>1</v>
      </c>
      <c r="AZ235" s="6"/>
      <c r="BA235" s="6"/>
      <c r="BB235" s="7"/>
      <c r="BC235" s="27">
        <f ca="1">(Table1[[#This Row],[Mortage left]]/Table1[[#This Row],[Value of House]])</f>
        <v>8.8434259198512777E-2</v>
      </c>
      <c r="BD235" s="11">
        <f t="shared" ca="1" si="103"/>
        <v>1</v>
      </c>
      <c r="BE235" s="11"/>
      <c r="BF235" s="11"/>
      <c r="BG235" s="17">
        <f ca="1">IF(Table1[[#This Row],[Area]]="YUKON",Table1[[#This Row],[Income]],0)</f>
        <v>0</v>
      </c>
      <c r="BH235" s="11">
        <f ca="1">IF(Table1[[#This Row],[Area]]="BC",Table1[[#This Row],[Income]],0)</f>
        <v>0</v>
      </c>
      <c r="BI235" s="11">
        <f t="shared" ca="1" si="104"/>
        <v>0</v>
      </c>
      <c r="BJ235" s="11">
        <f t="shared" ca="1" si="105"/>
        <v>0</v>
      </c>
      <c r="BK235" s="11">
        <f ca="1">IF(Table1[[#This Row],[Area]]="NUNAVUT",Table1[[#This Row],[Income]],0)</f>
        <v>8328</v>
      </c>
      <c r="BL235" s="11">
        <f t="shared" ca="1" si="106"/>
        <v>0</v>
      </c>
      <c r="BM235" s="6">
        <f ca="1">IF(Table1[[#This Row],[Area]]="MANITOBA",Table1[[#This Row],[Income]],0)</f>
        <v>0</v>
      </c>
      <c r="BN235" s="6">
        <f ca="1">IF(Table1[[#This Row],[Area]]="ONTARIO",Table1[[#This Row],[Income]],0)</f>
        <v>0</v>
      </c>
      <c r="BO235" s="6">
        <f ca="1">IF(Table1[[#This Row],[Area]]="QUEBEC",Table1[[#This Row],[Income]],0)</f>
        <v>0</v>
      </c>
      <c r="BP235" s="6">
        <f ca="1">IF(Table1[[#This Row],[Area]]="NEWFOUNLAND",Table1[[#This Row],[Income]],0)</f>
        <v>0</v>
      </c>
      <c r="BQ235" s="6">
        <f ca="1">IF(Table1[[#This Row],[Area]]="NEW BRUNCWICK",Table1[[#This Row],[Income]],0)</f>
        <v>0</v>
      </c>
      <c r="BR235" s="6">
        <f ca="1">IF(Table1[[#This Row],[Area]]="NOVA SCOTIA",Table1[[#This Row],[Income]],0)</f>
        <v>0</v>
      </c>
      <c r="BS235" s="7">
        <f t="shared" ca="1" si="107"/>
        <v>0</v>
      </c>
      <c r="BT235" s="5">
        <f ca="1">IF(Table1[[#This Row],[field of work]]="HEALTH",Table1[[#This Row],[Income]],0)</f>
        <v>0</v>
      </c>
      <c r="BU235" s="6">
        <f ca="1">IF(Table1[[#This Row],[field of work]]="CONSTRUCTION",Table1[[#This Row],[Income]],0)</f>
        <v>0</v>
      </c>
      <c r="BV235" s="6">
        <f t="shared" ca="1" si="108"/>
        <v>0</v>
      </c>
      <c r="BW235" s="6">
        <f ca="1">IF(Table1[[#This Row],[field of work]]="IT",Table1[[#This Row],[Income]],0)</f>
        <v>0</v>
      </c>
      <c r="BX235" s="6">
        <f ca="1">IF(Table1[[#This Row],[field of work]]="GENERAL WORK",Table1[[#This Row],[Income]],0)</f>
        <v>0</v>
      </c>
      <c r="BY235" s="7">
        <f ca="1">IF(Table1[[#This Row],[field of work]]="AGRICULTURE",Table1[[#This Row],[Income]],0)</f>
        <v>8328</v>
      </c>
      <c r="BZ235" s="5">
        <f ca="1">IF(Table1[[#This Row],[Value of debts]]&gt;Table1[[#This Row],[Income]],1,0)</f>
        <v>1</v>
      </c>
      <c r="CA235" s="7"/>
      <c r="CB235" s="5">
        <f ca="1">IF(Table1[[#This Row],[Networth of person($)]]&gt;$CC$6,Table1[[#This Row],[age]],0)</f>
        <v>43</v>
      </c>
      <c r="CC235" s="7"/>
      <c r="CD235" s="6"/>
      <c r="CE235" s="6"/>
      <c r="CF235" s="6"/>
      <c r="CG235" s="6"/>
      <c r="CH235" s="6"/>
      <c r="CI235" s="6"/>
    </row>
    <row r="236" spans="2:87" x14ac:dyDescent="0.25">
      <c r="B236">
        <f t="shared" ca="1" si="89"/>
        <v>2</v>
      </c>
      <c r="C236" t="str">
        <f t="shared" ca="1" si="90"/>
        <v>women</v>
      </c>
      <c r="D236">
        <f t="shared" ca="1" si="91"/>
        <v>34</v>
      </c>
      <c r="E236">
        <f t="shared" ca="1" si="92"/>
        <v>4</v>
      </c>
      <c r="F236" t="str">
        <f t="shared" ca="1" si="93"/>
        <v>IT</v>
      </c>
      <c r="G236">
        <f t="shared" ca="1" si="94"/>
        <v>5</v>
      </c>
      <c r="H236" t="str">
        <f t="shared" ca="1" si="95"/>
        <v>other</v>
      </c>
      <c r="I236">
        <f t="shared" ca="1" si="96"/>
        <v>2</v>
      </c>
      <c r="J236">
        <f t="shared" ca="1" si="97"/>
        <v>3</v>
      </c>
      <c r="K236">
        <f t="shared" ca="1" si="98"/>
        <v>2697</v>
      </c>
      <c r="L236">
        <f t="shared" ca="1" si="99"/>
        <v>1</v>
      </c>
      <c r="M236" t="str">
        <f t="shared" ca="1" si="100"/>
        <v>Yukon</v>
      </c>
      <c r="N236">
        <f t="shared" ca="1" si="109"/>
        <v>13485</v>
      </c>
      <c r="O236">
        <f t="shared" ca="1" si="101"/>
        <v>9882.3110664164597</v>
      </c>
      <c r="P236">
        <f t="shared" ca="1" si="110"/>
        <v>5283.0002653727724</v>
      </c>
      <c r="Q236">
        <f t="shared" ca="1" si="102"/>
        <v>2840</v>
      </c>
      <c r="R236">
        <f t="shared" ca="1" si="111"/>
        <v>4665.613512419357</v>
      </c>
      <c r="S236">
        <f t="shared" ca="1" si="112"/>
        <v>1807.7890468115797</v>
      </c>
      <c r="T236">
        <f t="shared" ca="1" si="113"/>
        <v>20575.789312184352</v>
      </c>
      <c r="U236">
        <f t="shared" ca="1" si="114"/>
        <v>17387.924578835817</v>
      </c>
      <c r="V236">
        <f t="shared" ca="1" si="115"/>
        <v>3187.8647333485351</v>
      </c>
      <c r="AD236" s="5">
        <f ca="1">IF(Table1[[#This Row],[Gender]]="men",1,0)</f>
        <v>0</v>
      </c>
      <c r="AE236" s="6">
        <f ca="1">IF(Table1[[#This Row],[Gender]]="women",1,0)</f>
        <v>1</v>
      </c>
      <c r="AF236" s="6"/>
      <c r="AG236" s="7"/>
      <c r="AJ236" s="17">
        <f ca="1">IF(Table1[[#This Row],[field of work]]="TEACHING",1,0)</f>
        <v>0</v>
      </c>
      <c r="AK236" s="11">
        <f ca="1">IF(Table1[[#This Row],[field of work]]="CONSTRUCTION",1,0)</f>
        <v>0</v>
      </c>
      <c r="AL236" s="11">
        <f ca="1">IF(Table1[[#This Row],[field of work]]="AGRICULTURE",1,0)</f>
        <v>0</v>
      </c>
      <c r="AM236" s="11">
        <f ca="1">IF(Table1[[#This Row],[field of work]]="AGRICULTURE",1,0)</f>
        <v>0</v>
      </c>
      <c r="AN236" s="11">
        <f ca="1">IF(Table1[[#This Row],[field of work]]="HEALTH",1,0)</f>
        <v>0</v>
      </c>
      <c r="AO236" s="11">
        <f ca="1">IF(Table1[[#This Row],[field of work]]="IT",1,0)</f>
        <v>1</v>
      </c>
      <c r="AP236" s="11"/>
      <c r="AQ236" s="11"/>
      <c r="AR236" s="6"/>
      <c r="AS236" s="6"/>
      <c r="AT236" s="6"/>
      <c r="AU236" s="7"/>
      <c r="AW236" s="20">
        <f ca="1">QUOTIENT(Table1[[#This Row],[Car Value]],Table1[[#This Row],[Cars]])</f>
        <v>1761</v>
      </c>
      <c r="AX236" s="6"/>
      <c r="AY236" s="17">
        <f ca="1">IF(Table1[[#This Row],[Value of debts]]&gt;$AZ$6,1,0)</f>
        <v>1</v>
      </c>
      <c r="AZ236" s="6"/>
      <c r="BA236" s="6"/>
      <c r="BB236" s="7"/>
      <c r="BC236" s="27">
        <f ca="1">(Table1[[#This Row],[Mortage left]]/Table1[[#This Row],[Value of House]])</f>
        <v>0.73283730562969662</v>
      </c>
      <c r="BD236" s="11">
        <f t="shared" ca="1" si="103"/>
        <v>0</v>
      </c>
      <c r="BE236" s="11"/>
      <c r="BF236" s="11"/>
      <c r="BG236" s="17">
        <f ca="1">IF(Table1[[#This Row],[Area]]="YUKON",Table1[[#This Row],[Income]],0)</f>
        <v>2697</v>
      </c>
      <c r="BH236" s="11">
        <f ca="1">IF(Table1[[#This Row],[Area]]="BC",Table1[[#This Row],[Income]],0)</f>
        <v>0</v>
      </c>
      <c r="BI236" s="11">
        <f t="shared" ca="1" si="104"/>
        <v>0</v>
      </c>
      <c r="BJ236" s="11">
        <f t="shared" ca="1" si="105"/>
        <v>0</v>
      </c>
      <c r="BK236" s="11">
        <f ca="1">IF(Table1[[#This Row],[Area]]="NUNAVUT",Table1[[#This Row],[Income]],0)</f>
        <v>0</v>
      </c>
      <c r="BL236" s="11">
        <f t="shared" ca="1" si="106"/>
        <v>0</v>
      </c>
      <c r="BM236" s="6">
        <f ca="1">IF(Table1[[#This Row],[Area]]="MANITOBA",Table1[[#This Row],[Income]],0)</f>
        <v>0</v>
      </c>
      <c r="BN236" s="6">
        <f ca="1">IF(Table1[[#This Row],[Area]]="ONTARIO",Table1[[#This Row],[Income]],0)</f>
        <v>0</v>
      </c>
      <c r="BO236" s="6">
        <f ca="1">IF(Table1[[#This Row],[Area]]="QUEBEC",Table1[[#This Row],[Income]],0)</f>
        <v>0</v>
      </c>
      <c r="BP236" s="6">
        <f ca="1">IF(Table1[[#This Row],[Area]]="NEWFOUNLAND",Table1[[#This Row],[Income]],0)</f>
        <v>0</v>
      </c>
      <c r="BQ236" s="6">
        <f ca="1">IF(Table1[[#This Row],[Area]]="NEW BRUNCWICK",Table1[[#This Row],[Income]],0)</f>
        <v>0</v>
      </c>
      <c r="BR236" s="6">
        <f ca="1">IF(Table1[[#This Row],[Area]]="NOVA SCOTIA",Table1[[#This Row],[Income]],0)</f>
        <v>0</v>
      </c>
      <c r="BS236" s="7">
        <f t="shared" ca="1" si="107"/>
        <v>0</v>
      </c>
      <c r="BT236" s="5">
        <f ca="1">IF(Table1[[#This Row],[field of work]]="HEALTH",Table1[[#This Row],[Income]],0)</f>
        <v>0</v>
      </c>
      <c r="BU236" s="6">
        <f ca="1">IF(Table1[[#This Row],[field of work]]="CONSTRUCTION",Table1[[#This Row],[Income]],0)</f>
        <v>0</v>
      </c>
      <c r="BV236" s="6">
        <f t="shared" ca="1" si="108"/>
        <v>0</v>
      </c>
      <c r="BW236" s="6">
        <f ca="1">IF(Table1[[#This Row],[field of work]]="IT",Table1[[#This Row],[Income]],0)</f>
        <v>2697</v>
      </c>
      <c r="BX236" s="6">
        <f ca="1">IF(Table1[[#This Row],[field of work]]="GENERAL WORK",Table1[[#This Row],[Income]],0)</f>
        <v>0</v>
      </c>
      <c r="BY236" s="7">
        <f ca="1">IF(Table1[[#This Row],[field of work]]="AGRICULTURE",Table1[[#This Row],[Income]],0)</f>
        <v>0</v>
      </c>
      <c r="BZ236" s="5">
        <f ca="1">IF(Table1[[#This Row],[Value of debts]]&gt;Table1[[#This Row],[Income]],1,0)</f>
        <v>1</v>
      </c>
      <c r="CA236" s="7"/>
      <c r="CB236" s="5">
        <f ca="1">IF(Table1[[#This Row],[Networth of person($)]]&gt;$CC$6,Table1[[#This Row],[age]],0)</f>
        <v>0</v>
      </c>
      <c r="CC236" s="7"/>
      <c r="CD236" s="6"/>
      <c r="CE236" s="6"/>
      <c r="CF236" s="6"/>
      <c r="CG236" s="6"/>
      <c r="CH236" s="6"/>
      <c r="CI236" s="6"/>
    </row>
    <row r="237" spans="2:87" x14ac:dyDescent="0.25">
      <c r="B237">
        <f t="shared" ca="1" si="89"/>
        <v>1</v>
      </c>
      <c r="C237" t="str">
        <f t="shared" ca="1" si="90"/>
        <v>men</v>
      </c>
      <c r="D237">
        <f t="shared" ca="1" si="91"/>
        <v>42</v>
      </c>
      <c r="E237">
        <f t="shared" ca="1" si="92"/>
        <v>2</v>
      </c>
      <c r="F237" t="str">
        <f t="shared" ca="1" si="93"/>
        <v>constuction</v>
      </c>
      <c r="G237">
        <f t="shared" ca="1" si="94"/>
        <v>3</v>
      </c>
      <c r="H237" t="str">
        <f t="shared" ca="1" si="95"/>
        <v>university</v>
      </c>
      <c r="I237">
        <f t="shared" ca="1" si="96"/>
        <v>0</v>
      </c>
      <c r="J237">
        <f t="shared" ca="1" si="97"/>
        <v>2</v>
      </c>
      <c r="K237">
        <f t="shared" ca="1" si="98"/>
        <v>2872</v>
      </c>
      <c r="L237">
        <f t="shared" ca="1" si="99"/>
        <v>4</v>
      </c>
      <c r="M237" t="str">
        <f t="shared" ca="1" si="100"/>
        <v>Alberta</v>
      </c>
      <c r="N237">
        <f t="shared" ca="1" si="109"/>
        <v>11488</v>
      </c>
      <c r="O237">
        <f t="shared" ca="1" si="101"/>
        <v>11044.498731752921</v>
      </c>
      <c r="P237">
        <f t="shared" ca="1" si="110"/>
        <v>4227.6590529809428</v>
      </c>
      <c r="Q237">
        <f t="shared" ca="1" si="102"/>
        <v>2337</v>
      </c>
      <c r="R237">
        <f t="shared" ca="1" si="111"/>
        <v>2715.6071611215721</v>
      </c>
      <c r="S237">
        <f t="shared" ca="1" si="112"/>
        <v>2553.2808031709919</v>
      </c>
      <c r="T237">
        <f t="shared" ca="1" si="113"/>
        <v>18268.939856151934</v>
      </c>
      <c r="U237">
        <f t="shared" ca="1" si="114"/>
        <v>16097.105892874493</v>
      </c>
      <c r="V237">
        <f t="shared" ca="1" si="115"/>
        <v>2171.8339632774405</v>
      </c>
      <c r="AD237" s="5">
        <f ca="1">IF(Table1[[#This Row],[Gender]]="men",1,0)</f>
        <v>1</v>
      </c>
      <c r="AE237" s="6">
        <f ca="1">IF(Table1[[#This Row],[Gender]]="women",1,0)</f>
        <v>0</v>
      </c>
      <c r="AF237" s="6"/>
      <c r="AG237" s="7"/>
      <c r="AJ237" s="17">
        <f ca="1">IF(Table1[[#This Row],[field of work]]="TEACHING",1,0)</f>
        <v>0</v>
      </c>
      <c r="AK237" s="11">
        <f ca="1">IF(Table1[[#This Row],[field of work]]="CONSTRUCTION",1,0)</f>
        <v>0</v>
      </c>
      <c r="AL237" s="11">
        <f ca="1">IF(Table1[[#This Row],[field of work]]="AGRICULTURE",1,0)</f>
        <v>0</v>
      </c>
      <c r="AM237" s="11">
        <f ca="1">IF(Table1[[#This Row],[field of work]]="AGRICULTURE",1,0)</f>
        <v>0</v>
      </c>
      <c r="AN237" s="11">
        <f ca="1">IF(Table1[[#This Row],[field of work]]="HEALTH",1,0)</f>
        <v>0</v>
      </c>
      <c r="AO237" s="11">
        <f ca="1">IF(Table1[[#This Row],[field of work]]="IT",1,0)</f>
        <v>0</v>
      </c>
      <c r="AP237" s="11"/>
      <c r="AQ237" s="11"/>
      <c r="AR237" s="6"/>
      <c r="AS237" s="6"/>
      <c r="AT237" s="6"/>
      <c r="AU237" s="7"/>
      <c r="AW237" s="20">
        <f ca="1">QUOTIENT(Table1[[#This Row],[Car Value]],Table1[[#This Row],[Cars]])</f>
        <v>2113</v>
      </c>
      <c r="AX237" s="6"/>
      <c r="AY237" s="17">
        <f ca="1">IF(Table1[[#This Row],[Value of debts]]&gt;$AZ$6,1,0)</f>
        <v>1</v>
      </c>
      <c r="AZ237" s="6"/>
      <c r="BA237" s="6"/>
      <c r="BB237" s="7"/>
      <c r="BC237" s="27">
        <f ca="1">(Table1[[#This Row],[Mortage left]]/Table1[[#This Row],[Value of House]])</f>
        <v>0.96139438820969025</v>
      </c>
      <c r="BD237" s="11">
        <f t="shared" ca="1" si="103"/>
        <v>0</v>
      </c>
      <c r="BE237" s="11"/>
      <c r="BF237" s="11"/>
      <c r="BG237" s="17">
        <f ca="1">IF(Table1[[#This Row],[Area]]="YUKON",Table1[[#This Row],[Income]],0)</f>
        <v>0</v>
      </c>
      <c r="BH237" s="11">
        <f ca="1">IF(Table1[[#This Row],[Area]]="BC",Table1[[#This Row],[Income]],0)</f>
        <v>0</v>
      </c>
      <c r="BI237" s="11">
        <f t="shared" ca="1" si="104"/>
        <v>0</v>
      </c>
      <c r="BJ237" s="11">
        <f t="shared" ca="1" si="105"/>
        <v>0</v>
      </c>
      <c r="BK237" s="11">
        <f ca="1">IF(Table1[[#This Row],[Area]]="NUNAVUT",Table1[[#This Row],[Income]],0)</f>
        <v>0</v>
      </c>
      <c r="BL237" s="11">
        <f t="shared" ca="1" si="106"/>
        <v>0</v>
      </c>
      <c r="BM237" s="6">
        <f ca="1">IF(Table1[[#This Row],[Area]]="MANITOBA",Table1[[#This Row],[Income]],0)</f>
        <v>0</v>
      </c>
      <c r="BN237" s="6">
        <f ca="1">IF(Table1[[#This Row],[Area]]="ONTARIO",Table1[[#This Row],[Income]],0)</f>
        <v>0</v>
      </c>
      <c r="BO237" s="6">
        <f ca="1">IF(Table1[[#This Row],[Area]]="QUEBEC",Table1[[#This Row],[Income]],0)</f>
        <v>0</v>
      </c>
      <c r="BP237" s="6">
        <f ca="1">IF(Table1[[#This Row],[Area]]="NEWFOUNLAND",Table1[[#This Row],[Income]],0)</f>
        <v>0</v>
      </c>
      <c r="BQ237" s="6">
        <f ca="1">IF(Table1[[#This Row],[Area]]="NEW BRUNCWICK",Table1[[#This Row],[Income]],0)</f>
        <v>0</v>
      </c>
      <c r="BR237" s="6">
        <f ca="1">IF(Table1[[#This Row],[Area]]="NOVA SCOTIA",Table1[[#This Row],[Income]],0)</f>
        <v>0</v>
      </c>
      <c r="BS237" s="7">
        <f t="shared" ca="1" si="107"/>
        <v>0</v>
      </c>
      <c r="BT237" s="5">
        <f ca="1">IF(Table1[[#This Row],[field of work]]="HEALTH",Table1[[#This Row],[Income]],0)</f>
        <v>0</v>
      </c>
      <c r="BU237" s="6">
        <f ca="1">IF(Table1[[#This Row],[field of work]]="CONSTRUCTION",Table1[[#This Row],[Income]],0)</f>
        <v>0</v>
      </c>
      <c r="BV237" s="6">
        <f t="shared" ca="1" si="108"/>
        <v>0</v>
      </c>
      <c r="BW237" s="6">
        <f ca="1">IF(Table1[[#This Row],[field of work]]="IT",Table1[[#This Row],[Income]],0)</f>
        <v>0</v>
      </c>
      <c r="BX237" s="6">
        <f ca="1">IF(Table1[[#This Row],[field of work]]="GENERAL WORK",Table1[[#This Row],[Income]],0)</f>
        <v>0</v>
      </c>
      <c r="BY237" s="7">
        <f ca="1">IF(Table1[[#This Row],[field of work]]="AGRICULTURE",Table1[[#This Row],[Income]],0)</f>
        <v>0</v>
      </c>
      <c r="BZ237" s="5">
        <f ca="1">IF(Table1[[#This Row],[Value of debts]]&gt;Table1[[#This Row],[Income]],1,0)</f>
        <v>1</v>
      </c>
      <c r="CA237" s="7"/>
      <c r="CB237" s="5">
        <f ca="1">IF(Table1[[#This Row],[Networth of person($)]]&gt;$CC$6,Table1[[#This Row],[age]],0)</f>
        <v>0</v>
      </c>
      <c r="CC237" s="7"/>
      <c r="CD237" s="6"/>
      <c r="CE237" s="6"/>
      <c r="CF237" s="6"/>
      <c r="CG237" s="6"/>
      <c r="CH237" s="6"/>
      <c r="CI237" s="6"/>
    </row>
    <row r="238" spans="2:87" x14ac:dyDescent="0.25">
      <c r="B238">
        <f t="shared" ca="1" si="89"/>
        <v>1</v>
      </c>
      <c r="C238" t="str">
        <f t="shared" ca="1" si="90"/>
        <v>men</v>
      </c>
      <c r="D238">
        <f t="shared" ca="1" si="91"/>
        <v>34</v>
      </c>
      <c r="E238">
        <f t="shared" ca="1" si="92"/>
        <v>6</v>
      </c>
      <c r="F238" t="str">
        <f t="shared" ca="1" si="93"/>
        <v>agriculture</v>
      </c>
      <c r="G238">
        <f t="shared" ca="1" si="94"/>
        <v>6</v>
      </c>
      <c r="H238" t="str">
        <f t="shared" ca="1" si="95"/>
        <v>other</v>
      </c>
      <c r="I238">
        <f t="shared" ca="1" si="96"/>
        <v>4</v>
      </c>
      <c r="J238">
        <f t="shared" ca="1" si="97"/>
        <v>2</v>
      </c>
      <c r="K238">
        <f t="shared" ca="1" si="98"/>
        <v>4456</v>
      </c>
      <c r="L238">
        <f t="shared" ca="1" si="99"/>
        <v>12</v>
      </c>
      <c r="M238" t="str">
        <f t="shared" ca="1" si="100"/>
        <v>Nova Scotia</v>
      </c>
      <c r="N238">
        <f t="shared" ca="1" si="109"/>
        <v>22280</v>
      </c>
      <c r="O238">
        <f t="shared" ca="1" si="101"/>
        <v>6792.3360583050126</v>
      </c>
      <c r="P238">
        <f t="shared" ca="1" si="110"/>
        <v>2436.7658462958775</v>
      </c>
      <c r="Q238">
        <f t="shared" ca="1" si="102"/>
        <v>811</v>
      </c>
      <c r="R238">
        <f t="shared" ca="1" si="111"/>
        <v>4482.2774138065088</v>
      </c>
      <c r="S238">
        <f t="shared" ca="1" si="112"/>
        <v>3409.0369302689883</v>
      </c>
      <c r="T238">
        <f t="shared" ca="1" si="113"/>
        <v>28125.802776564866</v>
      </c>
      <c r="U238">
        <f t="shared" ca="1" si="114"/>
        <v>12085.613472111521</v>
      </c>
      <c r="V238">
        <f t="shared" ca="1" si="115"/>
        <v>16040.189304453344</v>
      </c>
      <c r="AD238" s="5">
        <f ca="1">IF(Table1[[#This Row],[Gender]]="men",1,0)</f>
        <v>1</v>
      </c>
      <c r="AE238" s="6">
        <f ca="1">IF(Table1[[#This Row],[Gender]]="women",1,0)</f>
        <v>0</v>
      </c>
      <c r="AF238" s="6"/>
      <c r="AG238" s="7"/>
      <c r="AJ238" s="17">
        <f ca="1">IF(Table1[[#This Row],[field of work]]="TEACHING",1,0)</f>
        <v>0</v>
      </c>
      <c r="AK238" s="11">
        <f ca="1">IF(Table1[[#This Row],[field of work]]="CONSTRUCTION",1,0)</f>
        <v>0</v>
      </c>
      <c r="AL238" s="11">
        <f ca="1">IF(Table1[[#This Row],[field of work]]="AGRICULTURE",1,0)</f>
        <v>1</v>
      </c>
      <c r="AM238" s="11">
        <f ca="1">IF(Table1[[#This Row],[field of work]]="AGRICULTURE",1,0)</f>
        <v>1</v>
      </c>
      <c r="AN238" s="11">
        <f ca="1">IF(Table1[[#This Row],[field of work]]="HEALTH",1,0)</f>
        <v>0</v>
      </c>
      <c r="AO238" s="11">
        <f ca="1">IF(Table1[[#This Row],[field of work]]="IT",1,0)</f>
        <v>0</v>
      </c>
      <c r="AP238" s="11"/>
      <c r="AQ238" s="11"/>
      <c r="AR238" s="6"/>
      <c r="AS238" s="6"/>
      <c r="AT238" s="6"/>
      <c r="AU238" s="7"/>
      <c r="AW238" s="20">
        <f ca="1">QUOTIENT(Table1[[#This Row],[Car Value]],Table1[[#This Row],[Cars]])</f>
        <v>1218</v>
      </c>
      <c r="AX238" s="6"/>
      <c r="AY238" s="17">
        <f ca="1">IF(Table1[[#This Row],[Value of debts]]&gt;$AZ$6,1,0)</f>
        <v>1</v>
      </c>
      <c r="AZ238" s="6"/>
      <c r="BA238" s="6"/>
      <c r="BB238" s="7"/>
      <c r="BC238" s="27">
        <f ca="1">(Table1[[#This Row],[Mortage left]]/Table1[[#This Row],[Value of House]])</f>
        <v>0.30486248017526985</v>
      </c>
      <c r="BD238" s="11">
        <f t="shared" ca="1" si="103"/>
        <v>0</v>
      </c>
      <c r="BE238" s="11"/>
      <c r="BF238" s="11"/>
      <c r="BG238" s="17">
        <f ca="1">IF(Table1[[#This Row],[Area]]="YUKON",Table1[[#This Row],[Income]],0)</f>
        <v>0</v>
      </c>
      <c r="BH238" s="11">
        <f ca="1">IF(Table1[[#This Row],[Area]]="BC",Table1[[#This Row],[Income]],0)</f>
        <v>0</v>
      </c>
      <c r="BI238" s="11">
        <f t="shared" ca="1" si="104"/>
        <v>0</v>
      </c>
      <c r="BJ238" s="11">
        <f t="shared" ca="1" si="105"/>
        <v>0</v>
      </c>
      <c r="BK238" s="11">
        <f ca="1">IF(Table1[[#This Row],[Area]]="NUNAVUT",Table1[[#This Row],[Income]],0)</f>
        <v>0</v>
      </c>
      <c r="BL238" s="11">
        <f t="shared" ca="1" si="106"/>
        <v>0</v>
      </c>
      <c r="BM238" s="6">
        <f ca="1">IF(Table1[[#This Row],[Area]]="MANITOBA",Table1[[#This Row],[Income]],0)</f>
        <v>0</v>
      </c>
      <c r="BN238" s="6">
        <f ca="1">IF(Table1[[#This Row],[Area]]="ONTARIO",Table1[[#This Row],[Income]],0)</f>
        <v>0</v>
      </c>
      <c r="BO238" s="6">
        <f ca="1">IF(Table1[[#This Row],[Area]]="QUEBEC",Table1[[#This Row],[Income]],0)</f>
        <v>0</v>
      </c>
      <c r="BP238" s="6">
        <f ca="1">IF(Table1[[#This Row],[Area]]="NEWFOUNLAND",Table1[[#This Row],[Income]],0)</f>
        <v>0</v>
      </c>
      <c r="BQ238" s="6">
        <f ca="1">IF(Table1[[#This Row],[Area]]="NEW BRUNCWICK",Table1[[#This Row],[Income]],0)</f>
        <v>0</v>
      </c>
      <c r="BR238" s="6">
        <f ca="1">IF(Table1[[#This Row],[Area]]="NOVA SCOTIA",Table1[[#This Row],[Income]],0)</f>
        <v>4456</v>
      </c>
      <c r="BS238" s="7">
        <f t="shared" ca="1" si="107"/>
        <v>0</v>
      </c>
      <c r="BT238" s="5">
        <f ca="1">IF(Table1[[#This Row],[field of work]]="HEALTH",Table1[[#This Row],[Income]],0)</f>
        <v>0</v>
      </c>
      <c r="BU238" s="6">
        <f ca="1">IF(Table1[[#This Row],[field of work]]="CONSTRUCTION",Table1[[#This Row],[Income]],0)</f>
        <v>0</v>
      </c>
      <c r="BV238" s="6">
        <f t="shared" ca="1" si="108"/>
        <v>0</v>
      </c>
      <c r="BW238" s="6">
        <f ca="1">IF(Table1[[#This Row],[field of work]]="IT",Table1[[#This Row],[Income]],0)</f>
        <v>0</v>
      </c>
      <c r="BX238" s="6">
        <f ca="1">IF(Table1[[#This Row],[field of work]]="GENERAL WORK",Table1[[#This Row],[Income]],0)</f>
        <v>0</v>
      </c>
      <c r="BY238" s="7">
        <f ca="1">IF(Table1[[#This Row],[field of work]]="AGRICULTURE",Table1[[#This Row],[Income]],0)</f>
        <v>4456</v>
      </c>
      <c r="BZ238" s="5">
        <f ca="1">IF(Table1[[#This Row],[Value of debts]]&gt;Table1[[#This Row],[Income]],1,0)</f>
        <v>1</v>
      </c>
      <c r="CA238" s="7"/>
      <c r="CB238" s="5">
        <f ca="1">IF(Table1[[#This Row],[Networth of person($)]]&gt;$CC$6,Table1[[#This Row],[age]],0)</f>
        <v>34</v>
      </c>
      <c r="CC238" s="7"/>
      <c r="CD238" s="6"/>
      <c r="CE238" s="6"/>
      <c r="CF238" s="6"/>
      <c r="CG238" s="6"/>
      <c r="CH238" s="6"/>
      <c r="CI238" s="6"/>
    </row>
    <row r="239" spans="2:87" x14ac:dyDescent="0.25">
      <c r="B239">
        <f t="shared" ca="1" si="89"/>
        <v>1</v>
      </c>
      <c r="C239" t="str">
        <f t="shared" ca="1" si="90"/>
        <v>men</v>
      </c>
      <c r="D239">
        <f t="shared" ca="1" si="91"/>
        <v>30</v>
      </c>
      <c r="E239">
        <f t="shared" ca="1" si="92"/>
        <v>5</v>
      </c>
      <c r="F239" t="str">
        <f t="shared" ca="1" si="93"/>
        <v>general work</v>
      </c>
      <c r="G239">
        <f t="shared" ca="1" si="94"/>
        <v>6</v>
      </c>
      <c r="H239" t="str">
        <f t="shared" ca="1" si="95"/>
        <v>other</v>
      </c>
      <c r="I239">
        <f t="shared" ca="1" si="96"/>
        <v>2</v>
      </c>
      <c r="J239">
        <f t="shared" ca="1" si="97"/>
        <v>2</v>
      </c>
      <c r="K239">
        <f t="shared" ca="1" si="98"/>
        <v>4512</v>
      </c>
      <c r="L239">
        <f t="shared" ca="1" si="99"/>
        <v>9</v>
      </c>
      <c r="M239" t="str">
        <f t="shared" ca="1" si="100"/>
        <v>Quebec</v>
      </c>
      <c r="N239">
        <f t="shared" ca="1" si="109"/>
        <v>27072</v>
      </c>
      <c r="O239">
        <f t="shared" ca="1" si="101"/>
        <v>16436.375440968674</v>
      </c>
      <c r="P239">
        <f t="shared" ca="1" si="110"/>
        <v>3320.5409991953629</v>
      </c>
      <c r="Q239">
        <f t="shared" ca="1" si="102"/>
        <v>1524</v>
      </c>
      <c r="R239">
        <f t="shared" ca="1" si="111"/>
        <v>3039.3253596346754</v>
      </c>
      <c r="S239">
        <f t="shared" ca="1" si="112"/>
        <v>6384.9883435084957</v>
      </c>
      <c r="T239">
        <f t="shared" ca="1" si="113"/>
        <v>36777.529342703856</v>
      </c>
      <c r="U239">
        <f t="shared" ca="1" si="114"/>
        <v>20999.70080060335</v>
      </c>
      <c r="V239">
        <f t="shared" ca="1" si="115"/>
        <v>15777.828542100506</v>
      </c>
      <c r="AD239" s="5">
        <f ca="1">IF(Table1[[#This Row],[Gender]]="men",1,0)</f>
        <v>1</v>
      </c>
      <c r="AE239" s="6">
        <f ca="1">IF(Table1[[#This Row],[Gender]]="women",1,0)</f>
        <v>0</v>
      </c>
      <c r="AF239" s="6"/>
      <c r="AG239" s="7"/>
      <c r="AJ239" s="17">
        <f ca="1">IF(Table1[[#This Row],[field of work]]="TEACHING",1,0)</f>
        <v>0</v>
      </c>
      <c r="AK239" s="11">
        <f ca="1">IF(Table1[[#This Row],[field of work]]="CONSTRUCTION",1,0)</f>
        <v>0</v>
      </c>
      <c r="AL239" s="11">
        <f ca="1">IF(Table1[[#This Row],[field of work]]="AGRICULTURE",1,0)</f>
        <v>0</v>
      </c>
      <c r="AM239" s="11">
        <f ca="1">IF(Table1[[#This Row],[field of work]]="AGRICULTURE",1,0)</f>
        <v>0</v>
      </c>
      <c r="AN239" s="11">
        <f ca="1">IF(Table1[[#This Row],[field of work]]="HEALTH",1,0)</f>
        <v>0</v>
      </c>
      <c r="AO239" s="11">
        <f ca="1">IF(Table1[[#This Row],[field of work]]="IT",1,0)</f>
        <v>0</v>
      </c>
      <c r="AP239" s="11"/>
      <c r="AQ239" s="11"/>
      <c r="AR239" s="6"/>
      <c r="AS239" s="6"/>
      <c r="AT239" s="6"/>
      <c r="AU239" s="7"/>
      <c r="AW239" s="20">
        <f ca="1">QUOTIENT(Table1[[#This Row],[Car Value]],Table1[[#This Row],[Cars]])</f>
        <v>1660</v>
      </c>
      <c r="AX239" s="6"/>
      <c r="AY239" s="17">
        <f ca="1">IF(Table1[[#This Row],[Value of debts]]&gt;$AZ$6,1,0)</f>
        <v>1</v>
      </c>
      <c r="AZ239" s="6"/>
      <c r="BA239" s="6"/>
      <c r="BB239" s="7"/>
      <c r="BC239" s="27">
        <f ca="1">(Table1[[#This Row],[Mortage left]]/Table1[[#This Row],[Value of House]])</f>
        <v>0.60713561764807455</v>
      </c>
      <c r="BD239" s="11">
        <f t="shared" ca="1" si="103"/>
        <v>0</v>
      </c>
      <c r="BE239" s="11"/>
      <c r="BF239" s="11"/>
      <c r="BG239" s="17">
        <f ca="1">IF(Table1[[#This Row],[Area]]="YUKON",Table1[[#This Row],[Income]],0)</f>
        <v>0</v>
      </c>
      <c r="BH239" s="11">
        <f ca="1">IF(Table1[[#This Row],[Area]]="BC",Table1[[#This Row],[Income]],0)</f>
        <v>0</v>
      </c>
      <c r="BI239" s="11">
        <f t="shared" ca="1" si="104"/>
        <v>0</v>
      </c>
      <c r="BJ239" s="11">
        <f t="shared" ca="1" si="105"/>
        <v>0</v>
      </c>
      <c r="BK239" s="11">
        <f ca="1">IF(Table1[[#This Row],[Area]]="NUNAVUT",Table1[[#This Row],[Income]],0)</f>
        <v>0</v>
      </c>
      <c r="BL239" s="11">
        <f t="shared" ca="1" si="106"/>
        <v>0</v>
      </c>
      <c r="BM239" s="6">
        <f ca="1">IF(Table1[[#This Row],[Area]]="MANITOBA",Table1[[#This Row],[Income]],0)</f>
        <v>0</v>
      </c>
      <c r="BN239" s="6">
        <f ca="1">IF(Table1[[#This Row],[Area]]="ONTARIO",Table1[[#This Row],[Income]],0)</f>
        <v>0</v>
      </c>
      <c r="BO239" s="6">
        <f ca="1">IF(Table1[[#This Row],[Area]]="QUEBEC",Table1[[#This Row],[Income]],0)</f>
        <v>4512</v>
      </c>
      <c r="BP239" s="6">
        <f ca="1">IF(Table1[[#This Row],[Area]]="NEWFOUNLAND",Table1[[#This Row],[Income]],0)</f>
        <v>0</v>
      </c>
      <c r="BQ239" s="6">
        <f ca="1">IF(Table1[[#This Row],[Area]]="NEW BRUNCWICK",Table1[[#This Row],[Income]],0)</f>
        <v>0</v>
      </c>
      <c r="BR239" s="6">
        <f ca="1">IF(Table1[[#This Row],[Area]]="NOVA SCOTIA",Table1[[#This Row],[Income]],0)</f>
        <v>0</v>
      </c>
      <c r="BS239" s="7">
        <f t="shared" ca="1" si="107"/>
        <v>0</v>
      </c>
      <c r="BT239" s="5">
        <f ca="1">IF(Table1[[#This Row],[field of work]]="HEALTH",Table1[[#This Row],[Income]],0)</f>
        <v>0</v>
      </c>
      <c r="BU239" s="6">
        <f ca="1">IF(Table1[[#This Row],[field of work]]="CONSTRUCTION",Table1[[#This Row],[Income]],0)</f>
        <v>0</v>
      </c>
      <c r="BV239" s="6">
        <f t="shared" ca="1" si="108"/>
        <v>0</v>
      </c>
      <c r="BW239" s="6">
        <f ca="1">IF(Table1[[#This Row],[field of work]]="IT",Table1[[#This Row],[Income]],0)</f>
        <v>0</v>
      </c>
      <c r="BX239" s="6">
        <f ca="1">IF(Table1[[#This Row],[field of work]]="GENERAL WORK",Table1[[#This Row],[Income]],0)</f>
        <v>4512</v>
      </c>
      <c r="BY239" s="7">
        <f ca="1">IF(Table1[[#This Row],[field of work]]="AGRICULTURE",Table1[[#This Row],[Income]],0)</f>
        <v>0</v>
      </c>
      <c r="BZ239" s="5">
        <f ca="1">IF(Table1[[#This Row],[Value of debts]]&gt;Table1[[#This Row],[Income]],1,0)</f>
        <v>1</v>
      </c>
      <c r="CA239" s="7"/>
      <c r="CB239" s="5">
        <f ca="1">IF(Table1[[#This Row],[Networth of person($)]]&gt;$CC$6,Table1[[#This Row],[age]],0)</f>
        <v>30</v>
      </c>
      <c r="CC239" s="7"/>
      <c r="CD239" s="6"/>
      <c r="CE239" s="6"/>
      <c r="CF239" s="6"/>
      <c r="CG239" s="6"/>
      <c r="CH239" s="6"/>
      <c r="CI239" s="6"/>
    </row>
    <row r="240" spans="2:87" x14ac:dyDescent="0.25">
      <c r="B240">
        <f t="shared" ca="1" si="89"/>
        <v>2</v>
      </c>
      <c r="C240" t="str">
        <f t="shared" ca="1" si="90"/>
        <v>women</v>
      </c>
      <c r="D240">
        <f t="shared" ca="1" si="91"/>
        <v>44</v>
      </c>
      <c r="E240">
        <f t="shared" ca="1" si="92"/>
        <v>4</v>
      </c>
      <c r="F240" t="str">
        <f t="shared" ca="1" si="93"/>
        <v>IT</v>
      </c>
      <c r="G240">
        <f t="shared" ca="1" si="94"/>
        <v>2</v>
      </c>
      <c r="H240" t="str">
        <f t="shared" ca="1" si="95"/>
        <v>college</v>
      </c>
      <c r="I240">
        <f t="shared" ca="1" si="96"/>
        <v>2</v>
      </c>
      <c r="J240">
        <f t="shared" ca="1" si="97"/>
        <v>1</v>
      </c>
      <c r="K240">
        <f t="shared" ca="1" si="98"/>
        <v>7926</v>
      </c>
      <c r="L240">
        <f t="shared" ca="1" si="99"/>
        <v>5</v>
      </c>
      <c r="M240" t="str">
        <f t="shared" ca="1" si="100"/>
        <v>Nunavut</v>
      </c>
      <c r="N240">
        <f t="shared" ca="1" si="109"/>
        <v>31704</v>
      </c>
      <c r="O240">
        <f t="shared" ca="1" si="101"/>
        <v>31550.548897199402</v>
      </c>
      <c r="P240">
        <f t="shared" ca="1" si="110"/>
        <v>2038.0241012579918</v>
      </c>
      <c r="Q240">
        <f t="shared" ca="1" si="102"/>
        <v>1699</v>
      </c>
      <c r="R240">
        <f t="shared" ca="1" si="111"/>
        <v>2284.0689382009359</v>
      </c>
      <c r="S240">
        <f t="shared" ca="1" si="112"/>
        <v>971.34208223565497</v>
      </c>
      <c r="T240">
        <f t="shared" ca="1" si="113"/>
        <v>34713.36618349365</v>
      </c>
      <c r="U240">
        <f t="shared" ca="1" si="114"/>
        <v>35533.617835400342</v>
      </c>
      <c r="V240">
        <f t="shared" ca="1" si="115"/>
        <v>-820.25165190669213</v>
      </c>
      <c r="AD240" s="5">
        <f ca="1">IF(Table1[[#This Row],[Gender]]="men",1,0)</f>
        <v>0</v>
      </c>
      <c r="AE240" s="6">
        <f ca="1">IF(Table1[[#This Row],[Gender]]="women",1,0)</f>
        <v>1</v>
      </c>
      <c r="AF240" s="6"/>
      <c r="AG240" s="7"/>
      <c r="AJ240" s="17">
        <f ca="1">IF(Table1[[#This Row],[field of work]]="TEACHING",1,0)</f>
        <v>0</v>
      </c>
      <c r="AK240" s="11">
        <f ca="1">IF(Table1[[#This Row],[field of work]]="CONSTRUCTION",1,0)</f>
        <v>0</v>
      </c>
      <c r="AL240" s="11">
        <f ca="1">IF(Table1[[#This Row],[field of work]]="AGRICULTURE",1,0)</f>
        <v>0</v>
      </c>
      <c r="AM240" s="11">
        <f ca="1">IF(Table1[[#This Row],[field of work]]="AGRICULTURE",1,0)</f>
        <v>0</v>
      </c>
      <c r="AN240" s="11">
        <f ca="1">IF(Table1[[#This Row],[field of work]]="HEALTH",1,0)</f>
        <v>0</v>
      </c>
      <c r="AO240" s="11">
        <f ca="1">IF(Table1[[#This Row],[field of work]]="IT",1,0)</f>
        <v>1</v>
      </c>
      <c r="AP240" s="11"/>
      <c r="AQ240" s="11"/>
      <c r="AR240" s="6"/>
      <c r="AS240" s="6"/>
      <c r="AT240" s="6"/>
      <c r="AU240" s="7"/>
      <c r="AW240" s="20">
        <f ca="1">QUOTIENT(Table1[[#This Row],[Car Value]],Table1[[#This Row],[Cars]])</f>
        <v>2038</v>
      </c>
      <c r="AX240" s="6"/>
      <c r="AY240" s="17">
        <f ca="1">IF(Table1[[#This Row],[Value of debts]]&gt;$AZ$6,1,0)</f>
        <v>1</v>
      </c>
      <c r="AZ240" s="6"/>
      <c r="BA240" s="6"/>
      <c r="BB240" s="7"/>
      <c r="BC240" s="27">
        <f ca="1">(Table1[[#This Row],[Mortage left]]/Table1[[#This Row],[Value of House]])</f>
        <v>0.995159881945477</v>
      </c>
      <c r="BD240" s="11">
        <f t="shared" ca="1" si="103"/>
        <v>0</v>
      </c>
      <c r="BE240" s="11"/>
      <c r="BF240" s="11"/>
      <c r="BG240" s="17">
        <f ca="1">IF(Table1[[#This Row],[Area]]="YUKON",Table1[[#This Row],[Income]],0)</f>
        <v>0</v>
      </c>
      <c r="BH240" s="11">
        <f ca="1">IF(Table1[[#This Row],[Area]]="BC",Table1[[#This Row],[Income]],0)</f>
        <v>0</v>
      </c>
      <c r="BI240" s="11">
        <f t="shared" ca="1" si="104"/>
        <v>0</v>
      </c>
      <c r="BJ240" s="11">
        <f t="shared" ca="1" si="105"/>
        <v>0</v>
      </c>
      <c r="BK240" s="11">
        <f ca="1">IF(Table1[[#This Row],[Area]]="NUNAVUT",Table1[[#This Row],[Income]],0)</f>
        <v>7926</v>
      </c>
      <c r="BL240" s="11">
        <f t="shared" ca="1" si="106"/>
        <v>0</v>
      </c>
      <c r="BM240" s="6">
        <f ca="1">IF(Table1[[#This Row],[Area]]="MANITOBA",Table1[[#This Row],[Income]],0)</f>
        <v>0</v>
      </c>
      <c r="BN240" s="6">
        <f ca="1">IF(Table1[[#This Row],[Area]]="ONTARIO",Table1[[#This Row],[Income]],0)</f>
        <v>0</v>
      </c>
      <c r="BO240" s="6">
        <f ca="1">IF(Table1[[#This Row],[Area]]="QUEBEC",Table1[[#This Row],[Income]],0)</f>
        <v>0</v>
      </c>
      <c r="BP240" s="6">
        <f ca="1">IF(Table1[[#This Row],[Area]]="NEWFOUNLAND",Table1[[#This Row],[Income]],0)</f>
        <v>0</v>
      </c>
      <c r="BQ240" s="6">
        <f ca="1">IF(Table1[[#This Row],[Area]]="NEW BRUNCWICK",Table1[[#This Row],[Income]],0)</f>
        <v>0</v>
      </c>
      <c r="BR240" s="6">
        <f ca="1">IF(Table1[[#This Row],[Area]]="NOVA SCOTIA",Table1[[#This Row],[Income]],0)</f>
        <v>0</v>
      </c>
      <c r="BS240" s="7">
        <f t="shared" ca="1" si="107"/>
        <v>0</v>
      </c>
      <c r="BT240" s="5">
        <f ca="1">IF(Table1[[#This Row],[field of work]]="HEALTH",Table1[[#This Row],[Income]],0)</f>
        <v>0</v>
      </c>
      <c r="BU240" s="6">
        <f ca="1">IF(Table1[[#This Row],[field of work]]="CONSTRUCTION",Table1[[#This Row],[Income]],0)</f>
        <v>0</v>
      </c>
      <c r="BV240" s="6">
        <f t="shared" ca="1" si="108"/>
        <v>0</v>
      </c>
      <c r="BW240" s="6">
        <f ca="1">IF(Table1[[#This Row],[field of work]]="IT",Table1[[#This Row],[Income]],0)</f>
        <v>7926</v>
      </c>
      <c r="BX240" s="6">
        <f ca="1">IF(Table1[[#This Row],[field of work]]="GENERAL WORK",Table1[[#This Row],[Income]],0)</f>
        <v>0</v>
      </c>
      <c r="BY240" s="7">
        <f ca="1">IF(Table1[[#This Row],[field of work]]="AGRICULTURE",Table1[[#This Row],[Income]],0)</f>
        <v>0</v>
      </c>
      <c r="BZ240" s="5">
        <f ca="1">IF(Table1[[#This Row],[Value of debts]]&gt;Table1[[#This Row],[Income]],1,0)</f>
        <v>1</v>
      </c>
      <c r="CA240" s="7"/>
      <c r="CB240" s="5">
        <f ca="1">IF(Table1[[#This Row],[Networth of person($)]]&gt;$CC$6,Table1[[#This Row],[age]],0)</f>
        <v>0</v>
      </c>
      <c r="CC240" s="7"/>
      <c r="CD240" s="6"/>
      <c r="CE240" s="6"/>
      <c r="CF240" s="6"/>
      <c r="CG240" s="6"/>
      <c r="CH240" s="6"/>
      <c r="CI240" s="6"/>
    </row>
    <row r="241" spans="2:87" x14ac:dyDescent="0.25">
      <c r="B241">
        <f t="shared" ca="1" si="89"/>
        <v>1</v>
      </c>
      <c r="C241" t="str">
        <f t="shared" ca="1" si="90"/>
        <v>men</v>
      </c>
      <c r="D241">
        <f t="shared" ca="1" si="91"/>
        <v>30</v>
      </c>
      <c r="E241">
        <f t="shared" ca="1" si="92"/>
        <v>2</v>
      </c>
      <c r="F241" t="str">
        <f t="shared" ca="1" si="93"/>
        <v>constuction</v>
      </c>
      <c r="G241">
        <f t="shared" ca="1" si="94"/>
        <v>6</v>
      </c>
      <c r="H241" t="str">
        <f t="shared" ca="1" si="95"/>
        <v>other</v>
      </c>
      <c r="I241">
        <f t="shared" ca="1" si="96"/>
        <v>1</v>
      </c>
      <c r="J241">
        <f t="shared" ca="1" si="97"/>
        <v>3</v>
      </c>
      <c r="K241">
        <f t="shared" ca="1" si="98"/>
        <v>6417</v>
      </c>
      <c r="L241">
        <f t="shared" ca="1" si="99"/>
        <v>11</v>
      </c>
      <c r="M241" t="str">
        <f t="shared" ca="1" si="100"/>
        <v>New bruncwick</v>
      </c>
      <c r="N241">
        <f t="shared" ca="1" si="109"/>
        <v>38502</v>
      </c>
      <c r="O241">
        <f t="shared" ca="1" si="101"/>
        <v>31780.599344719889</v>
      </c>
      <c r="P241">
        <f t="shared" ca="1" si="110"/>
        <v>6181.5196235586309</v>
      </c>
      <c r="Q241">
        <f t="shared" ca="1" si="102"/>
        <v>1745</v>
      </c>
      <c r="R241">
        <f t="shared" ca="1" si="111"/>
        <v>9143.8089526816202</v>
      </c>
      <c r="S241">
        <f t="shared" ca="1" si="112"/>
        <v>3952.7549409009716</v>
      </c>
      <c r="T241">
        <f t="shared" ca="1" si="113"/>
        <v>48636.274564459607</v>
      </c>
      <c r="U241">
        <f t="shared" ca="1" si="114"/>
        <v>42669.408297401504</v>
      </c>
      <c r="V241">
        <f t="shared" ca="1" si="115"/>
        <v>5966.8662670581034</v>
      </c>
      <c r="AD241" s="5">
        <f ca="1">IF(Table1[[#This Row],[Gender]]="men",1,0)</f>
        <v>1</v>
      </c>
      <c r="AE241" s="6">
        <f ca="1">IF(Table1[[#This Row],[Gender]]="women",1,0)</f>
        <v>0</v>
      </c>
      <c r="AF241" s="6"/>
      <c r="AG241" s="7"/>
      <c r="AJ241" s="17">
        <f ca="1">IF(Table1[[#This Row],[field of work]]="TEACHING",1,0)</f>
        <v>0</v>
      </c>
      <c r="AK241" s="11">
        <f ca="1">IF(Table1[[#This Row],[field of work]]="CONSTRUCTION",1,0)</f>
        <v>0</v>
      </c>
      <c r="AL241" s="11">
        <f ca="1">IF(Table1[[#This Row],[field of work]]="AGRICULTURE",1,0)</f>
        <v>0</v>
      </c>
      <c r="AM241" s="11">
        <f ca="1">IF(Table1[[#This Row],[field of work]]="AGRICULTURE",1,0)</f>
        <v>0</v>
      </c>
      <c r="AN241" s="11">
        <f ca="1">IF(Table1[[#This Row],[field of work]]="HEALTH",1,0)</f>
        <v>0</v>
      </c>
      <c r="AO241" s="11">
        <f ca="1">IF(Table1[[#This Row],[field of work]]="IT",1,0)</f>
        <v>0</v>
      </c>
      <c r="AP241" s="11"/>
      <c r="AQ241" s="11"/>
      <c r="AR241" s="6"/>
      <c r="AS241" s="6"/>
      <c r="AT241" s="6"/>
      <c r="AU241" s="7"/>
      <c r="AW241" s="20">
        <f ca="1">QUOTIENT(Table1[[#This Row],[Car Value]],Table1[[#This Row],[Cars]])</f>
        <v>2060</v>
      </c>
      <c r="AX241" s="6"/>
      <c r="AY241" s="17">
        <f ca="1">IF(Table1[[#This Row],[Value of debts]]&gt;$AZ$6,1,0)</f>
        <v>1</v>
      </c>
      <c r="AZ241" s="6"/>
      <c r="BA241" s="6"/>
      <c r="BB241" s="7"/>
      <c r="BC241" s="27">
        <f ca="1">(Table1[[#This Row],[Mortage left]]/Table1[[#This Row],[Value of House]])</f>
        <v>0.82542723351306135</v>
      </c>
      <c r="BD241" s="11">
        <f t="shared" ca="1" si="103"/>
        <v>0</v>
      </c>
      <c r="BE241" s="11"/>
      <c r="BF241" s="11"/>
      <c r="BG241" s="17">
        <f ca="1">IF(Table1[[#This Row],[Area]]="YUKON",Table1[[#This Row],[Income]],0)</f>
        <v>0</v>
      </c>
      <c r="BH241" s="11">
        <f ca="1">IF(Table1[[#This Row],[Area]]="BC",Table1[[#This Row],[Income]],0)</f>
        <v>0</v>
      </c>
      <c r="BI241" s="11">
        <f t="shared" ca="1" si="104"/>
        <v>0</v>
      </c>
      <c r="BJ241" s="11">
        <f t="shared" ca="1" si="105"/>
        <v>0</v>
      </c>
      <c r="BK241" s="11">
        <f ca="1">IF(Table1[[#This Row],[Area]]="NUNAVUT",Table1[[#This Row],[Income]],0)</f>
        <v>0</v>
      </c>
      <c r="BL241" s="11">
        <f t="shared" ca="1" si="106"/>
        <v>0</v>
      </c>
      <c r="BM241" s="6">
        <f ca="1">IF(Table1[[#This Row],[Area]]="MANITOBA",Table1[[#This Row],[Income]],0)</f>
        <v>0</v>
      </c>
      <c r="BN241" s="6">
        <f ca="1">IF(Table1[[#This Row],[Area]]="ONTARIO",Table1[[#This Row],[Income]],0)</f>
        <v>0</v>
      </c>
      <c r="BO241" s="6">
        <f ca="1">IF(Table1[[#This Row],[Area]]="QUEBEC",Table1[[#This Row],[Income]],0)</f>
        <v>0</v>
      </c>
      <c r="BP241" s="6">
        <f ca="1">IF(Table1[[#This Row],[Area]]="NEWFOUNLAND",Table1[[#This Row],[Income]],0)</f>
        <v>0</v>
      </c>
      <c r="BQ241" s="6">
        <f ca="1">IF(Table1[[#This Row],[Area]]="NEW BRUNCWICK",Table1[[#This Row],[Income]],0)</f>
        <v>6417</v>
      </c>
      <c r="BR241" s="6">
        <f ca="1">IF(Table1[[#This Row],[Area]]="NOVA SCOTIA",Table1[[#This Row],[Income]],0)</f>
        <v>0</v>
      </c>
      <c r="BS241" s="7">
        <f t="shared" ca="1" si="107"/>
        <v>6520</v>
      </c>
      <c r="BT241" s="5">
        <f ca="1">IF(Table1[[#This Row],[field of work]]="HEALTH",Table1[[#This Row],[Income]],0)</f>
        <v>0</v>
      </c>
      <c r="BU241" s="6">
        <f ca="1">IF(Table1[[#This Row],[field of work]]="CONSTRUCTION",Table1[[#This Row],[Income]],0)</f>
        <v>0</v>
      </c>
      <c r="BV241" s="6">
        <f t="shared" ca="1" si="108"/>
        <v>0</v>
      </c>
      <c r="BW241" s="6">
        <f ca="1">IF(Table1[[#This Row],[field of work]]="IT",Table1[[#This Row],[Income]],0)</f>
        <v>0</v>
      </c>
      <c r="BX241" s="6">
        <f ca="1">IF(Table1[[#This Row],[field of work]]="GENERAL WORK",Table1[[#This Row],[Income]],0)</f>
        <v>0</v>
      </c>
      <c r="BY241" s="7">
        <f ca="1">IF(Table1[[#This Row],[field of work]]="AGRICULTURE",Table1[[#This Row],[Income]],0)</f>
        <v>0</v>
      </c>
      <c r="BZ241" s="5">
        <f ca="1">IF(Table1[[#This Row],[Value of debts]]&gt;Table1[[#This Row],[Income]],1,0)</f>
        <v>1</v>
      </c>
      <c r="CA241" s="7"/>
      <c r="CB241" s="5">
        <f ca="1">IF(Table1[[#This Row],[Networth of person($)]]&gt;$CC$6,Table1[[#This Row],[age]],0)</f>
        <v>30</v>
      </c>
      <c r="CC241" s="7"/>
      <c r="CD241" s="6"/>
      <c r="CE241" s="6"/>
      <c r="CF241" s="6"/>
      <c r="CG241" s="6"/>
      <c r="CH241" s="6"/>
      <c r="CI241" s="6"/>
    </row>
    <row r="242" spans="2:87" x14ac:dyDescent="0.25">
      <c r="B242">
        <f t="shared" ca="1" si="89"/>
        <v>1</v>
      </c>
      <c r="C242" t="str">
        <f t="shared" ca="1" si="90"/>
        <v>men</v>
      </c>
      <c r="D242">
        <f t="shared" ca="1" si="91"/>
        <v>42</v>
      </c>
      <c r="E242">
        <f t="shared" ca="1" si="92"/>
        <v>2</v>
      </c>
      <c r="F242" t="str">
        <f t="shared" ca="1" si="93"/>
        <v>constuction</v>
      </c>
      <c r="G242">
        <f t="shared" ca="1" si="94"/>
        <v>6</v>
      </c>
      <c r="H242" t="str">
        <f t="shared" ca="1" si="95"/>
        <v>other</v>
      </c>
      <c r="I242">
        <f t="shared" ca="1" si="96"/>
        <v>1</v>
      </c>
      <c r="J242">
        <f t="shared" ca="1" si="97"/>
        <v>3</v>
      </c>
      <c r="K242">
        <f t="shared" ca="1" si="98"/>
        <v>6124</v>
      </c>
      <c r="L242">
        <f t="shared" ca="1" si="99"/>
        <v>4</v>
      </c>
      <c r="M242" t="str">
        <f t="shared" ca="1" si="100"/>
        <v>Alberta</v>
      </c>
      <c r="N242">
        <f t="shared" ca="1" si="109"/>
        <v>30620</v>
      </c>
      <c r="O242">
        <f t="shared" ca="1" si="101"/>
        <v>29720.285655963635</v>
      </c>
      <c r="P242">
        <f t="shared" ca="1" si="110"/>
        <v>10341.00597276854</v>
      </c>
      <c r="Q242">
        <f t="shared" ca="1" si="102"/>
        <v>8508</v>
      </c>
      <c r="R242">
        <f t="shared" ca="1" si="111"/>
        <v>12194.925210367892</v>
      </c>
      <c r="S242">
        <f t="shared" ca="1" si="112"/>
        <v>5202.7484925593599</v>
      </c>
      <c r="T242">
        <f t="shared" ca="1" si="113"/>
        <v>46163.754465327904</v>
      </c>
      <c r="U242">
        <f t="shared" ca="1" si="114"/>
        <v>50423.21086633153</v>
      </c>
      <c r="V242">
        <f t="shared" ca="1" si="115"/>
        <v>-4259.4564010036265</v>
      </c>
      <c r="AD242" s="5">
        <f ca="1">IF(Table1[[#This Row],[Gender]]="men",1,0)</f>
        <v>1</v>
      </c>
      <c r="AE242" s="6">
        <f ca="1">IF(Table1[[#This Row],[Gender]]="women",1,0)</f>
        <v>0</v>
      </c>
      <c r="AF242" s="6"/>
      <c r="AG242" s="7"/>
      <c r="AJ242" s="17">
        <f ca="1">IF(Table1[[#This Row],[field of work]]="TEACHING",1,0)</f>
        <v>0</v>
      </c>
      <c r="AK242" s="11">
        <f ca="1">IF(Table1[[#This Row],[field of work]]="CONSTRUCTION",1,0)</f>
        <v>0</v>
      </c>
      <c r="AL242" s="11">
        <f ca="1">IF(Table1[[#This Row],[field of work]]="AGRICULTURE",1,0)</f>
        <v>0</v>
      </c>
      <c r="AM242" s="11">
        <f ca="1">IF(Table1[[#This Row],[field of work]]="AGRICULTURE",1,0)</f>
        <v>0</v>
      </c>
      <c r="AN242" s="11">
        <f ca="1">IF(Table1[[#This Row],[field of work]]="HEALTH",1,0)</f>
        <v>0</v>
      </c>
      <c r="AO242" s="11">
        <f ca="1">IF(Table1[[#This Row],[field of work]]="IT",1,0)</f>
        <v>0</v>
      </c>
      <c r="AP242" s="11"/>
      <c r="AQ242" s="11"/>
      <c r="AR242" s="6"/>
      <c r="AS242" s="6"/>
      <c r="AT242" s="6"/>
      <c r="AU242" s="7"/>
      <c r="AW242" s="20">
        <f ca="1">QUOTIENT(Table1[[#This Row],[Car Value]],Table1[[#This Row],[Cars]])</f>
        <v>3447</v>
      </c>
      <c r="AX242" s="6"/>
      <c r="AY242" s="17">
        <f ca="1">IF(Table1[[#This Row],[Value of debts]]&gt;$AZ$6,1,0)</f>
        <v>1</v>
      </c>
      <c r="AZ242" s="6"/>
      <c r="BA242" s="6"/>
      <c r="BB242" s="7"/>
      <c r="BC242" s="27">
        <f ca="1">(Table1[[#This Row],[Mortage left]]/Table1[[#This Row],[Value of House]])</f>
        <v>0.97061677517843359</v>
      </c>
      <c r="BD242" s="11">
        <f t="shared" ca="1" si="103"/>
        <v>0</v>
      </c>
      <c r="BE242" s="11"/>
      <c r="BF242" s="11"/>
      <c r="BG242" s="17">
        <f ca="1">IF(Table1[[#This Row],[Area]]="YUKON",Table1[[#This Row],[Income]],0)</f>
        <v>0</v>
      </c>
      <c r="BH242" s="11">
        <f ca="1">IF(Table1[[#This Row],[Area]]="BC",Table1[[#This Row],[Income]],0)</f>
        <v>0</v>
      </c>
      <c r="BI242" s="11">
        <f t="shared" ca="1" si="104"/>
        <v>0</v>
      </c>
      <c r="BJ242" s="11">
        <f t="shared" ca="1" si="105"/>
        <v>3914</v>
      </c>
      <c r="BK242" s="11">
        <f ca="1">IF(Table1[[#This Row],[Area]]="NUNAVUT",Table1[[#This Row],[Income]],0)</f>
        <v>0</v>
      </c>
      <c r="BL242" s="11">
        <f t="shared" ca="1" si="106"/>
        <v>0</v>
      </c>
      <c r="BM242" s="6">
        <f ca="1">IF(Table1[[#This Row],[Area]]="MANITOBA",Table1[[#This Row],[Income]],0)</f>
        <v>0</v>
      </c>
      <c r="BN242" s="6">
        <f ca="1">IF(Table1[[#This Row],[Area]]="ONTARIO",Table1[[#This Row],[Income]],0)</f>
        <v>0</v>
      </c>
      <c r="BO242" s="6">
        <f ca="1">IF(Table1[[#This Row],[Area]]="QUEBEC",Table1[[#This Row],[Income]],0)</f>
        <v>0</v>
      </c>
      <c r="BP242" s="6">
        <f ca="1">IF(Table1[[#This Row],[Area]]="NEWFOUNLAND",Table1[[#This Row],[Income]],0)</f>
        <v>0</v>
      </c>
      <c r="BQ242" s="6">
        <f ca="1">IF(Table1[[#This Row],[Area]]="NEW BRUNCWICK",Table1[[#This Row],[Income]],0)</f>
        <v>0</v>
      </c>
      <c r="BR242" s="6">
        <f ca="1">IF(Table1[[#This Row],[Area]]="NOVA SCOTIA",Table1[[#This Row],[Income]],0)</f>
        <v>0</v>
      </c>
      <c r="BS242" s="7">
        <f t="shared" ca="1" si="107"/>
        <v>0</v>
      </c>
      <c r="BT242" s="5">
        <f ca="1">IF(Table1[[#This Row],[field of work]]="HEALTH",Table1[[#This Row],[Income]],0)</f>
        <v>0</v>
      </c>
      <c r="BU242" s="6">
        <f ca="1">IF(Table1[[#This Row],[field of work]]="CONSTRUCTION",Table1[[#This Row],[Income]],0)</f>
        <v>0</v>
      </c>
      <c r="BV242" s="6">
        <f t="shared" ca="1" si="108"/>
        <v>0</v>
      </c>
      <c r="BW242" s="6">
        <f ca="1">IF(Table1[[#This Row],[field of work]]="IT",Table1[[#This Row],[Income]],0)</f>
        <v>0</v>
      </c>
      <c r="BX242" s="6">
        <f ca="1">IF(Table1[[#This Row],[field of work]]="GENERAL WORK",Table1[[#This Row],[Income]],0)</f>
        <v>0</v>
      </c>
      <c r="BY242" s="7">
        <f ca="1">IF(Table1[[#This Row],[field of work]]="AGRICULTURE",Table1[[#This Row],[Income]],0)</f>
        <v>0</v>
      </c>
      <c r="BZ242" s="5">
        <f ca="1">IF(Table1[[#This Row],[Value of debts]]&gt;Table1[[#This Row],[Income]],1,0)</f>
        <v>1</v>
      </c>
      <c r="CA242" s="7"/>
      <c r="CB242" s="5">
        <f ca="1">IF(Table1[[#This Row],[Networth of person($)]]&gt;$CC$6,Table1[[#This Row],[age]],0)</f>
        <v>0</v>
      </c>
      <c r="CC242" s="7"/>
      <c r="CD242" s="6"/>
      <c r="CE242" s="6"/>
      <c r="CF242" s="6"/>
      <c r="CG242" s="6"/>
      <c r="CH242" s="6"/>
      <c r="CI242" s="6"/>
    </row>
    <row r="243" spans="2:87" x14ac:dyDescent="0.25">
      <c r="B243">
        <f t="shared" ca="1" si="89"/>
        <v>1</v>
      </c>
      <c r="C243" t="str">
        <f t="shared" ca="1" si="90"/>
        <v>men</v>
      </c>
      <c r="D243">
        <f t="shared" ca="1" si="91"/>
        <v>34</v>
      </c>
      <c r="E243">
        <f t="shared" ca="1" si="92"/>
        <v>6</v>
      </c>
      <c r="F243" t="str">
        <f t="shared" ca="1" si="93"/>
        <v>agriculture</v>
      </c>
      <c r="G243">
        <f t="shared" ca="1" si="94"/>
        <v>4</v>
      </c>
      <c r="H243" t="str">
        <f t="shared" ca="1" si="95"/>
        <v>technical</v>
      </c>
      <c r="I243">
        <f t="shared" ca="1" si="96"/>
        <v>2</v>
      </c>
      <c r="J243">
        <f t="shared" ca="1" si="97"/>
        <v>1</v>
      </c>
      <c r="K243">
        <f t="shared" ca="1" si="98"/>
        <v>6520</v>
      </c>
      <c r="L243">
        <f t="shared" ca="1" si="99"/>
        <v>13</v>
      </c>
      <c r="M243" t="str">
        <f t="shared" ca="1" si="100"/>
        <v>Prince Edward Island</v>
      </c>
      <c r="N243">
        <f t="shared" ca="1" si="109"/>
        <v>39120</v>
      </c>
      <c r="O243">
        <f t="shared" ca="1" si="101"/>
        <v>21089.347874252315</v>
      </c>
      <c r="P243">
        <f t="shared" ca="1" si="110"/>
        <v>224.45106001088814</v>
      </c>
      <c r="Q243">
        <f t="shared" ca="1" si="102"/>
        <v>81</v>
      </c>
      <c r="R243">
        <f t="shared" ca="1" si="111"/>
        <v>6455.4834759545129</v>
      </c>
      <c r="S243">
        <f t="shared" ca="1" si="112"/>
        <v>303.83818082989768</v>
      </c>
      <c r="T243">
        <f t="shared" ca="1" si="113"/>
        <v>39648.289240840786</v>
      </c>
      <c r="U243">
        <f t="shared" ca="1" si="114"/>
        <v>27625.831350206827</v>
      </c>
      <c r="V243">
        <f t="shared" ca="1" si="115"/>
        <v>12022.457890633959</v>
      </c>
      <c r="AD243" s="5">
        <f ca="1">IF(Table1[[#This Row],[Gender]]="men",1,0)</f>
        <v>1</v>
      </c>
      <c r="AE243" s="6">
        <f ca="1">IF(Table1[[#This Row],[Gender]]="women",1,0)</f>
        <v>0</v>
      </c>
      <c r="AF243" s="6"/>
      <c r="AG243" s="7"/>
      <c r="AJ243" s="17">
        <f ca="1">IF(Table1[[#This Row],[field of work]]="TEACHING",1,0)</f>
        <v>0</v>
      </c>
      <c r="AK243" s="11">
        <f ca="1">IF(Table1[[#This Row],[field of work]]="CONSTRUCTION",1,0)</f>
        <v>0</v>
      </c>
      <c r="AL243" s="11">
        <f ca="1">IF(Table1[[#This Row],[field of work]]="AGRICULTURE",1,0)</f>
        <v>1</v>
      </c>
      <c r="AM243" s="11">
        <f ca="1">IF(Table1[[#This Row],[field of work]]="AGRICULTURE",1,0)</f>
        <v>1</v>
      </c>
      <c r="AN243" s="11">
        <f ca="1">IF(Table1[[#This Row],[field of work]]="HEALTH",1,0)</f>
        <v>0</v>
      </c>
      <c r="AO243" s="11">
        <f ca="1">IF(Table1[[#This Row],[field of work]]="IT",1,0)</f>
        <v>0</v>
      </c>
      <c r="AP243" s="11"/>
      <c r="AQ243" s="11"/>
      <c r="AR243" s="6"/>
      <c r="AS243" s="6"/>
      <c r="AT243" s="6"/>
      <c r="AU243" s="7"/>
      <c r="AW243" s="20">
        <f ca="1">QUOTIENT(Table1[[#This Row],[Car Value]],Table1[[#This Row],[Cars]])</f>
        <v>224</v>
      </c>
      <c r="AX243" s="6"/>
      <c r="AY243" s="17">
        <f ca="1">IF(Table1[[#This Row],[Value of debts]]&gt;$AZ$6,1,0)</f>
        <v>1</v>
      </c>
      <c r="AZ243" s="6"/>
      <c r="BA243" s="6"/>
      <c r="BB243" s="7"/>
      <c r="BC243" s="27">
        <f ca="1">(Table1[[#This Row],[Mortage left]]/Table1[[#This Row],[Value of House]])</f>
        <v>0.53909375956677696</v>
      </c>
      <c r="BD243" s="11">
        <f t="shared" ca="1" si="103"/>
        <v>0</v>
      </c>
      <c r="BE243" s="11"/>
      <c r="BF243" s="11"/>
      <c r="BG243" s="17">
        <f ca="1">IF(Table1[[#This Row],[Area]]="YUKON",Table1[[#This Row],[Income]],0)</f>
        <v>0</v>
      </c>
      <c r="BH243" s="11">
        <f ca="1">IF(Table1[[#This Row],[Area]]="BC",Table1[[#This Row],[Income]],0)</f>
        <v>0</v>
      </c>
      <c r="BI243" s="11">
        <f t="shared" ca="1" si="104"/>
        <v>0</v>
      </c>
      <c r="BJ243" s="11">
        <f t="shared" ca="1" si="105"/>
        <v>0</v>
      </c>
      <c r="BK243" s="11">
        <f ca="1">IF(Table1[[#This Row],[Area]]="NUNAVUT",Table1[[#This Row],[Income]],0)</f>
        <v>0</v>
      </c>
      <c r="BL243" s="11">
        <f t="shared" ca="1" si="106"/>
        <v>0</v>
      </c>
      <c r="BM243" s="6">
        <f ca="1">IF(Table1[[#This Row],[Area]]="MANITOBA",Table1[[#This Row],[Income]],0)</f>
        <v>0</v>
      </c>
      <c r="BN243" s="6">
        <f ca="1">IF(Table1[[#This Row],[Area]]="ONTARIO",Table1[[#This Row],[Income]],0)</f>
        <v>0</v>
      </c>
      <c r="BO243" s="6">
        <f ca="1">IF(Table1[[#This Row],[Area]]="QUEBEC",Table1[[#This Row],[Income]],0)</f>
        <v>0</v>
      </c>
      <c r="BP243" s="6">
        <f ca="1">IF(Table1[[#This Row],[Area]]="NEWFOUNLAND",Table1[[#This Row],[Income]],0)</f>
        <v>0</v>
      </c>
      <c r="BQ243" s="6">
        <f ca="1">IF(Table1[[#This Row],[Area]]="NEW BRUNCWICK",Table1[[#This Row],[Income]],0)</f>
        <v>0</v>
      </c>
      <c r="BR243" s="6">
        <f ca="1">IF(Table1[[#This Row],[Area]]="NOVA SCOTIA",Table1[[#This Row],[Income]],0)</f>
        <v>0</v>
      </c>
      <c r="BS243" s="7">
        <f t="shared" ca="1" si="107"/>
        <v>5312</v>
      </c>
      <c r="BT243" s="5">
        <f ca="1">IF(Table1[[#This Row],[field of work]]="HEALTH",Table1[[#This Row],[Income]],0)</f>
        <v>0</v>
      </c>
      <c r="BU243" s="6">
        <f ca="1">IF(Table1[[#This Row],[field of work]]="CONSTRUCTION",Table1[[#This Row],[Income]],0)</f>
        <v>0</v>
      </c>
      <c r="BV243" s="6">
        <f t="shared" ca="1" si="108"/>
        <v>7703</v>
      </c>
      <c r="BW243" s="6">
        <f ca="1">IF(Table1[[#This Row],[field of work]]="IT",Table1[[#This Row],[Income]],0)</f>
        <v>0</v>
      </c>
      <c r="BX243" s="6">
        <f ca="1">IF(Table1[[#This Row],[field of work]]="GENERAL WORK",Table1[[#This Row],[Income]],0)</f>
        <v>0</v>
      </c>
      <c r="BY243" s="7">
        <f ca="1">IF(Table1[[#This Row],[field of work]]="AGRICULTURE",Table1[[#This Row],[Income]],0)</f>
        <v>6520</v>
      </c>
      <c r="BZ243" s="5">
        <f ca="1">IF(Table1[[#This Row],[Value of debts]]&gt;Table1[[#This Row],[Income]],1,0)</f>
        <v>1</v>
      </c>
      <c r="CA243" s="7"/>
      <c r="CB243" s="5">
        <f ca="1">IF(Table1[[#This Row],[Networth of person($)]]&gt;$CC$6,Table1[[#This Row],[age]],0)</f>
        <v>34</v>
      </c>
      <c r="CC243" s="7"/>
      <c r="CD243" s="6"/>
      <c r="CE243" s="6"/>
      <c r="CF243" s="6"/>
      <c r="CG243" s="6"/>
      <c r="CH243" s="6"/>
      <c r="CI243" s="6"/>
    </row>
    <row r="244" spans="2:87" x14ac:dyDescent="0.25">
      <c r="B244">
        <f t="shared" ca="1" si="89"/>
        <v>1</v>
      </c>
      <c r="C244" t="str">
        <f t="shared" ca="1" si="90"/>
        <v>men</v>
      </c>
      <c r="D244">
        <f t="shared" ca="1" si="91"/>
        <v>35</v>
      </c>
      <c r="E244">
        <f t="shared" ca="1" si="92"/>
        <v>3</v>
      </c>
      <c r="F244" t="str">
        <f t="shared" ca="1" si="93"/>
        <v>teaching</v>
      </c>
      <c r="G244">
        <f t="shared" ca="1" si="94"/>
        <v>2</v>
      </c>
      <c r="H244" t="str">
        <f t="shared" ca="1" si="95"/>
        <v>college</v>
      </c>
      <c r="I244">
        <f t="shared" ca="1" si="96"/>
        <v>2</v>
      </c>
      <c r="J244">
        <f t="shared" ca="1" si="97"/>
        <v>2</v>
      </c>
      <c r="K244">
        <f t="shared" ca="1" si="98"/>
        <v>7703</v>
      </c>
      <c r="L244">
        <f t="shared" ca="1" si="99"/>
        <v>1</v>
      </c>
      <c r="M244" t="str">
        <f t="shared" ca="1" si="100"/>
        <v>Yukon</v>
      </c>
      <c r="N244">
        <f t="shared" ca="1" si="109"/>
        <v>46218</v>
      </c>
      <c r="O244">
        <f t="shared" ca="1" si="101"/>
        <v>39783.583471398437</v>
      </c>
      <c r="P244">
        <f t="shared" ca="1" si="110"/>
        <v>9338.8258215185833</v>
      </c>
      <c r="Q244">
        <f t="shared" ca="1" si="102"/>
        <v>3444</v>
      </c>
      <c r="R244">
        <f t="shared" ca="1" si="111"/>
        <v>13718.093183888592</v>
      </c>
      <c r="S244">
        <f t="shared" ca="1" si="112"/>
        <v>4912.1773450293585</v>
      </c>
      <c r="T244">
        <f t="shared" ca="1" si="113"/>
        <v>60469.003166547947</v>
      </c>
      <c r="U244">
        <f t="shared" ca="1" si="114"/>
        <v>56945.676655287025</v>
      </c>
      <c r="V244">
        <f t="shared" ca="1" si="115"/>
        <v>3523.3265112609224</v>
      </c>
      <c r="AD244" s="5">
        <f ca="1">IF(Table1[[#This Row],[Gender]]="men",1,0)</f>
        <v>1</v>
      </c>
      <c r="AE244" s="6">
        <f ca="1">IF(Table1[[#This Row],[Gender]]="women",1,0)</f>
        <v>0</v>
      </c>
      <c r="AF244" s="6"/>
      <c r="AG244" s="7"/>
      <c r="AJ244" s="17">
        <f ca="1">IF(Table1[[#This Row],[field of work]]="TEACHING",1,0)</f>
        <v>1</v>
      </c>
      <c r="AK244" s="11">
        <f ca="1">IF(Table1[[#This Row],[field of work]]="CONSTRUCTION",1,0)</f>
        <v>0</v>
      </c>
      <c r="AL244" s="11">
        <f ca="1">IF(Table1[[#This Row],[field of work]]="AGRICULTURE",1,0)</f>
        <v>0</v>
      </c>
      <c r="AM244" s="11">
        <f ca="1">IF(Table1[[#This Row],[field of work]]="AGRICULTURE",1,0)</f>
        <v>0</v>
      </c>
      <c r="AN244" s="11">
        <f ca="1">IF(Table1[[#This Row],[field of work]]="HEALTH",1,0)</f>
        <v>0</v>
      </c>
      <c r="AO244" s="11">
        <f ca="1">IF(Table1[[#This Row],[field of work]]="IT",1,0)</f>
        <v>0</v>
      </c>
      <c r="AP244" s="11"/>
      <c r="AQ244" s="11"/>
      <c r="AR244" s="6"/>
      <c r="AS244" s="6"/>
      <c r="AT244" s="6"/>
      <c r="AU244" s="7"/>
      <c r="AW244" s="20">
        <f ca="1">QUOTIENT(Table1[[#This Row],[Car Value]],Table1[[#This Row],[Cars]])</f>
        <v>4669</v>
      </c>
      <c r="AX244" s="6"/>
      <c r="AY244" s="17">
        <f ca="1">IF(Table1[[#This Row],[Value of debts]]&gt;$AZ$6,1,0)</f>
        <v>1</v>
      </c>
      <c r="AZ244" s="6"/>
      <c r="BA244" s="6"/>
      <c r="BB244" s="7"/>
      <c r="BC244" s="27">
        <f ca="1">(Table1[[#This Row],[Mortage left]]/Table1[[#This Row],[Value of House]])</f>
        <v>0.86078115607335748</v>
      </c>
      <c r="BD244" s="11">
        <f t="shared" ca="1" si="103"/>
        <v>0</v>
      </c>
      <c r="BE244" s="11"/>
      <c r="BF244" s="11"/>
      <c r="BG244" s="17">
        <f ca="1">IF(Table1[[#This Row],[Area]]="YUKON",Table1[[#This Row],[Income]],0)</f>
        <v>7703</v>
      </c>
      <c r="BH244" s="11">
        <f ca="1">IF(Table1[[#This Row],[Area]]="BC",Table1[[#This Row],[Income]],0)</f>
        <v>0</v>
      </c>
      <c r="BI244" s="11">
        <f t="shared" ca="1" si="104"/>
        <v>0</v>
      </c>
      <c r="BJ244" s="11">
        <f t="shared" ca="1" si="105"/>
        <v>0</v>
      </c>
      <c r="BK244" s="11">
        <f ca="1">IF(Table1[[#This Row],[Area]]="NUNAVUT",Table1[[#This Row],[Income]],0)</f>
        <v>0</v>
      </c>
      <c r="BL244" s="11">
        <f t="shared" ca="1" si="106"/>
        <v>0</v>
      </c>
      <c r="BM244" s="6">
        <f ca="1">IF(Table1[[#This Row],[Area]]="MANITOBA",Table1[[#This Row],[Income]],0)</f>
        <v>0</v>
      </c>
      <c r="BN244" s="6">
        <f ca="1">IF(Table1[[#This Row],[Area]]="ONTARIO",Table1[[#This Row],[Income]],0)</f>
        <v>0</v>
      </c>
      <c r="BO244" s="6">
        <f ca="1">IF(Table1[[#This Row],[Area]]="QUEBEC",Table1[[#This Row],[Income]],0)</f>
        <v>0</v>
      </c>
      <c r="BP244" s="6">
        <f ca="1">IF(Table1[[#This Row],[Area]]="NEWFOUNLAND",Table1[[#This Row],[Income]],0)</f>
        <v>0</v>
      </c>
      <c r="BQ244" s="6">
        <f ca="1">IF(Table1[[#This Row],[Area]]="NEW BRUNCWICK",Table1[[#This Row],[Income]],0)</f>
        <v>0</v>
      </c>
      <c r="BR244" s="6">
        <f ca="1">IF(Table1[[#This Row],[Area]]="NOVA SCOTIA",Table1[[#This Row],[Income]],0)</f>
        <v>0</v>
      </c>
      <c r="BS244" s="7">
        <f t="shared" ca="1" si="107"/>
        <v>6470</v>
      </c>
      <c r="BT244" s="5">
        <f ca="1">IF(Table1[[#This Row],[field of work]]="HEALTH",Table1[[#This Row],[Income]],0)</f>
        <v>0</v>
      </c>
      <c r="BU244" s="6">
        <f ca="1">IF(Table1[[#This Row],[field of work]]="CONSTRUCTION",Table1[[#This Row],[Income]],0)</f>
        <v>0</v>
      </c>
      <c r="BV244" s="6">
        <f t="shared" ca="1" si="108"/>
        <v>0</v>
      </c>
      <c r="BW244" s="6">
        <f ca="1">IF(Table1[[#This Row],[field of work]]="IT",Table1[[#This Row],[Income]],0)</f>
        <v>0</v>
      </c>
      <c r="BX244" s="6">
        <f ca="1">IF(Table1[[#This Row],[field of work]]="GENERAL WORK",Table1[[#This Row],[Income]],0)</f>
        <v>0</v>
      </c>
      <c r="BY244" s="7">
        <f ca="1">IF(Table1[[#This Row],[field of work]]="AGRICULTURE",Table1[[#This Row],[Income]],0)</f>
        <v>0</v>
      </c>
      <c r="BZ244" s="5">
        <f ca="1">IF(Table1[[#This Row],[Value of debts]]&gt;Table1[[#This Row],[Income]],1,0)</f>
        <v>1</v>
      </c>
      <c r="CA244" s="7"/>
      <c r="CB244" s="5">
        <f ca="1">IF(Table1[[#This Row],[Networth of person($)]]&gt;$CC$6,Table1[[#This Row],[age]],0)</f>
        <v>0</v>
      </c>
      <c r="CC244" s="7"/>
      <c r="CD244" s="6"/>
      <c r="CE244" s="6"/>
      <c r="CF244" s="6"/>
      <c r="CG244" s="6"/>
      <c r="CH244" s="6"/>
      <c r="CI244" s="6"/>
    </row>
    <row r="245" spans="2:87" x14ac:dyDescent="0.25">
      <c r="B245">
        <f t="shared" ca="1" si="89"/>
        <v>2</v>
      </c>
      <c r="C245" t="str">
        <f t="shared" ca="1" si="90"/>
        <v>women</v>
      </c>
      <c r="D245">
        <f t="shared" ca="1" si="91"/>
        <v>44</v>
      </c>
      <c r="E245">
        <f t="shared" ca="1" si="92"/>
        <v>4</v>
      </c>
      <c r="F245" t="str">
        <f t="shared" ca="1" si="93"/>
        <v>IT</v>
      </c>
      <c r="G245">
        <f t="shared" ca="1" si="94"/>
        <v>1</v>
      </c>
      <c r="H245" t="str">
        <f t="shared" ca="1" si="95"/>
        <v>highschool</v>
      </c>
      <c r="I245">
        <f t="shared" ca="1" si="96"/>
        <v>1</v>
      </c>
      <c r="J245">
        <f t="shared" ca="1" si="97"/>
        <v>2</v>
      </c>
      <c r="K245">
        <f t="shared" ca="1" si="98"/>
        <v>5312</v>
      </c>
      <c r="L245">
        <f t="shared" ca="1" si="99"/>
        <v>13</v>
      </c>
      <c r="M245" t="str">
        <f t="shared" ca="1" si="100"/>
        <v>Prince Edward Island</v>
      </c>
      <c r="N245">
        <f t="shared" ca="1" si="109"/>
        <v>26560</v>
      </c>
      <c r="O245">
        <f t="shared" ca="1" si="101"/>
        <v>11126.342335870258</v>
      </c>
      <c r="P245">
        <f t="shared" ca="1" si="110"/>
        <v>8782.3484601699784</v>
      </c>
      <c r="Q245">
        <f t="shared" ca="1" si="102"/>
        <v>6178</v>
      </c>
      <c r="R245">
        <f t="shared" ca="1" si="111"/>
        <v>1794.4517873056195</v>
      </c>
      <c r="S245">
        <f t="shared" ca="1" si="112"/>
        <v>7201.7013977604383</v>
      </c>
      <c r="T245">
        <f t="shared" ca="1" si="113"/>
        <v>42544.049857930411</v>
      </c>
      <c r="U245">
        <f t="shared" ca="1" si="114"/>
        <v>19098.794123175878</v>
      </c>
      <c r="V245">
        <f t="shared" ca="1" si="115"/>
        <v>23445.255734754533</v>
      </c>
      <c r="AD245" s="5">
        <f ca="1">IF(Table1[[#This Row],[Gender]]="men",1,0)</f>
        <v>0</v>
      </c>
      <c r="AE245" s="6">
        <f ca="1">IF(Table1[[#This Row],[Gender]]="women",1,0)</f>
        <v>1</v>
      </c>
      <c r="AF245" s="6"/>
      <c r="AG245" s="7"/>
      <c r="AJ245" s="17">
        <f ca="1">IF(Table1[[#This Row],[field of work]]="TEACHING",1,0)</f>
        <v>0</v>
      </c>
      <c r="AK245" s="11">
        <f ca="1">IF(Table1[[#This Row],[field of work]]="CONSTRUCTION",1,0)</f>
        <v>0</v>
      </c>
      <c r="AL245" s="11">
        <f ca="1">IF(Table1[[#This Row],[field of work]]="AGRICULTURE",1,0)</f>
        <v>0</v>
      </c>
      <c r="AM245" s="11">
        <f ca="1">IF(Table1[[#This Row],[field of work]]="AGRICULTURE",1,0)</f>
        <v>0</v>
      </c>
      <c r="AN245" s="11">
        <f ca="1">IF(Table1[[#This Row],[field of work]]="HEALTH",1,0)</f>
        <v>0</v>
      </c>
      <c r="AO245" s="11">
        <f ca="1">IF(Table1[[#This Row],[field of work]]="IT",1,0)</f>
        <v>1</v>
      </c>
      <c r="AP245" s="11"/>
      <c r="AQ245" s="11"/>
      <c r="AR245" s="6"/>
      <c r="AS245" s="6"/>
      <c r="AT245" s="6"/>
      <c r="AU245" s="7"/>
      <c r="AW245" s="20">
        <f ca="1">QUOTIENT(Table1[[#This Row],[Car Value]],Table1[[#This Row],[Cars]])</f>
        <v>4391</v>
      </c>
      <c r="AX245" s="6"/>
      <c r="AY245" s="17">
        <f ca="1">IF(Table1[[#This Row],[Value of debts]]&gt;$AZ$6,1,0)</f>
        <v>1</v>
      </c>
      <c r="AZ245" s="6"/>
      <c r="BA245" s="6"/>
      <c r="BB245" s="7"/>
      <c r="BC245" s="27">
        <f ca="1">(Table1[[#This Row],[Mortage left]]/Table1[[#This Row],[Value of House]])</f>
        <v>0.41891349156138019</v>
      </c>
      <c r="BD245" s="11">
        <f t="shared" ca="1" si="103"/>
        <v>0</v>
      </c>
      <c r="BE245" s="11"/>
      <c r="BF245" s="11"/>
      <c r="BG245" s="17">
        <f ca="1">IF(Table1[[#This Row],[Area]]="YUKON",Table1[[#This Row],[Income]],0)</f>
        <v>0</v>
      </c>
      <c r="BH245" s="11">
        <f ca="1">IF(Table1[[#This Row],[Area]]="BC",Table1[[#This Row],[Income]],0)</f>
        <v>0</v>
      </c>
      <c r="BI245" s="11">
        <f t="shared" ca="1" si="104"/>
        <v>0</v>
      </c>
      <c r="BJ245" s="11">
        <f t="shared" ca="1" si="105"/>
        <v>0</v>
      </c>
      <c r="BK245" s="11">
        <f ca="1">IF(Table1[[#This Row],[Area]]="NUNAVUT",Table1[[#This Row],[Income]],0)</f>
        <v>0</v>
      </c>
      <c r="BL245" s="11">
        <f t="shared" ca="1" si="106"/>
        <v>0</v>
      </c>
      <c r="BM245" s="6">
        <f ca="1">IF(Table1[[#This Row],[Area]]="MANITOBA",Table1[[#This Row],[Income]],0)</f>
        <v>0</v>
      </c>
      <c r="BN245" s="6">
        <f ca="1">IF(Table1[[#This Row],[Area]]="ONTARIO",Table1[[#This Row],[Income]],0)</f>
        <v>0</v>
      </c>
      <c r="BO245" s="6">
        <f ca="1">IF(Table1[[#This Row],[Area]]="QUEBEC",Table1[[#This Row],[Income]],0)</f>
        <v>0</v>
      </c>
      <c r="BP245" s="6">
        <f ca="1">IF(Table1[[#This Row],[Area]]="NEWFOUNLAND",Table1[[#This Row],[Income]],0)</f>
        <v>0</v>
      </c>
      <c r="BQ245" s="6">
        <f ca="1">IF(Table1[[#This Row],[Area]]="NEW BRUNCWICK",Table1[[#This Row],[Income]],0)</f>
        <v>0</v>
      </c>
      <c r="BR245" s="6">
        <f ca="1">IF(Table1[[#This Row],[Area]]="NOVA SCOTIA",Table1[[#This Row],[Income]],0)</f>
        <v>0</v>
      </c>
      <c r="BS245" s="7">
        <f t="shared" ca="1" si="107"/>
        <v>0</v>
      </c>
      <c r="BT245" s="5">
        <f ca="1">IF(Table1[[#This Row],[field of work]]="HEALTH",Table1[[#This Row],[Income]],0)</f>
        <v>0</v>
      </c>
      <c r="BU245" s="6">
        <f ca="1">IF(Table1[[#This Row],[field of work]]="CONSTRUCTION",Table1[[#This Row],[Income]],0)</f>
        <v>0</v>
      </c>
      <c r="BV245" s="6">
        <f t="shared" ca="1" si="108"/>
        <v>6470</v>
      </c>
      <c r="BW245" s="6">
        <f ca="1">IF(Table1[[#This Row],[field of work]]="IT",Table1[[#This Row],[Income]],0)</f>
        <v>5312</v>
      </c>
      <c r="BX245" s="6">
        <f ca="1">IF(Table1[[#This Row],[field of work]]="GENERAL WORK",Table1[[#This Row],[Income]],0)</f>
        <v>0</v>
      </c>
      <c r="BY245" s="7">
        <f ca="1">IF(Table1[[#This Row],[field of work]]="AGRICULTURE",Table1[[#This Row],[Income]],0)</f>
        <v>0</v>
      </c>
      <c r="BZ245" s="5">
        <f ca="1">IF(Table1[[#This Row],[Value of debts]]&gt;Table1[[#This Row],[Income]],1,0)</f>
        <v>1</v>
      </c>
      <c r="CA245" s="7"/>
      <c r="CB245" s="5">
        <f ca="1">IF(Table1[[#This Row],[Networth of person($)]]&gt;$CC$6,Table1[[#This Row],[age]],0)</f>
        <v>44</v>
      </c>
      <c r="CC245" s="7"/>
      <c r="CD245" s="6"/>
      <c r="CE245" s="6"/>
      <c r="CF245" s="6"/>
      <c r="CG245" s="6"/>
      <c r="CH245" s="6"/>
      <c r="CI245" s="6"/>
    </row>
    <row r="246" spans="2:87" x14ac:dyDescent="0.25">
      <c r="B246">
        <f t="shared" ca="1" si="89"/>
        <v>2</v>
      </c>
      <c r="C246" t="str">
        <f t="shared" ca="1" si="90"/>
        <v>women</v>
      </c>
      <c r="D246">
        <f t="shared" ca="1" si="91"/>
        <v>27</v>
      </c>
      <c r="E246">
        <f t="shared" ca="1" si="92"/>
        <v>3</v>
      </c>
      <c r="F246" t="str">
        <f t="shared" ca="1" si="93"/>
        <v>teaching</v>
      </c>
      <c r="G246">
        <f t="shared" ca="1" si="94"/>
        <v>5</v>
      </c>
      <c r="H246" t="str">
        <f t="shared" ca="1" si="95"/>
        <v>other</v>
      </c>
      <c r="I246">
        <f t="shared" ca="1" si="96"/>
        <v>4</v>
      </c>
      <c r="J246">
        <f t="shared" ca="1" si="97"/>
        <v>2</v>
      </c>
      <c r="K246">
        <f t="shared" ca="1" si="98"/>
        <v>6470</v>
      </c>
      <c r="L246">
        <f t="shared" ca="1" si="99"/>
        <v>13</v>
      </c>
      <c r="M246" t="str">
        <f t="shared" ca="1" si="100"/>
        <v>Prince Edward Island</v>
      </c>
      <c r="N246">
        <f t="shared" ca="1" si="109"/>
        <v>38820</v>
      </c>
      <c r="O246">
        <f t="shared" ca="1" si="101"/>
        <v>31846.706105538269</v>
      </c>
      <c r="P246">
        <f t="shared" ca="1" si="110"/>
        <v>5785.4569375854253</v>
      </c>
      <c r="Q246">
        <f t="shared" ca="1" si="102"/>
        <v>5140</v>
      </c>
      <c r="R246">
        <f t="shared" ca="1" si="111"/>
        <v>3682.3551975948567</v>
      </c>
      <c r="S246">
        <f t="shared" ca="1" si="112"/>
        <v>1441.7712589769994</v>
      </c>
      <c r="T246">
        <f t="shared" ca="1" si="113"/>
        <v>46047.228196562428</v>
      </c>
      <c r="U246">
        <f t="shared" ca="1" si="114"/>
        <v>40669.061303133123</v>
      </c>
      <c r="V246">
        <f t="shared" ca="1" si="115"/>
        <v>5378.1668934293048</v>
      </c>
      <c r="AD246" s="5">
        <f ca="1">IF(Table1[[#This Row],[Gender]]="men",1,0)</f>
        <v>0</v>
      </c>
      <c r="AE246" s="6">
        <f ca="1">IF(Table1[[#This Row],[Gender]]="women",1,0)</f>
        <v>1</v>
      </c>
      <c r="AF246" s="6"/>
      <c r="AG246" s="7"/>
      <c r="AJ246" s="17">
        <f ca="1">IF(Table1[[#This Row],[field of work]]="TEACHING",1,0)</f>
        <v>1</v>
      </c>
      <c r="AK246" s="11">
        <f ca="1">IF(Table1[[#This Row],[field of work]]="CONSTRUCTION",1,0)</f>
        <v>0</v>
      </c>
      <c r="AL246" s="11">
        <f ca="1">IF(Table1[[#This Row],[field of work]]="AGRICULTURE",1,0)</f>
        <v>0</v>
      </c>
      <c r="AM246" s="11">
        <f ca="1">IF(Table1[[#This Row],[field of work]]="AGRICULTURE",1,0)</f>
        <v>0</v>
      </c>
      <c r="AN246" s="11">
        <f ca="1">IF(Table1[[#This Row],[field of work]]="HEALTH",1,0)</f>
        <v>0</v>
      </c>
      <c r="AO246" s="11">
        <f ca="1">IF(Table1[[#This Row],[field of work]]="IT",1,0)</f>
        <v>0</v>
      </c>
      <c r="AP246" s="11"/>
      <c r="AQ246" s="11"/>
      <c r="AR246" s="6"/>
      <c r="AS246" s="6"/>
      <c r="AT246" s="6"/>
      <c r="AU246" s="7"/>
      <c r="AW246" s="20">
        <f ca="1">QUOTIENT(Table1[[#This Row],[Car Value]],Table1[[#This Row],[Cars]])</f>
        <v>2892</v>
      </c>
      <c r="AX246" s="6"/>
      <c r="AY246" s="17">
        <f ca="1">IF(Table1[[#This Row],[Value of debts]]&gt;$AZ$6,1,0)</f>
        <v>1</v>
      </c>
      <c r="AZ246" s="6"/>
      <c r="BA246" s="6"/>
      <c r="BB246" s="7"/>
      <c r="BC246" s="27">
        <f ca="1">(Table1[[#This Row],[Mortage left]]/Table1[[#This Row],[Value of House]])</f>
        <v>0.82036852409938865</v>
      </c>
      <c r="BD246" s="11">
        <f t="shared" ca="1" si="103"/>
        <v>0</v>
      </c>
      <c r="BE246" s="11"/>
      <c r="BF246" s="11"/>
      <c r="BG246" s="17">
        <f ca="1">IF(Table1[[#This Row],[Area]]="YUKON",Table1[[#This Row],[Income]],0)</f>
        <v>0</v>
      </c>
      <c r="BH246" s="11">
        <f ca="1">IF(Table1[[#This Row],[Area]]="BC",Table1[[#This Row],[Income]],0)</f>
        <v>0</v>
      </c>
      <c r="BI246" s="11">
        <f t="shared" ca="1" si="104"/>
        <v>0</v>
      </c>
      <c r="BJ246" s="11">
        <f t="shared" ca="1" si="105"/>
        <v>0</v>
      </c>
      <c r="BK246" s="11">
        <f ca="1">IF(Table1[[#This Row],[Area]]="NUNAVUT",Table1[[#This Row],[Income]],0)</f>
        <v>0</v>
      </c>
      <c r="BL246" s="11">
        <f t="shared" ca="1" si="106"/>
        <v>0</v>
      </c>
      <c r="BM246" s="6">
        <f ca="1">IF(Table1[[#This Row],[Area]]="MANITOBA",Table1[[#This Row],[Income]],0)</f>
        <v>0</v>
      </c>
      <c r="BN246" s="6">
        <f ca="1">IF(Table1[[#This Row],[Area]]="ONTARIO",Table1[[#This Row],[Income]],0)</f>
        <v>0</v>
      </c>
      <c r="BO246" s="6">
        <f ca="1">IF(Table1[[#This Row],[Area]]="QUEBEC",Table1[[#This Row],[Income]],0)</f>
        <v>0</v>
      </c>
      <c r="BP246" s="6">
        <f ca="1">IF(Table1[[#This Row],[Area]]="NEWFOUNLAND",Table1[[#This Row],[Income]],0)</f>
        <v>0</v>
      </c>
      <c r="BQ246" s="6">
        <f ca="1">IF(Table1[[#This Row],[Area]]="NEW BRUNCWICK",Table1[[#This Row],[Income]],0)</f>
        <v>0</v>
      </c>
      <c r="BR246" s="6">
        <f ca="1">IF(Table1[[#This Row],[Area]]="NOVA SCOTIA",Table1[[#This Row],[Income]],0)</f>
        <v>0</v>
      </c>
      <c r="BS246" s="7">
        <f t="shared" ca="1" si="107"/>
        <v>0</v>
      </c>
      <c r="BT246" s="5">
        <f ca="1">IF(Table1[[#This Row],[field of work]]="HEALTH",Table1[[#This Row],[Income]],0)</f>
        <v>0</v>
      </c>
      <c r="BU246" s="6">
        <f ca="1">IF(Table1[[#This Row],[field of work]]="CONSTRUCTION",Table1[[#This Row],[Income]],0)</f>
        <v>0</v>
      </c>
      <c r="BV246" s="6">
        <f t="shared" ca="1" si="108"/>
        <v>0</v>
      </c>
      <c r="BW246" s="6">
        <f ca="1">IF(Table1[[#This Row],[field of work]]="IT",Table1[[#This Row],[Income]],0)</f>
        <v>0</v>
      </c>
      <c r="BX246" s="6">
        <f ca="1">IF(Table1[[#This Row],[field of work]]="GENERAL WORK",Table1[[#This Row],[Income]],0)</f>
        <v>0</v>
      </c>
      <c r="BY246" s="7">
        <f ca="1">IF(Table1[[#This Row],[field of work]]="AGRICULTURE",Table1[[#This Row],[Income]],0)</f>
        <v>0</v>
      </c>
      <c r="BZ246" s="5">
        <f ca="1">IF(Table1[[#This Row],[Value of debts]]&gt;Table1[[#This Row],[Income]],1,0)</f>
        <v>1</v>
      </c>
      <c r="CA246" s="7"/>
      <c r="CB246" s="5">
        <f ca="1">IF(Table1[[#This Row],[Networth of person($)]]&gt;$CC$6,Table1[[#This Row],[age]],0)</f>
        <v>27</v>
      </c>
      <c r="CC246" s="7"/>
      <c r="CD246" s="6"/>
      <c r="CE246" s="6"/>
      <c r="CF246" s="6"/>
      <c r="CG246" s="6"/>
      <c r="CH246" s="6"/>
      <c r="CI246" s="6"/>
    </row>
    <row r="247" spans="2:87" x14ac:dyDescent="0.25">
      <c r="B247">
        <f t="shared" ca="1" si="89"/>
        <v>2</v>
      </c>
      <c r="C247" t="str">
        <f t="shared" ca="1" si="90"/>
        <v>women</v>
      </c>
      <c r="D247">
        <f t="shared" ca="1" si="91"/>
        <v>29</v>
      </c>
      <c r="E247">
        <f t="shared" ca="1" si="92"/>
        <v>2</v>
      </c>
      <c r="F247" t="str">
        <f t="shared" ca="1" si="93"/>
        <v>constuction</v>
      </c>
      <c r="G247">
        <f t="shared" ca="1" si="94"/>
        <v>3</v>
      </c>
      <c r="H247" t="str">
        <f t="shared" ca="1" si="95"/>
        <v>university</v>
      </c>
      <c r="I247">
        <f t="shared" ca="1" si="96"/>
        <v>0</v>
      </c>
      <c r="J247">
        <f t="shared" ca="1" si="97"/>
        <v>3</v>
      </c>
      <c r="K247">
        <f t="shared" ca="1" si="98"/>
        <v>5730</v>
      </c>
      <c r="L247">
        <f t="shared" ca="1" si="99"/>
        <v>2</v>
      </c>
      <c r="M247" t="str">
        <f t="shared" ca="1" si="100"/>
        <v>BC</v>
      </c>
      <c r="N247">
        <f t="shared" ca="1" si="109"/>
        <v>28650</v>
      </c>
      <c r="O247">
        <f t="shared" ca="1" si="101"/>
        <v>12164.91183491097</v>
      </c>
      <c r="P247">
        <f t="shared" ca="1" si="110"/>
        <v>16458.182609618194</v>
      </c>
      <c r="Q247">
        <f t="shared" ca="1" si="102"/>
        <v>8577</v>
      </c>
      <c r="R247">
        <f t="shared" ca="1" si="111"/>
        <v>2904.5986149147893</v>
      </c>
      <c r="S247">
        <f t="shared" ca="1" si="112"/>
        <v>3523.8816427936599</v>
      </c>
      <c r="T247">
        <f t="shared" ca="1" si="113"/>
        <v>48632.064252411852</v>
      </c>
      <c r="U247">
        <f t="shared" ca="1" si="114"/>
        <v>23646.510449825761</v>
      </c>
      <c r="V247">
        <f t="shared" ca="1" si="115"/>
        <v>24985.553802586091</v>
      </c>
      <c r="AD247" s="5">
        <f ca="1">IF(Table1[[#This Row],[Gender]]="men",1,0)</f>
        <v>0</v>
      </c>
      <c r="AE247" s="6">
        <f ca="1">IF(Table1[[#This Row],[Gender]]="women",1,0)</f>
        <v>1</v>
      </c>
      <c r="AF247" s="6"/>
      <c r="AG247" s="7"/>
      <c r="AJ247" s="17">
        <f ca="1">IF(Table1[[#This Row],[field of work]]="TEACHING",1,0)</f>
        <v>0</v>
      </c>
      <c r="AK247" s="11">
        <f ca="1">IF(Table1[[#This Row],[field of work]]="CONSTRUCTION",1,0)</f>
        <v>0</v>
      </c>
      <c r="AL247" s="11">
        <f ca="1">IF(Table1[[#This Row],[field of work]]="AGRICULTURE",1,0)</f>
        <v>0</v>
      </c>
      <c r="AM247" s="11">
        <f ca="1">IF(Table1[[#This Row],[field of work]]="AGRICULTURE",1,0)</f>
        <v>0</v>
      </c>
      <c r="AN247" s="11">
        <f ca="1">IF(Table1[[#This Row],[field of work]]="HEALTH",1,0)</f>
        <v>0</v>
      </c>
      <c r="AO247" s="11">
        <f ca="1">IF(Table1[[#This Row],[field of work]]="IT",1,0)</f>
        <v>0</v>
      </c>
      <c r="AP247" s="11"/>
      <c r="AQ247" s="11"/>
      <c r="AR247" s="6"/>
      <c r="AS247" s="6"/>
      <c r="AT247" s="6"/>
      <c r="AU247" s="7"/>
      <c r="AW247" s="20">
        <f ca="1">QUOTIENT(Table1[[#This Row],[Car Value]],Table1[[#This Row],[Cars]])</f>
        <v>5486</v>
      </c>
      <c r="AX247" s="6"/>
      <c r="AY247" s="17">
        <f ca="1">IF(Table1[[#This Row],[Value of debts]]&gt;$AZ$6,1,0)</f>
        <v>1</v>
      </c>
      <c r="AZ247" s="6"/>
      <c r="BA247" s="6"/>
      <c r="BB247" s="7"/>
      <c r="BC247" s="27">
        <f ca="1">(Table1[[#This Row],[Mortage left]]/Table1[[#This Row],[Value of House]])</f>
        <v>0.4246042525274335</v>
      </c>
      <c r="BD247" s="11">
        <f t="shared" ca="1" si="103"/>
        <v>0</v>
      </c>
      <c r="BE247" s="11"/>
      <c r="BF247" s="11"/>
      <c r="BG247" s="17">
        <f ca="1">IF(Table1[[#This Row],[Area]]="YUKON",Table1[[#This Row],[Income]],0)</f>
        <v>0</v>
      </c>
      <c r="BH247" s="11">
        <f ca="1">IF(Table1[[#This Row],[Area]]="BC",Table1[[#This Row],[Income]],0)</f>
        <v>5730</v>
      </c>
      <c r="BI247" s="11">
        <f t="shared" ca="1" si="104"/>
        <v>0</v>
      </c>
      <c r="BJ247" s="11">
        <f t="shared" ca="1" si="105"/>
        <v>0</v>
      </c>
      <c r="BK247" s="11">
        <f ca="1">IF(Table1[[#This Row],[Area]]="NUNAVUT",Table1[[#This Row],[Income]],0)</f>
        <v>0</v>
      </c>
      <c r="BL247" s="11">
        <f t="shared" ca="1" si="106"/>
        <v>0</v>
      </c>
      <c r="BM247" s="6">
        <f ca="1">IF(Table1[[#This Row],[Area]]="MANITOBA",Table1[[#This Row],[Income]],0)</f>
        <v>0</v>
      </c>
      <c r="BN247" s="6">
        <f ca="1">IF(Table1[[#This Row],[Area]]="ONTARIO",Table1[[#This Row],[Income]],0)</f>
        <v>0</v>
      </c>
      <c r="BO247" s="6">
        <f ca="1">IF(Table1[[#This Row],[Area]]="QUEBEC",Table1[[#This Row],[Income]],0)</f>
        <v>0</v>
      </c>
      <c r="BP247" s="6">
        <f ca="1">IF(Table1[[#This Row],[Area]]="NEWFOUNLAND",Table1[[#This Row],[Income]],0)</f>
        <v>0</v>
      </c>
      <c r="BQ247" s="6">
        <f ca="1">IF(Table1[[#This Row],[Area]]="NEW BRUNCWICK",Table1[[#This Row],[Income]],0)</f>
        <v>0</v>
      </c>
      <c r="BR247" s="6">
        <f ca="1">IF(Table1[[#This Row],[Area]]="NOVA SCOTIA",Table1[[#This Row],[Income]],0)</f>
        <v>0</v>
      </c>
      <c r="BS247" s="7">
        <f t="shared" ca="1" si="107"/>
        <v>0</v>
      </c>
      <c r="BT247" s="5">
        <f ca="1">IF(Table1[[#This Row],[field of work]]="HEALTH",Table1[[#This Row],[Income]],0)</f>
        <v>0</v>
      </c>
      <c r="BU247" s="6">
        <f ca="1">IF(Table1[[#This Row],[field of work]]="CONSTRUCTION",Table1[[#This Row],[Income]],0)</f>
        <v>0</v>
      </c>
      <c r="BV247" s="6">
        <f t="shared" ca="1" si="108"/>
        <v>0</v>
      </c>
      <c r="BW247" s="6">
        <f ca="1">IF(Table1[[#This Row],[field of work]]="IT",Table1[[#This Row],[Income]],0)</f>
        <v>0</v>
      </c>
      <c r="BX247" s="6">
        <f ca="1">IF(Table1[[#This Row],[field of work]]="GENERAL WORK",Table1[[#This Row],[Income]],0)</f>
        <v>0</v>
      </c>
      <c r="BY247" s="7">
        <f ca="1">IF(Table1[[#This Row],[field of work]]="AGRICULTURE",Table1[[#This Row],[Income]],0)</f>
        <v>0</v>
      </c>
      <c r="BZ247" s="5">
        <f ca="1">IF(Table1[[#This Row],[Value of debts]]&gt;Table1[[#This Row],[Income]],1,0)</f>
        <v>1</v>
      </c>
      <c r="CA247" s="7"/>
      <c r="CB247" s="5">
        <f ca="1">IF(Table1[[#This Row],[Networth of person($)]]&gt;$CC$6,Table1[[#This Row],[age]],0)</f>
        <v>29</v>
      </c>
      <c r="CC247" s="7"/>
      <c r="CD247" s="6"/>
      <c r="CE247" s="6"/>
      <c r="CF247" s="6"/>
      <c r="CG247" s="6"/>
      <c r="CH247" s="6"/>
      <c r="CI247" s="6"/>
    </row>
    <row r="248" spans="2:87" x14ac:dyDescent="0.25">
      <c r="B248">
        <f t="shared" ca="1" si="89"/>
        <v>2</v>
      </c>
      <c r="C248" t="str">
        <f t="shared" ca="1" si="90"/>
        <v>women</v>
      </c>
      <c r="D248">
        <f t="shared" ca="1" si="91"/>
        <v>29</v>
      </c>
      <c r="E248">
        <f t="shared" ca="1" si="92"/>
        <v>2</v>
      </c>
      <c r="F248" t="str">
        <f t="shared" ca="1" si="93"/>
        <v>constuction</v>
      </c>
      <c r="G248">
        <f t="shared" ca="1" si="94"/>
        <v>4</v>
      </c>
      <c r="H248" t="str">
        <f t="shared" ca="1" si="95"/>
        <v>technical</v>
      </c>
      <c r="I248">
        <f t="shared" ca="1" si="96"/>
        <v>0</v>
      </c>
      <c r="J248">
        <f t="shared" ca="1" si="97"/>
        <v>3</v>
      </c>
      <c r="K248">
        <f t="shared" ca="1" si="98"/>
        <v>3803</v>
      </c>
      <c r="L248">
        <f t="shared" ca="1" si="99"/>
        <v>11</v>
      </c>
      <c r="M248" t="str">
        <f t="shared" ca="1" si="100"/>
        <v>New bruncwick</v>
      </c>
      <c r="N248">
        <f t="shared" ca="1" si="109"/>
        <v>11409</v>
      </c>
      <c r="O248">
        <f t="shared" ca="1" si="101"/>
        <v>6886.5640465793495</v>
      </c>
      <c r="P248">
        <f t="shared" ca="1" si="110"/>
        <v>6165.8311918387599</v>
      </c>
      <c r="Q248">
        <f t="shared" ca="1" si="102"/>
        <v>3966</v>
      </c>
      <c r="R248">
        <f t="shared" ca="1" si="111"/>
        <v>7388.3193021916213</v>
      </c>
      <c r="S248">
        <f t="shared" ca="1" si="112"/>
        <v>939.46245624884705</v>
      </c>
      <c r="T248">
        <f t="shared" ca="1" si="113"/>
        <v>18514.293648087605</v>
      </c>
      <c r="U248">
        <f t="shared" ca="1" si="114"/>
        <v>18240.883348770971</v>
      </c>
      <c r="V248">
        <f t="shared" ca="1" si="115"/>
        <v>273.41029931663434</v>
      </c>
      <c r="AD248" s="5">
        <f ca="1">IF(Table1[[#This Row],[Gender]]="men",1,0)</f>
        <v>0</v>
      </c>
      <c r="AE248" s="6">
        <f ca="1">IF(Table1[[#This Row],[Gender]]="women",1,0)</f>
        <v>1</v>
      </c>
      <c r="AF248" s="6"/>
      <c r="AG248" s="7"/>
      <c r="AJ248" s="17">
        <f ca="1">IF(Table1[[#This Row],[field of work]]="TEACHING",1,0)</f>
        <v>0</v>
      </c>
      <c r="AK248" s="11">
        <f ca="1">IF(Table1[[#This Row],[field of work]]="CONSTRUCTION",1,0)</f>
        <v>0</v>
      </c>
      <c r="AL248" s="11">
        <f ca="1">IF(Table1[[#This Row],[field of work]]="AGRICULTURE",1,0)</f>
        <v>0</v>
      </c>
      <c r="AM248" s="11">
        <f ca="1">IF(Table1[[#This Row],[field of work]]="AGRICULTURE",1,0)</f>
        <v>0</v>
      </c>
      <c r="AN248" s="11">
        <f ca="1">IF(Table1[[#This Row],[field of work]]="HEALTH",1,0)</f>
        <v>0</v>
      </c>
      <c r="AO248" s="11">
        <f ca="1">IF(Table1[[#This Row],[field of work]]="IT",1,0)</f>
        <v>0</v>
      </c>
      <c r="AP248" s="11"/>
      <c r="AQ248" s="11"/>
      <c r="AR248" s="6"/>
      <c r="AS248" s="6"/>
      <c r="AT248" s="6"/>
      <c r="AU248" s="7"/>
      <c r="AW248" s="20">
        <f ca="1">QUOTIENT(Table1[[#This Row],[Car Value]],Table1[[#This Row],[Cars]])</f>
        <v>2055</v>
      </c>
      <c r="AX248" s="6"/>
      <c r="AY248" s="17">
        <f ca="1">IF(Table1[[#This Row],[Value of debts]]&gt;$AZ$6,1,0)</f>
        <v>1</v>
      </c>
      <c r="AZ248" s="6"/>
      <c r="BA248" s="6"/>
      <c r="BB248" s="7"/>
      <c r="BC248" s="27">
        <f ca="1">(Table1[[#This Row],[Mortage left]]/Table1[[#This Row],[Value of House]])</f>
        <v>0.60360803283191777</v>
      </c>
      <c r="BD248" s="11">
        <f t="shared" ca="1" si="103"/>
        <v>0</v>
      </c>
      <c r="BE248" s="11"/>
      <c r="BF248" s="11"/>
      <c r="BG248" s="17">
        <f ca="1">IF(Table1[[#This Row],[Area]]="YUKON",Table1[[#This Row],[Income]],0)</f>
        <v>0</v>
      </c>
      <c r="BH248" s="11">
        <f ca="1">IF(Table1[[#This Row],[Area]]="BC",Table1[[#This Row],[Income]],0)</f>
        <v>0</v>
      </c>
      <c r="BI248" s="11">
        <f t="shared" ca="1" si="104"/>
        <v>0</v>
      </c>
      <c r="BJ248" s="11">
        <f t="shared" ca="1" si="105"/>
        <v>0</v>
      </c>
      <c r="BK248" s="11">
        <f ca="1">IF(Table1[[#This Row],[Area]]="NUNAVUT",Table1[[#This Row],[Income]],0)</f>
        <v>0</v>
      </c>
      <c r="BL248" s="11">
        <f t="shared" ca="1" si="106"/>
        <v>0</v>
      </c>
      <c r="BM248" s="6">
        <f ca="1">IF(Table1[[#This Row],[Area]]="MANITOBA",Table1[[#This Row],[Income]],0)</f>
        <v>0</v>
      </c>
      <c r="BN248" s="6">
        <f ca="1">IF(Table1[[#This Row],[Area]]="ONTARIO",Table1[[#This Row],[Income]],0)</f>
        <v>0</v>
      </c>
      <c r="BO248" s="6">
        <f ca="1">IF(Table1[[#This Row],[Area]]="QUEBEC",Table1[[#This Row],[Income]],0)</f>
        <v>0</v>
      </c>
      <c r="BP248" s="6">
        <f ca="1">IF(Table1[[#This Row],[Area]]="NEWFOUNLAND",Table1[[#This Row],[Income]],0)</f>
        <v>0</v>
      </c>
      <c r="BQ248" s="6">
        <f ca="1">IF(Table1[[#This Row],[Area]]="NEW BRUNCWICK",Table1[[#This Row],[Income]],0)</f>
        <v>3803</v>
      </c>
      <c r="BR248" s="6">
        <f ca="1">IF(Table1[[#This Row],[Area]]="NOVA SCOTIA",Table1[[#This Row],[Income]],0)</f>
        <v>0</v>
      </c>
      <c r="BS248" s="7">
        <f t="shared" ca="1" si="107"/>
        <v>0</v>
      </c>
      <c r="BT248" s="5">
        <f ca="1">IF(Table1[[#This Row],[field of work]]="HEALTH",Table1[[#This Row],[Income]],0)</f>
        <v>0</v>
      </c>
      <c r="BU248" s="6">
        <f ca="1">IF(Table1[[#This Row],[field of work]]="CONSTRUCTION",Table1[[#This Row],[Income]],0)</f>
        <v>0</v>
      </c>
      <c r="BV248" s="6">
        <f t="shared" ca="1" si="108"/>
        <v>0</v>
      </c>
      <c r="BW248" s="6">
        <f ca="1">IF(Table1[[#This Row],[field of work]]="IT",Table1[[#This Row],[Income]],0)</f>
        <v>0</v>
      </c>
      <c r="BX248" s="6">
        <f ca="1">IF(Table1[[#This Row],[field of work]]="GENERAL WORK",Table1[[#This Row],[Income]],0)</f>
        <v>0</v>
      </c>
      <c r="BY248" s="7">
        <f ca="1">IF(Table1[[#This Row],[field of work]]="AGRICULTURE",Table1[[#This Row],[Income]],0)</f>
        <v>0</v>
      </c>
      <c r="BZ248" s="5">
        <f ca="1">IF(Table1[[#This Row],[Value of debts]]&gt;Table1[[#This Row],[Income]],1,0)</f>
        <v>1</v>
      </c>
      <c r="CA248" s="7"/>
      <c r="CB248" s="5">
        <f ca="1">IF(Table1[[#This Row],[Networth of person($)]]&gt;$CC$6,Table1[[#This Row],[age]],0)</f>
        <v>0</v>
      </c>
      <c r="CC248" s="7"/>
      <c r="CD248" s="6"/>
      <c r="CE248" s="6"/>
      <c r="CF248" s="6"/>
      <c r="CG248" s="6"/>
      <c r="CH248" s="6"/>
      <c r="CI248" s="6"/>
    </row>
    <row r="249" spans="2:87" x14ac:dyDescent="0.25">
      <c r="B249">
        <f t="shared" ca="1" si="89"/>
        <v>1</v>
      </c>
      <c r="C249" t="str">
        <f t="shared" ca="1" si="90"/>
        <v>men</v>
      </c>
      <c r="D249">
        <f t="shared" ca="1" si="91"/>
        <v>40</v>
      </c>
      <c r="E249">
        <f t="shared" ca="1" si="92"/>
        <v>1</v>
      </c>
      <c r="F249" t="str">
        <f t="shared" ca="1" si="93"/>
        <v>health</v>
      </c>
      <c r="G249">
        <f t="shared" ca="1" si="94"/>
        <v>3</v>
      </c>
      <c r="H249" t="str">
        <f t="shared" ca="1" si="95"/>
        <v>university</v>
      </c>
      <c r="I249">
        <f t="shared" ca="1" si="96"/>
        <v>4</v>
      </c>
      <c r="J249">
        <f t="shared" ca="1" si="97"/>
        <v>3</v>
      </c>
      <c r="K249">
        <f t="shared" ca="1" si="98"/>
        <v>8501</v>
      </c>
      <c r="L249">
        <f t="shared" ca="1" si="99"/>
        <v>1</v>
      </c>
      <c r="M249" t="str">
        <f t="shared" ca="1" si="100"/>
        <v>Yukon</v>
      </c>
      <c r="N249">
        <f t="shared" ca="1" si="109"/>
        <v>34004</v>
      </c>
      <c r="O249">
        <f t="shared" ca="1" si="101"/>
        <v>26044.204278619254</v>
      </c>
      <c r="P249">
        <f t="shared" ca="1" si="110"/>
        <v>15695.856816774374</v>
      </c>
      <c r="Q249">
        <f t="shared" ca="1" si="102"/>
        <v>7970</v>
      </c>
      <c r="R249">
        <f t="shared" ca="1" si="111"/>
        <v>6442.4783302068909</v>
      </c>
      <c r="S249">
        <f t="shared" ca="1" si="112"/>
        <v>5153.7863994470099</v>
      </c>
      <c r="T249">
        <f t="shared" ca="1" si="113"/>
        <v>54853.643216221382</v>
      </c>
      <c r="U249">
        <f t="shared" ca="1" si="114"/>
        <v>40456.682608826144</v>
      </c>
      <c r="V249">
        <f t="shared" ca="1" si="115"/>
        <v>14396.960607395238</v>
      </c>
      <c r="AD249" s="5">
        <f ca="1">IF(Table1[[#This Row],[Gender]]="men",1,0)</f>
        <v>1</v>
      </c>
      <c r="AE249" s="6">
        <f ca="1">IF(Table1[[#This Row],[Gender]]="women",1,0)</f>
        <v>0</v>
      </c>
      <c r="AF249" s="6"/>
      <c r="AG249" s="7"/>
      <c r="AJ249" s="17">
        <f ca="1">IF(Table1[[#This Row],[field of work]]="TEACHING",1,0)</f>
        <v>0</v>
      </c>
      <c r="AK249" s="11">
        <f ca="1">IF(Table1[[#This Row],[field of work]]="CONSTRUCTION",1,0)</f>
        <v>0</v>
      </c>
      <c r="AL249" s="11">
        <f ca="1">IF(Table1[[#This Row],[field of work]]="AGRICULTURE",1,0)</f>
        <v>0</v>
      </c>
      <c r="AM249" s="11">
        <f ca="1">IF(Table1[[#This Row],[field of work]]="AGRICULTURE",1,0)</f>
        <v>0</v>
      </c>
      <c r="AN249" s="11">
        <f ca="1">IF(Table1[[#This Row],[field of work]]="HEALTH",1,0)</f>
        <v>1</v>
      </c>
      <c r="AO249" s="11">
        <f ca="1">IF(Table1[[#This Row],[field of work]]="IT",1,0)</f>
        <v>0</v>
      </c>
      <c r="AP249" s="11"/>
      <c r="AQ249" s="11"/>
      <c r="AR249" s="6"/>
      <c r="AS249" s="6"/>
      <c r="AT249" s="6"/>
      <c r="AU249" s="7"/>
      <c r="AW249" s="20">
        <f ca="1">QUOTIENT(Table1[[#This Row],[Car Value]],Table1[[#This Row],[Cars]])</f>
        <v>5231</v>
      </c>
      <c r="AX249" s="6"/>
      <c r="AY249" s="17">
        <f ca="1">IF(Table1[[#This Row],[Value of debts]]&gt;$AZ$6,1,0)</f>
        <v>1</v>
      </c>
      <c r="AZ249" s="6"/>
      <c r="BA249" s="6"/>
      <c r="BB249" s="7"/>
      <c r="BC249" s="27">
        <f ca="1">(Table1[[#This Row],[Mortage left]]/Table1[[#This Row],[Value of House]])</f>
        <v>0.76591590044169078</v>
      </c>
      <c r="BD249" s="11">
        <f t="shared" ca="1" si="103"/>
        <v>0</v>
      </c>
      <c r="BE249" s="11"/>
      <c r="BF249" s="11"/>
      <c r="BG249" s="17">
        <f ca="1">IF(Table1[[#This Row],[Area]]="YUKON",Table1[[#This Row],[Income]],0)</f>
        <v>8501</v>
      </c>
      <c r="BH249" s="11">
        <f ca="1">IF(Table1[[#This Row],[Area]]="BC",Table1[[#This Row],[Income]],0)</f>
        <v>0</v>
      </c>
      <c r="BI249" s="11">
        <f t="shared" ca="1" si="104"/>
        <v>0</v>
      </c>
      <c r="BJ249" s="11">
        <f t="shared" ca="1" si="105"/>
        <v>0</v>
      </c>
      <c r="BK249" s="11">
        <f ca="1">IF(Table1[[#This Row],[Area]]="NUNAVUT",Table1[[#This Row],[Income]],0)</f>
        <v>0</v>
      </c>
      <c r="BL249" s="11">
        <f t="shared" ca="1" si="106"/>
        <v>0</v>
      </c>
      <c r="BM249" s="6">
        <f ca="1">IF(Table1[[#This Row],[Area]]="MANITOBA",Table1[[#This Row],[Income]],0)</f>
        <v>0</v>
      </c>
      <c r="BN249" s="6">
        <f ca="1">IF(Table1[[#This Row],[Area]]="ONTARIO",Table1[[#This Row],[Income]],0)</f>
        <v>0</v>
      </c>
      <c r="BO249" s="6">
        <f ca="1">IF(Table1[[#This Row],[Area]]="QUEBEC",Table1[[#This Row],[Income]],0)</f>
        <v>0</v>
      </c>
      <c r="BP249" s="6">
        <f ca="1">IF(Table1[[#This Row],[Area]]="NEWFOUNLAND",Table1[[#This Row],[Income]],0)</f>
        <v>0</v>
      </c>
      <c r="BQ249" s="6">
        <f ca="1">IF(Table1[[#This Row],[Area]]="NEW BRUNCWICK",Table1[[#This Row],[Income]],0)</f>
        <v>0</v>
      </c>
      <c r="BR249" s="6">
        <f ca="1">IF(Table1[[#This Row],[Area]]="NOVA SCOTIA",Table1[[#This Row],[Income]],0)</f>
        <v>0</v>
      </c>
      <c r="BS249" s="7">
        <f t="shared" ca="1" si="107"/>
        <v>0</v>
      </c>
      <c r="BT249" s="5">
        <f ca="1">IF(Table1[[#This Row],[field of work]]="HEALTH",Table1[[#This Row],[Income]],0)</f>
        <v>8501</v>
      </c>
      <c r="BU249" s="6">
        <f ca="1">IF(Table1[[#This Row],[field of work]]="CONSTRUCTION",Table1[[#This Row],[Income]],0)</f>
        <v>0</v>
      </c>
      <c r="BV249" s="6">
        <f t="shared" ca="1" si="108"/>
        <v>0</v>
      </c>
      <c r="BW249" s="6">
        <f ca="1">IF(Table1[[#This Row],[field of work]]="IT",Table1[[#This Row],[Income]],0)</f>
        <v>0</v>
      </c>
      <c r="BX249" s="6">
        <f ca="1">IF(Table1[[#This Row],[field of work]]="GENERAL WORK",Table1[[#This Row],[Income]],0)</f>
        <v>0</v>
      </c>
      <c r="BY249" s="7">
        <f ca="1">IF(Table1[[#This Row],[field of work]]="AGRICULTURE",Table1[[#This Row],[Income]],0)</f>
        <v>0</v>
      </c>
      <c r="BZ249" s="5">
        <f ca="1">IF(Table1[[#This Row],[Value of debts]]&gt;Table1[[#This Row],[Income]],1,0)</f>
        <v>1</v>
      </c>
      <c r="CA249" s="7"/>
      <c r="CB249" s="5">
        <f ca="1">IF(Table1[[#This Row],[Networth of person($)]]&gt;$CC$6,Table1[[#This Row],[age]],0)</f>
        <v>40</v>
      </c>
      <c r="CC249" s="7"/>
      <c r="CD249" s="6"/>
      <c r="CE249" s="6"/>
      <c r="CF249" s="6"/>
      <c r="CG249" s="6"/>
      <c r="CH249" s="6"/>
      <c r="CI249" s="6"/>
    </row>
    <row r="250" spans="2:87" x14ac:dyDescent="0.25">
      <c r="B250">
        <f t="shared" ca="1" si="89"/>
        <v>2</v>
      </c>
      <c r="C250" t="str">
        <f t="shared" ca="1" si="90"/>
        <v>women</v>
      </c>
      <c r="D250">
        <f t="shared" ca="1" si="91"/>
        <v>28</v>
      </c>
      <c r="E250">
        <f t="shared" ca="1" si="92"/>
        <v>6</v>
      </c>
      <c r="F250" t="str">
        <f t="shared" ca="1" si="93"/>
        <v>agriculture</v>
      </c>
      <c r="G250">
        <f t="shared" ca="1" si="94"/>
        <v>6</v>
      </c>
      <c r="H250" t="str">
        <f t="shared" ca="1" si="95"/>
        <v>other</v>
      </c>
      <c r="I250">
        <f t="shared" ca="1" si="96"/>
        <v>2</v>
      </c>
      <c r="J250">
        <f t="shared" ca="1" si="97"/>
        <v>3</v>
      </c>
      <c r="K250">
        <f t="shared" ca="1" si="98"/>
        <v>3819</v>
      </c>
      <c r="L250">
        <f t="shared" ca="1" si="99"/>
        <v>11</v>
      </c>
      <c r="M250" t="str">
        <f t="shared" ca="1" si="100"/>
        <v>New bruncwick</v>
      </c>
      <c r="N250">
        <f t="shared" ca="1" si="109"/>
        <v>22914</v>
      </c>
      <c r="O250">
        <f t="shared" ca="1" si="101"/>
        <v>7248.0739820409726</v>
      </c>
      <c r="P250">
        <f t="shared" ca="1" si="110"/>
        <v>8205.866884492827</v>
      </c>
      <c r="Q250">
        <f t="shared" ca="1" si="102"/>
        <v>7645</v>
      </c>
      <c r="R250">
        <f t="shared" ca="1" si="111"/>
        <v>2757.1450883528873</v>
      </c>
      <c r="S250">
        <f t="shared" ca="1" si="112"/>
        <v>197.42457459042987</v>
      </c>
      <c r="T250">
        <f t="shared" ca="1" si="113"/>
        <v>31317.291459083255</v>
      </c>
      <c r="U250">
        <f t="shared" ca="1" si="114"/>
        <v>17650.219070393861</v>
      </c>
      <c r="V250">
        <f t="shared" ca="1" si="115"/>
        <v>13667.072388689394</v>
      </c>
      <c r="AD250" s="5">
        <f ca="1">IF(Table1[[#This Row],[Gender]]="men",1,0)</f>
        <v>0</v>
      </c>
      <c r="AE250" s="6">
        <f ca="1">IF(Table1[[#This Row],[Gender]]="women",1,0)</f>
        <v>1</v>
      </c>
      <c r="AF250" s="6"/>
      <c r="AG250" s="7"/>
      <c r="AJ250" s="17">
        <f ca="1">IF(Table1[[#This Row],[field of work]]="TEACHING",1,0)</f>
        <v>0</v>
      </c>
      <c r="AK250" s="11">
        <f ca="1">IF(Table1[[#This Row],[field of work]]="CONSTRUCTION",1,0)</f>
        <v>0</v>
      </c>
      <c r="AL250" s="11">
        <f ca="1">IF(Table1[[#This Row],[field of work]]="AGRICULTURE",1,0)</f>
        <v>1</v>
      </c>
      <c r="AM250" s="11">
        <f ca="1">IF(Table1[[#This Row],[field of work]]="AGRICULTURE",1,0)</f>
        <v>1</v>
      </c>
      <c r="AN250" s="11">
        <f ca="1">IF(Table1[[#This Row],[field of work]]="HEALTH",1,0)</f>
        <v>0</v>
      </c>
      <c r="AO250" s="11">
        <f ca="1">IF(Table1[[#This Row],[field of work]]="IT",1,0)</f>
        <v>0</v>
      </c>
      <c r="AP250" s="11"/>
      <c r="AQ250" s="11"/>
      <c r="AR250" s="6"/>
      <c r="AS250" s="6"/>
      <c r="AT250" s="6"/>
      <c r="AU250" s="7"/>
      <c r="AW250" s="20">
        <f ca="1">QUOTIENT(Table1[[#This Row],[Car Value]],Table1[[#This Row],[Cars]])</f>
        <v>2735</v>
      </c>
      <c r="AX250" s="6"/>
      <c r="AY250" s="17">
        <f ca="1">IF(Table1[[#This Row],[Value of debts]]&gt;$AZ$6,1,0)</f>
        <v>1</v>
      </c>
      <c r="AZ250" s="6"/>
      <c r="BA250" s="6"/>
      <c r="BB250" s="7"/>
      <c r="BC250" s="27">
        <f ca="1">(Table1[[#This Row],[Mortage left]]/Table1[[#This Row],[Value of House]])</f>
        <v>0.31631639967011316</v>
      </c>
      <c r="BD250" s="11">
        <f t="shared" ca="1" si="103"/>
        <v>0</v>
      </c>
      <c r="BE250" s="11"/>
      <c r="BF250" s="11"/>
      <c r="BG250" s="17">
        <f ca="1">IF(Table1[[#This Row],[Area]]="YUKON",Table1[[#This Row],[Income]],0)</f>
        <v>0</v>
      </c>
      <c r="BH250" s="11">
        <f ca="1">IF(Table1[[#This Row],[Area]]="BC",Table1[[#This Row],[Income]],0)</f>
        <v>0</v>
      </c>
      <c r="BI250" s="11">
        <f t="shared" ca="1" si="104"/>
        <v>0</v>
      </c>
      <c r="BJ250" s="11">
        <f t="shared" ca="1" si="105"/>
        <v>0</v>
      </c>
      <c r="BK250" s="11">
        <f ca="1">IF(Table1[[#This Row],[Area]]="NUNAVUT",Table1[[#This Row],[Income]],0)</f>
        <v>0</v>
      </c>
      <c r="BL250" s="11">
        <f t="shared" ca="1" si="106"/>
        <v>0</v>
      </c>
      <c r="BM250" s="6">
        <f ca="1">IF(Table1[[#This Row],[Area]]="MANITOBA",Table1[[#This Row],[Income]],0)</f>
        <v>0</v>
      </c>
      <c r="BN250" s="6">
        <f ca="1">IF(Table1[[#This Row],[Area]]="ONTARIO",Table1[[#This Row],[Income]],0)</f>
        <v>0</v>
      </c>
      <c r="BO250" s="6">
        <f ca="1">IF(Table1[[#This Row],[Area]]="QUEBEC",Table1[[#This Row],[Income]],0)</f>
        <v>0</v>
      </c>
      <c r="BP250" s="6">
        <f ca="1">IF(Table1[[#This Row],[Area]]="NEWFOUNLAND",Table1[[#This Row],[Income]],0)</f>
        <v>0</v>
      </c>
      <c r="BQ250" s="6">
        <f ca="1">IF(Table1[[#This Row],[Area]]="NEW BRUNCWICK",Table1[[#This Row],[Income]],0)</f>
        <v>3819</v>
      </c>
      <c r="BR250" s="6">
        <f ca="1">IF(Table1[[#This Row],[Area]]="NOVA SCOTIA",Table1[[#This Row],[Income]],0)</f>
        <v>0</v>
      </c>
      <c r="BS250" s="7">
        <f t="shared" ca="1" si="107"/>
        <v>0</v>
      </c>
      <c r="BT250" s="5">
        <f ca="1">IF(Table1[[#This Row],[field of work]]="HEALTH",Table1[[#This Row],[Income]],0)</f>
        <v>0</v>
      </c>
      <c r="BU250" s="6">
        <f ca="1">IF(Table1[[#This Row],[field of work]]="CONSTRUCTION",Table1[[#This Row],[Income]],0)</f>
        <v>0</v>
      </c>
      <c r="BV250" s="6">
        <f t="shared" ca="1" si="108"/>
        <v>4227</v>
      </c>
      <c r="BW250" s="6">
        <f ca="1">IF(Table1[[#This Row],[field of work]]="IT",Table1[[#This Row],[Income]],0)</f>
        <v>0</v>
      </c>
      <c r="BX250" s="6">
        <f ca="1">IF(Table1[[#This Row],[field of work]]="GENERAL WORK",Table1[[#This Row],[Income]],0)</f>
        <v>0</v>
      </c>
      <c r="BY250" s="7">
        <f ca="1">IF(Table1[[#This Row],[field of work]]="AGRICULTURE",Table1[[#This Row],[Income]],0)</f>
        <v>3819</v>
      </c>
      <c r="BZ250" s="5">
        <f ca="1">IF(Table1[[#This Row],[Value of debts]]&gt;Table1[[#This Row],[Income]],1,0)</f>
        <v>1</v>
      </c>
      <c r="CA250" s="7"/>
      <c r="CB250" s="5">
        <f ca="1">IF(Table1[[#This Row],[Networth of person($)]]&gt;$CC$6,Table1[[#This Row],[age]],0)</f>
        <v>28</v>
      </c>
      <c r="CC250" s="7"/>
      <c r="CD250" s="6"/>
      <c r="CE250" s="6"/>
      <c r="CF250" s="6"/>
      <c r="CG250" s="6"/>
      <c r="CH250" s="6"/>
      <c r="CI250" s="6"/>
    </row>
    <row r="251" spans="2:87" x14ac:dyDescent="0.25">
      <c r="B251">
        <f t="shared" ca="1" si="89"/>
        <v>2</v>
      </c>
      <c r="C251" t="str">
        <f t="shared" ca="1" si="90"/>
        <v>women</v>
      </c>
      <c r="D251">
        <f t="shared" ca="1" si="91"/>
        <v>43</v>
      </c>
      <c r="E251">
        <f t="shared" ca="1" si="92"/>
        <v>3</v>
      </c>
      <c r="F251" t="str">
        <f t="shared" ca="1" si="93"/>
        <v>teaching</v>
      </c>
      <c r="G251">
        <f t="shared" ca="1" si="94"/>
        <v>1</v>
      </c>
      <c r="H251" t="str">
        <f t="shared" ca="1" si="95"/>
        <v>highschool</v>
      </c>
      <c r="I251">
        <f t="shared" ca="1" si="96"/>
        <v>2</v>
      </c>
      <c r="J251">
        <f t="shared" ca="1" si="97"/>
        <v>1</v>
      </c>
      <c r="K251">
        <f t="shared" ca="1" si="98"/>
        <v>4227</v>
      </c>
      <c r="L251">
        <f t="shared" ca="1" si="99"/>
        <v>6</v>
      </c>
      <c r="M251" t="str">
        <f t="shared" ca="1" si="100"/>
        <v>Saskatchenwan</v>
      </c>
      <c r="N251">
        <f t="shared" ca="1" si="109"/>
        <v>25362</v>
      </c>
      <c r="O251">
        <f t="shared" ca="1" si="101"/>
        <v>16451.630141104106</v>
      </c>
      <c r="P251">
        <f t="shared" ca="1" si="110"/>
        <v>732.26999698720829</v>
      </c>
      <c r="Q251">
        <f t="shared" ca="1" si="102"/>
        <v>68</v>
      </c>
      <c r="R251">
        <f t="shared" ca="1" si="111"/>
        <v>5923.6252551632506</v>
      </c>
      <c r="S251">
        <f t="shared" ca="1" si="112"/>
        <v>3397.4300953523075</v>
      </c>
      <c r="T251">
        <f t="shared" ca="1" si="113"/>
        <v>29491.700092339517</v>
      </c>
      <c r="U251">
        <f t="shared" ca="1" si="114"/>
        <v>22443.255396267356</v>
      </c>
      <c r="V251">
        <f t="shared" ca="1" si="115"/>
        <v>7048.4446960721616</v>
      </c>
      <c r="AD251" s="5">
        <f ca="1">IF(Table1[[#This Row],[Gender]]="men",1,0)</f>
        <v>0</v>
      </c>
      <c r="AE251" s="6">
        <f ca="1">IF(Table1[[#This Row],[Gender]]="women",1,0)</f>
        <v>1</v>
      </c>
      <c r="AF251" s="6"/>
      <c r="AG251" s="7"/>
      <c r="AJ251" s="17">
        <f ca="1">IF(Table1[[#This Row],[field of work]]="TEACHING",1,0)</f>
        <v>1</v>
      </c>
      <c r="AK251" s="11">
        <f ca="1">IF(Table1[[#This Row],[field of work]]="CONSTRUCTION",1,0)</f>
        <v>0</v>
      </c>
      <c r="AL251" s="11">
        <f ca="1">IF(Table1[[#This Row],[field of work]]="AGRICULTURE",1,0)</f>
        <v>0</v>
      </c>
      <c r="AM251" s="11">
        <f ca="1">IF(Table1[[#This Row],[field of work]]="AGRICULTURE",1,0)</f>
        <v>0</v>
      </c>
      <c r="AN251" s="11">
        <f ca="1">IF(Table1[[#This Row],[field of work]]="HEALTH",1,0)</f>
        <v>0</v>
      </c>
      <c r="AO251" s="11">
        <f ca="1">IF(Table1[[#This Row],[field of work]]="IT",1,0)</f>
        <v>0</v>
      </c>
      <c r="AP251" s="11"/>
      <c r="AQ251" s="11"/>
      <c r="AR251" s="6"/>
      <c r="AS251" s="6"/>
      <c r="AT251" s="6"/>
      <c r="AU251" s="7"/>
      <c r="AW251" s="20">
        <f ca="1">QUOTIENT(Table1[[#This Row],[Car Value]],Table1[[#This Row],[Cars]])</f>
        <v>732</v>
      </c>
      <c r="AX251" s="6"/>
      <c r="AY251" s="17">
        <f ca="1">IF(Table1[[#This Row],[Value of debts]]&gt;$AZ$6,1,0)</f>
        <v>1</v>
      </c>
      <c r="AZ251" s="6"/>
      <c r="BA251" s="6"/>
      <c r="BB251" s="7"/>
      <c r="BC251" s="27">
        <f ca="1">(Table1[[#This Row],[Mortage left]]/Table1[[#This Row],[Value of House]])</f>
        <v>0.64867242887406773</v>
      </c>
      <c r="BD251" s="11">
        <f t="shared" ca="1" si="103"/>
        <v>0</v>
      </c>
      <c r="BE251" s="11"/>
      <c r="BF251" s="11"/>
      <c r="BG251" s="17">
        <f ca="1">IF(Table1[[#This Row],[Area]]="YUKON",Table1[[#This Row],[Income]],0)</f>
        <v>0</v>
      </c>
      <c r="BH251" s="11">
        <f ca="1">IF(Table1[[#This Row],[Area]]="BC",Table1[[#This Row],[Income]],0)</f>
        <v>0</v>
      </c>
      <c r="BI251" s="11">
        <f t="shared" ca="1" si="104"/>
        <v>0</v>
      </c>
      <c r="BJ251" s="11">
        <f t="shared" ca="1" si="105"/>
        <v>0</v>
      </c>
      <c r="BK251" s="11">
        <f ca="1">IF(Table1[[#This Row],[Area]]="NUNAVUT",Table1[[#This Row],[Income]],0)</f>
        <v>0</v>
      </c>
      <c r="BL251" s="11">
        <f t="shared" ca="1" si="106"/>
        <v>0</v>
      </c>
      <c r="BM251" s="6">
        <f ca="1">IF(Table1[[#This Row],[Area]]="MANITOBA",Table1[[#This Row],[Income]],0)</f>
        <v>0</v>
      </c>
      <c r="BN251" s="6">
        <f ca="1">IF(Table1[[#This Row],[Area]]="ONTARIO",Table1[[#This Row],[Income]],0)</f>
        <v>0</v>
      </c>
      <c r="BO251" s="6">
        <f ca="1">IF(Table1[[#This Row],[Area]]="QUEBEC",Table1[[#This Row],[Income]],0)</f>
        <v>0</v>
      </c>
      <c r="BP251" s="6">
        <f ca="1">IF(Table1[[#This Row],[Area]]="NEWFOUNLAND",Table1[[#This Row],[Income]],0)</f>
        <v>0</v>
      </c>
      <c r="BQ251" s="6">
        <f ca="1">IF(Table1[[#This Row],[Area]]="NEW BRUNCWICK",Table1[[#This Row],[Income]],0)</f>
        <v>0</v>
      </c>
      <c r="BR251" s="6">
        <f ca="1">IF(Table1[[#This Row],[Area]]="NOVA SCOTIA",Table1[[#This Row],[Income]],0)</f>
        <v>0</v>
      </c>
      <c r="BS251" s="7">
        <f t="shared" ca="1" si="107"/>
        <v>0</v>
      </c>
      <c r="BT251" s="5">
        <f ca="1">IF(Table1[[#This Row],[field of work]]="HEALTH",Table1[[#This Row],[Income]],0)</f>
        <v>0</v>
      </c>
      <c r="BU251" s="6">
        <f ca="1">IF(Table1[[#This Row],[field of work]]="CONSTRUCTION",Table1[[#This Row],[Income]],0)</f>
        <v>0</v>
      </c>
      <c r="BV251" s="6">
        <f t="shared" ca="1" si="108"/>
        <v>0</v>
      </c>
      <c r="BW251" s="6">
        <f ca="1">IF(Table1[[#This Row],[field of work]]="IT",Table1[[#This Row],[Income]],0)</f>
        <v>0</v>
      </c>
      <c r="BX251" s="6">
        <f ca="1">IF(Table1[[#This Row],[field of work]]="GENERAL WORK",Table1[[#This Row],[Income]],0)</f>
        <v>0</v>
      </c>
      <c r="BY251" s="7">
        <f ca="1">IF(Table1[[#This Row],[field of work]]="AGRICULTURE",Table1[[#This Row],[Income]],0)</f>
        <v>0</v>
      </c>
      <c r="BZ251" s="5">
        <f ca="1">IF(Table1[[#This Row],[Value of debts]]&gt;Table1[[#This Row],[Income]],1,0)</f>
        <v>1</v>
      </c>
      <c r="CA251" s="7"/>
      <c r="CB251" s="5">
        <f ca="1">IF(Table1[[#This Row],[Networth of person($)]]&gt;$CC$6,Table1[[#This Row],[age]],0)</f>
        <v>43</v>
      </c>
      <c r="CC251" s="7"/>
      <c r="CD251" s="6"/>
      <c r="CE251" s="6"/>
      <c r="CF251" s="6"/>
      <c r="CG251" s="6"/>
      <c r="CH251" s="6"/>
      <c r="CI251" s="6"/>
    </row>
    <row r="252" spans="2:87" x14ac:dyDescent="0.25">
      <c r="B252">
        <f t="shared" ca="1" si="89"/>
        <v>2</v>
      </c>
      <c r="C252" t="str">
        <f t="shared" ca="1" si="90"/>
        <v>women</v>
      </c>
      <c r="D252">
        <f t="shared" ca="1" si="91"/>
        <v>41</v>
      </c>
      <c r="E252">
        <f t="shared" ca="1" si="92"/>
        <v>1</v>
      </c>
      <c r="F252" t="str">
        <f t="shared" ca="1" si="93"/>
        <v>health</v>
      </c>
      <c r="G252">
        <f t="shared" ca="1" si="94"/>
        <v>1</v>
      </c>
      <c r="H252" t="str">
        <f t="shared" ca="1" si="95"/>
        <v>highschool</v>
      </c>
      <c r="I252">
        <f t="shared" ca="1" si="96"/>
        <v>3</v>
      </c>
      <c r="J252">
        <f t="shared" ca="1" si="97"/>
        <v>3</v>
      </c>
      <c r="K252">
        <f t="shared" ca="1" si="98"/>
        <v>4740</v>
      </c>
      <c r="L252">
        <f t="shared" ca="1" si="99"/>
        <v>12</v>
      </c>
      <c r="M252" t="str">
        <f t="shared" ca="1" si="100"/>
        <v>Nova Scotia</v>
      </c>
      <c r="N252">
        <f t="shared" ca="1" si="109"/>
        <v>14220</v>
      </c>
      <c r="O252">
        <f t="shared" ca="1" si="101"/>
        <v>11842.583222588644</v>
      </c>
      <c r="P252">
        <f t="shared" ca="1" si="110"/>
        <v>5179.2024781555974</v>
      </c>
      <c r="Q252">
        <f t="shared" ca="1" si="102"/>
        <v>4079</v>
      </c>
      <c r="R252">
        <f t="shared" ca="1" si="111"/>
        <v>8907.8026665405596</v>
      </c>
      <c r="S252">
        <f t="shared" ca="1" si="112"/>
        <v>2067.179027014241</v>
      </c>
      <c r="T252">
        <f t="shared" ca="1" si="113"/>
        <v>21466.381505169837</v>
      </c>
      <c r="U252">
        <f t="shared" ca="1" si="114"/>
        <v>24829.385889129204</v>
      </c>
      <c r="V252">
        <f t="shared" ca="1" si="115"/>
        <v>-3363.0043839593673</v>
      </c>
      <c r="AD252" s="5">
        <f ca="1">IF(Table1[[#This Row],[Gender]]="men",1,0)</f>
        <v>0</v>
      </c>
      <c r="AE252" s="6">
        <f ca="1">IF(Table1[[#This Row],[Gender]]="women",1,0)</f>
        <v>1</v>
      </c>
      <c r="AF252" s="6"/>
      <c r="AG252" s="7"/>
      <c r="AJ252" s="17">
        <f ca="1">IF(Table1[[#This Row],[field of work]]="TEACHING",1,0)</f>
        <v>0</v>
      </c>
      <c r="AK252" s="11">
        <f ca="1">IF(Table1[[#This Row],[field of work]]="CONSTRUCTION",1,0)</f>
        <v>0</v>
      </c>
      <c r="AL252" s="11">
        <f ca="1">IF(Table1[[#This Row],[field of work]]="AGRICULTURE",1,0)</f>
        <v>0</v>
      </c>
      <c r="AM252" s="11">
        <f ca="1">IF(Table1[[#This Row],[field of work]]="AGRICULTURE",1,0)</f>
        <v>0</v>
      </c>
      <c r="AN252" s="11">
        <f ca="1">IF(Table1[[#This Row],[field of work]]="HEALTH",1,0)</f>
        <v>1</v>
      </c>
      <c r="AO252" s="11">
        <f ca="1">IF(Table1[[#This Row],[field of work]]="IT",1,0)</f>
        <v>0</v>
      </c>
      <c r="AP252" s="11"/>
      <c r="AQ252" s="11"/>
      <c r="AR252" s="6"/>
      <c r="AS252" s="6"/>
      <c r="AT252" s="6"/>
      <c r="AU252" s="7"/>
      <c r="AW252" s="20">
        <f ca="1">QUOTIENT(Table1[[#This Row],[Car Value]],Table1[[#This Row],[Cars]])</f>
        <v>1726</v>
      </c>
      <c r="AX252" s="6"/>
      <c r="AY252" s="17">
        <f ca="1">IF(Table1[[#This Row],[Value of debts]]&gt;$AZ$6,1,0)</f>
        <v>1</v>
      </c>
      <c r="AZ252" s="6"/>
      <c r="BA252" s="6"/>
      <c r="BB252" s="7"/>
      <c r="BC252" s="27">
        <f ca="1">(Table1[[#This Row],[Mortage left]]/Table1[[#This Row],[Value of House]])</f>
        <v>0.83281175967571341</v>
      </c>
      <c r="BD252" s="11">
        <f t="shared" ca="1" si="103"/>
        <v>0</v>
      </c>
      <c r="BE252" s="11"/>
      <c r="BF252" s="11"/>
      <c r="BG252" s="17">
        <f ca="1">IF(Table1[[#This Row],[Area]]="YUKON",Table1[[#This Row],[Income]],0)</f>
        <v>0</v>
      </c>
      <c r="BH252" s="11">
        <f ca="1">IF(Table1[[#This Row],[Area]]="BC",Table1[[#This Row],[Income]],0)</f>
        <v>0</v>
      </c>
      <c r="BI252" s="11">
        <f t="shared" ca="1" si="104"/>
        <v>0</v>
      </c>
      <c r="BJ252" s="11">
        <f t="shared" ca="1" si="105"/>
        <v>0</v>
      </c>
      <c r="BK252" s="11">
        <f ca="1">IF(Table1[[#This Row],[Area]]="NUNAVUT",Table1[[#This Row],[Income]],0)</f>
        <v>0</v>
      </c>
      <c r="BL252" s="11">
        <f t="shared" ca="1" si="106"/>
        <v>0</v>
      </c>
      <c r="BM252" s="6">
        <f ca="1">IF(Table1[[#This Row],[Area]]="MANITOBA",Table1[[#This Row],[Income]],0)</f>
        <v>0</v>
      </c>
      <c r="BN252" s="6">
        <f ca="1">IF(Table1[[#This Row],[Area]]="ONTARIO",Table1[[#This Row],[Income]],0)</f>
        <v>0</v>
      </c>
      <c r="BO252" s="6">
        <f ca="1">IF(Table1[[#This Row],[Area]]="QUEBEC",Table1[[#This Row],[Income]],0)</f>
        <v>0</v>
      </c>
      <c r="BP252" s="6">
        <f ca="1">IF(Table1[[#This Row],[Area]]="NEWFOUNLAND",Table1[[#This Row],[Income]],0)</f>
        <v>0</v>
      </c>
      <c r="BQ252" s="6">
        <f ca="1">IF(Table1[[#This Row],[Area]]="NEW BRUNCWICK",Table1[[#This Row],[Income]],0)</f>
        <v>0</v>
      </c>
      <c r="BR252" s="6">
        <f ca="1">IF(Table1[[#This Row],[Area]]="NOVA SCOTIA",Table1[[#This Row],[Income]],0)</f>
        <v>4740</v>
      </c>
      <c r="BS252" s="7">
        <f t="shared" ca="1" si="107"/>
        <v>0</v>
      </c>
      <c r="BT252" s="5">
        <f ca="1">IF(Table1[[#This Row],[field of work]]="HEALTH",Table1[[#This Row],[Income]],0)</f>
        <v>4740</v>
      </c>
      <c r="BU252" s="6">
        <f ca="1">IF(Table1[[#This Row],[field of work]]="CONSTRUCTION",Table1[[#This Row],[Income]],0)</f>
        <v>0</v>
      </c>
      <c r="BV252" s="6">
        <f t="shared" ca="1" si="108"/>
        <v>0</v>
      </c>
      <c r="BW252" s="6">
        <f ca="1">IF(Table1[[#This Row],[field of work]]="IT",Table1[[#This Row],[Income]],0)</f>
        <v>0</v>
      </c>
      <c r="BX252" s="6">
        <f ca="1">IF(Table1[[#This Row],[field of work]]="GENERAL WORK",Table1[[#This Row],[Income]],0)</f>
        <v>0</v>
      </c>
      <c r="BY252" s="7">
        <f ca="1">IF(Table1[[#This Row],[field of work]]="AGRICULTURE",Table1[[#This Row],[Income]],0)</f>
        <v>0</v>
      </c>
      <c r="BZ252" s="5">
        <f ca="1">IF(Table1[[#This Row],[Value of debts]]&gt;Table1[[#This Row],[Income]],1,0)</f>
        <v>1</v>
      </c>
      <c r="CA252" s="7"/>
      <c r="CB252" s="5">
        <f ca="1">IF(Table1[[#This Row],[Networth of person($)]]&gt;$CC$6,Table1[[#This Row],[age]],0)</f>
        <v>0</v>
      </c>
      <c r="CC252" s="7"/>
      <c r="CD252" s="6"/>
      <c r="CE252" s="6"/>
      <c r="CF252" s="6"/>
      <c r="CG252" s="6"/>
      <c r="CH252" s="6"/>
      <c r="CI252" s="6"/>
    </row>
    <row r="253" spans="2:87" x14ac:dyDescent="0.25">
      <c r="B253">
        <f t="shared" ca="1" si="89"/>
        <v>1</v>
      </c>
      <c r="C253" t="str">
        <f t="shared" ca="1" si="90"/>
        <v>men</v>
      </c>
      <c r="D253">
        <f t="shared" ca="1" si="91"/>
        <v>25</v>
      </c>
      <c r="E253">
        <f t="shared" ca="1" si="92"/>
        <v>2</v>
      </c>
      <c r="F253" t="str">
        <f t="shared" ca="1" si="93"/>
        <v>constuction</v>
      </c>
      <c r="G253">
        <f t="shared" ca="1" si="94"/>
        <v>5</v>
      </c>
      <c r="H253" t="str">
        <f t="shared" ca="1" si="95"/>
        <v>other</v>
      </c>
      <c r="I253">
        <f t="shared" ca="1" si="96"/>
        <v>4</v>
      </c>
      <c r="J253">
        <f t="shared" ca="1" si="97"/>
        <v>1</v>
      </c>
      <c r="K253">
        <f t="shared" ca="1" si="98"/>
        <v>2907</v>
      </c>
      <c r="L253">
        <f t="shared" ca="1" si="99"/>
        <v>9</v>
      </c>
      <c r="M253" t="str">
        <f t="shared" ca="1" si="100"/>
        <v>Quebec</v>
      </c>
      <c r="N253">
        <f t="shared" ca="1" si="109"/>
        <v>8721</v>
      </c>
      <c r="O253">
        <f t="shared" ca="1" si="101"/>
        <v>287.79715365544092</v>
      </c>
      <c r="P253">
        <f t="shared" ca="1" si="110"/>
        <v>418.66113610660369</v>
      </c>
      <c r="Q253">
        <f t="shared" ca="1" si="102"/>
        <v>238</v>
      </c>
      <c r="R253">
        <f t="shared" ca="1" si="111"/>
        <v>4672.5043331087754</v>
      </c>
      <c r="S253">
        <f t="shared" ca="1" si="112"/>
        <v>2970.7923573631906</v>
      </c>
      <c r="T253">
        <f t="shared" ca="1" si="113"/>
        <v>12110.453493469795</v>
      </c>
      <c r="U253">
        <f t="shared" ca="1" si="114"/>
        <v>5198.301486764216</v>
      </c>
      <c r="V253">
        <f t="shared" ca="1" si="115"/>
        <v>6912.152006705579</v>
      </c>
      <c r="AD253" s="5">
        <f ca="1">IF(Table1[[#This Row],[Gender]]="men",1,0)</f>
        <v>1</v>
      </c>
      <c r="AE253" s="6">
        <f ca="1">IF(Table1[[#This Row],[Gender]]="women",1,0)</f>
        <v>0</v>
      </c>
      <c r="AF253" s="6"/>
      <c r="AG253" s="7"/>
      <c r="AJ253" s="17">
        <f ca="1">IF(Table1[[#This Row],[field of work]]="TEACHING",1,0)</f>
        <v>0</v>
      </c>
      <c r="AK253" s="11">
        <f ca="1">IF(Table1[[#This Row],[field of work]]="CONSTRUCTION",1,0)</f>
        <v>0</v>
      </c>
      <c r="AL253" s="11">
        <f ca="1">IF(Table1[[#This Row],[field of work]]="AGRICULTURE",1,0)</f>
        <v>0</v>
      </c>
      <c r="AM253" s="11">
        <f ca="1">IF(Table1[[#This Row],[field of work]]="AGRICULTURE",1,0)</f>
        <v>0</v>
      </c>
      <c r="AN253" s="11">
        <f ca="1">IF(Table1[[#This Row],[field of work]]="HEALTH",1,0)</f>
        <v>0</v>
      </c>
      <c r="AO253" s="11">
        <f ca="1">IF(Table1[[#This Row],[field of work]]="IT",1,0)</f>
        <v>0</v>
      </c>
      <c r="AP253" s="11"/>
      <c r="AQ253" s="11"/>
      <c r="AR253" s="6"/>
      <c r="AS253" s="6"/>
      <c r="AT253" s="6"/>
      <c r="AU253" s="7"/>
      <c r="AW253" s="20">
        <f ca="1">QUOTIENT(Table1[[#This Row],[Car Value]],Table1[[#This Row],[Cars]])</f>
        <v>418</v>
      </c>
      <c r="AX253" s="6"/>
      <c r="AY253" s="17">
        <f ca="1">IF(Table1[[#This Row],[Value of debts]]&gt;$AZ$6,1,0)</f>
        <v>1</v>
      </c>
      <c r="AZ253" s="6"/>
      <c r="BA253" s="6"/>
      <c r="BB253" s="7"/>
      <c r="BC253" s="27">
        <f ca="1">(Table1[[#This Row],[Mortage left]]/Table1[[#This Row],[Value of House]])</f>
        <v>3.3000476282013635E-2</v>
      </c>
      <c r="BD253" s="11">
        <f t="shared" ca="1" si="103"/>
        <v>1</v>
      </c>
      <c r="BE253" s="11"/>
      <c r="BF253" s="11"/>
      <c r="BG253" s="17">
        <f ca="1">IF(Table1[[#This Row],[Area]]="YUKON",Table1[[#This Row],[Income]],0)</f>
        <v>0</v>
      </c>
      <c r="BH253" s="11">
        <f ca="1">IF(Table1[[#This Row],[Area]]="BC",Table1[[#This Row],[Income]],0)</f>
        <v>0</v>
      </c>
      <c r="BI253" s="11">
        <f t="shared" ca="1" si="104"/>
        <v>0</v>
      </c>
      <c r="BJ253" s="11">
        <f t="shared" ca="1" si="105"/>
        <v>0</v>
      </c>
      <c r="BK253" s="11">
        <f ca="1">IF(Table1[[#This Row],[Area]]="NUNAVUT",Table1[[#This Row],[Income]],0)</f>
        <v>0</v>
      </c>
      <c r="BL253" s="11">
        <f t="shared" ca="1" si="106"/>
        <v>0</v>
      </c>
      <c r="BM253" s="6">
        <f ca="1">IF(Table1[[#This Row],[Area]]="MANITOBA",Table1[[#This Row],[Income]],0)</f>
        <v>0</v>
      </c>
      <c r="BN253" s="6">
        <f ca="1">IF(Table1[[#This Row],[Area]]="ONTARIO",Table1[[#This Row],[Income]],0)</f>
        <v>0</v>
      </c>
      <c r="BO253" s="6">
        <f ca="1">IF(Table1[[#This Row],[Area]]="QUEBEC",Table1[[#This Row],[Income]],0)</f>
        <v>2907</v>
      </c>
      <c r="BP253" s="6">
        <f ca="1">IF(Table1[[#This Row],[Area]]="NEWFOUNLAND",Table1[[#This Row],[Income]],0)</f>
        <v>0</v>
      </c>
      <c r="BQ253" s="6">
        <f ca="1">IF(Table1[[#This Row],[Area]]="NEW BRUNCWICK",Table1[[#This Row],[Income]],0)</f>
        <v>0</v>
      </c>
      <c r="BR253" s="6">
        <f ca="1">IF(Table1[[#This Row],[Area]]="NOVA SCOTIA",Table1[[#This Row],[Income]],0)</f>
        <v>0</v>
      </c>
      <c r="BS253" s="7">
        <f t="shared" ca="1" si="107"/>
        <v>0</v>
      </c>
      <c r="BT253" s="5">
        <f ca="1">IF(Table1[[#This Row],[field of work]]="HEALTH",Table1[[#This Row],[Income]],0)</f>
        <v>0</v>
      </c>
      <c r="BU253" s="6">
        <f ca="1">IF(Table1[[#This Row],[field of work]]="CONSTRUCTION",Table1[[#This Row],[Income]],0)</f>
        <v>0</v>
      </c>
      <c r="BV253" s="6">
        <f t="shared" ca="1" si="108"/>
        <v>0</v>
      </c>
      <c r="BW253" s="6">
        <f ca="1">IF(Table1[[#This Row],[field of work]]="IT",Table1[[#This Row],[Income]],0)</f>
        <v>0</v>
      </c>
      <c r="BX253" s="6">
        <f ca="1">IF(Table1[[#This Row],[field of work]]="GENERAL WORK",Table1[[#This Row],[Income]],0)</f>
        <v>0</v>
      </c>
      <c r="BY253" s="7">
        <f ca="1">IF(Table1[[#This Row],[field of work]]="AGRICULTURE",Table1[[#This Row],[Income]],0)</f>
        <v>0</v>
      </c>
      <c r="BZ253" s="5">
        <f ca="1">IF(Table1[[#This Row],[Value of debts]]&gt;Table1[[#This Row],[Income]],1,0)</f>
        <v>1</v>
      </c>
      <c r="CA253" s="7"/>
      <c r="CB253" s="5">
        <f ca="1">IF(Table1[[#This Row],[Networth of person($)]]&gt;$CC$6,Table1[[#This Row],[age]],0)</f>
        <v>25</v>
      </c>
      <c r="CC253" s="7"/>
      <c r="CD253" s="6"/>
      <c r="CE253" s="6"/>
      <c r="CF253" s="6"/>
      <c r="CG253" s="6"/>
      <c r="CH253" s="6"/>
      <c r="CI253" s="6"/>
    </row>
    <row r="254" spans="2:87" x14ac:dyDescent="0.25">
      <c r="B254">
        <f t="shared" ca="1" si="89"/>
        <v>1</v>
      </c>
      <c r="C254" t="str">
        <f t="shared" ca="1" si="90"/>
        <v>men</v>
      </c>
      <c r="D254">
        <f t="shared" ca="1" si="91"/>
        <v>37</v>
      </c>
      <c r="E254">
        <f t="shared" ca="1" si="92"/>
        <v>4</v>
      </c>
      <c r="F254" t="str">
        <f t="shared" ca="1" si="93"/>
        <v>IT</v>
      </c>
      <c r="G254">
        <f t="shared" ca="1" si="94"/>
        <v>4</v>
      </c>
      <c r="H254" t="str">
        <f t="shared" ca="1" si="95"/>
        <v>technical</v>
      </c>
      <c r="I254">
        <f t="shared" ca="1" si="96"/>
        <v>3</v>
      </c>
      <c r="J254">
        <f t="shared" ca="1" si="97"/>
        <v>3</v>
      </c>
      <c r="K254">
        <f t="shared" ca="1" si="98"/>
        <v>8202</v>
      </c>
      <c r="L254">
        <f t="shared" ca="1" si="99"/>
        <v>9</v>
      </c>
      <c r="M254" t="str">
        <f t="shared" ca="1" si="100"/>
        <v>Quebec</v>
      </c>
      <c r="N254">
        <f t="shared" ca="1" si="109"/>
        <v>41010</v>
      </c>
      <c r="O254">
        <f t="shared" ca="1" si="101"/>
        <v>15513.55801999856</v>
      </c>
      <c r="P254">
        <f t="shared" ca="1" si="110"/>
        <v>2953.3127578840945</v>
      </c>
      <c r="Q254">
        <f t="shared" ca="1" si="102"/>
        <v>1378</v>
      </c>
      <c r="R254">
        <f t="shared" ca="1" si="111"/>
        <v>8495.0269020595661</v>
      </c>
      <c r="S254">
        <f t="shared" ca="1" si="112"/>
        <v>9365.4710368629439</v>
      </c>
      <c r="T254">
        <f t="shared" ca="1" si="113"/>
        <v>53328.78379474704</v>
      </c>
      <c r="U254">
        <f t="shared" ca="1" si="114"/>
        <v>25386.584922058126</v>
      </c>
      <c r="V254">
        <f t="shared" ca="1" si="115"/>
        <v>27942.198872688914</v>
      </c>
      <c r="AD254" s="5">
        <f ca="1">IF(Table1[[#This Row],[Gender]]="men",1,0)</f>
        <v>1</v>
      </c>
      <c r="AE254" s="6">
        <f ca="1">IF(Table1[[#This Row],[Gender]]="women",1,0)</f>
        <v>0</v>
      </c>
      <c r="AF254" s="6"/>
      <c r="AG254" s="7"/>
      <c r="AJ254" s="17">
        <f ca="1">IF(Table1[[#This Row],[field of work]]="TEACHING",1,0)</f>
        <v>0</v>
      </c>
      <c r="AK254" s="11">
        <f ca="1">IF(Table1[[#This Row],[field of work]]="CONSTRUCTION",1,0)</f>
        <v>0</v>
      </c>
      <c r="AL254" s="11">
        <f ca="1">IF(Table1[[#This Row],[field of work]]="AGRICULTURE",1,0)</f>
        <v>0</v>
      </c>
      <c r="AM254" s="11">
        <f ca="1">IF(Table1[[#This Row],[field of work]]="AGRICULTURE",1,0)</f>
        <v>0</v>
      </c>
      <c r="AN254" s="11">
        <f ca="1">IF(Table1[[#This Row],[field of work]]="HEALTH",1,0)</f>
        <v>0</v>
      </c>
      <c r="AO254" s="11">
        <f ca="1">IF(Table1[[#This Row],[field of work]]="IT",1,0)</f>
        <v>1</v>
      </c>
      <c r="AP254" s="11"/>
      <c r="AQ254" s="11"/>
      <c r="AR254" s="6"/>
      <c r="AS254" s="6"/>
      <c r="AT254" s="6"/>
      <c r="AU254" s="7"/>
      <c r="AW254" s="20">
        <f ca="1">QUOTIENT(Table1[[#This Row],[Car Value]],Table1[[#This Row],[Cars]])</f>
        <v>984</v>
      </c>
      <c r="AX254" s="6"/>
      <c r="AY254" s="17">
        <f ca="1">IF(Table1[[#This Row],[Value of debts]]&gt;$AZ$6,1,0)</f>
        <v>1</v>
      </c>
      <c r="AZ254" s="6"/>
      <c r="BA254" s="6"/>
      <c r="BB254" s="7"/>
      <c r="BC254" s="27">
        <f ca="1">(Table1[[#This Row],[Mortage left]]/Table1[[#This Row],[Value of House]])</f>
        <v>0.37828719873198147</v>
      </c>
      <c r="BD254" s="11">
        <f t="shared" ca="1" si="103"/>
        <v>0</v>
      </c>
      <c r="BE254" s="11"/>
      <c r="BF254" s="11"/>
      <c r="BG254" s="17">
        <f ca="1">IF(Table1[[#This Row],[Area]]="YUKON",Table1[[#This Row],[Income]],0)</f>
        <v>0</v>
      </c>
      <c r="BH254" s="11">
        <f ca="1">IF(Table1[[#This Row],[Area]]="BC",Table1[[#This Row],[Income]],0)</f>
        <v>0</v>
      </c>
      <c r="BI254" s="11">
        <f t="shared" ca="1" si="104"/>
        <v>0</v>
      </c>
      <c r="BJ254" s="11">
        <f t="shared" ca="1" si="105"/>
        <v>0</v>
      </c>
      <c r="BK254" s="11">
        <f ca="1">IF(Table1[[#This Row],[Area]]="NUNAVUT",Table1[[#This Row],[Income]],0)</f>
        <v>0</v>
      </c>
      <c r="BL254" s="11">
        <f t="shared" ca="1" si="106"/>
        <v>3577</v>
      </c>
      <c r="BM254" s="6">
        <f ca="1">IF(Table1[[#This Row],[Area]]="MANITOBA",Table1[[#This Row],[Income]],0)</f>
        <v>0</v>
      </c>
      <c r="BN254" s="6">
        <f ca="1">IF(Table1[[#This Row],[Area]]="ONTARIO",Table1[[#This Row],[Income]],0)</f>
        <v>0</v>
      </c>
      <c r="BO254" s="6">
        <f ca="1">IF(Table1[[#This Row],[Area]]="QUEBEC",Table1[[#This Row],[Income]],0)</f>
        <v>8202</v>
      </c>
      <c r="BP254" s="6">
        <f ca="1">IF(Table1[[#This Row],[Area]]="NEWFOUNLAND",Table1[[#This Row],[Income]],0)</f>
        <v>0</v>
      </c>
      <c r="BQ254" s="6">
        <f ca="1">IF(Table1[[#This Row],[Area]]="NEW BRUNCWICK",Table1[[#This Row],[Income]],0)</f>
        <v>0</v>
      </c>
      <c r="BR254" s="6">
        <f ca="1">IF(Table1[[#This Row],[Area]]="NOVA SCOTIA",Table1[[#This Row],[Income]],0)</f>
        <v>0</v>
      </c>
      <c r="BS254" s="7">
        <f t="shared" ca="1" si="107"/>
        <v>0</v>
      </c>
      <c r="BT254" s="5">
        <f ca="1">IF(Table1[[#This Row],[field of work]]="HEALTH",Table1[[#This Row],[Income]],0)</f>
        <v>0</v>
      </c>
      <c r="BU254" s="6">
        <f ca="1">IF(Table1[[#This Row],[field of work]]="CONSTRUCTION",Table1[[#This Row],[Income]],0)</f>
        <v>0</v>
      </c>
      <c r="BV254" s="6">
        <f t="shared" ca="1" si="108"/>
        <v>0</v>
      </c>
      <c r="BW254" s="6">
        <f ca="1">IF(Table1[[#This Row],[field of work]]="IT",Table1[[#This Row],[Income]],0)</f>
        <v>8202</v>
      </c>
      <c r="BX254" s="6">
        <f ca="1">IF(Table1[[#This Row],[field of work]]="GENERAL WORK",Table1[[#This Row],[Income]],0)</f>
        <v>0</v>
      </c>
      <c r="BY254" s="7">
        <f ca="1">IF(Table1[[#This Row],[field of work]]="AGRICULTURE",Table1[[#This Row],[Income]],0)</f>
        <v>0</v>
      </c>
      <c r="BZ254" s="5">
        <f ca="1">IF(Table1[[#This Row],[Value of debts]]&gt;Table1[[#This Row],[Income]],1,0)</f>
        <v>1</v>
      </c>
      <c r="CA254" s="7"/>
      <c r="CB254" s="5">
        <f ca="1">IF(Table1[[#This Row],[Networth of person($)]]&gt;$CC$6,Table1[[#This Row],[age]],0)</f>
        <v>37</v>
      </c>
      <c r="CC254" s="7"/>
      <c r="CD254" s="6"/>
      <c r="CE254" s="6"/>
      <c r="CF254" s="6"/>
      <c r="CG254" s="6"/>
      <c r="CH254" s="6"/>
      <c r="CI254" s="6"/>
    </row>
    <row r="255" spans="2:87" x14ac:dyDescent="0.25">
      <c r="B255">
        <f t="shared" ca="1" si="89"/>
        <v>2</v>
      </c>
      <c r="C255" t="str">
        <f t="shared" ca="1" si="90"/>
        <v>women</v>
      </c>
      <c r="D255">
        <f t="shared" ca="1" si="91"/>
        <v>34</v>
      </c>
      <c r="E255">
        <f t="shared" ca="1" si="92"/>
        <v>4</v>
      </c>
      <c r="F255" t="str">
        <f t="shared" ca="1" si="93"/>
        <v>IT</v>
      </c>
      <c r="G255">
        <f t="shared" ca="1" si="94"/>
        <v>3</v>
      </c>
      <c r="H255" t="str">
        <f t="shared" ca="1" si="95"/>
        <v>university</v>
      </c>
      <c r="I255">
        <f t="shared" ca="1" si="96"/>
        <v>4</v>
      </c>
      <c r="J255">
        <f t="shared" ca="1" si="97"/>
        <v>3</v>
      </c>
      <c r="K255">
        <f t="shared" ca="1" si="98"/>
        <v>5898</v>
      </c>
      <c r="L255">
        <f t="shared" ca="1" si="99"/>
        <v>6</v>
      </c>
      <c r="M255" t="str">
        <f t="shared" ca="1" si="100"/>
        <v>Saskatchenwan</v>
      </c>
      <c r="N255">
        <f t="shared" ca="1" si="109"/>
        <v>17694</v>
      </c>
      <c r="O255">
        <f t="shared" ca="1" si="101"/>
        <v>3376.9026266685833</v>
      </c>
      <c r="P255">
        <f t="shared" ca="1" si="110"/>
        <v>1903.2514592086593</v>
      </c>
      <c r="Q255">
        <f t="shared" ca="1" si="102"/>
        <v>430</v>
      </c>
      <c r="R255">
        <f t="shared" ca="1" si="111"/>
        <v>9270.4229354815616</v>
      </c>
      <c r="S255">
        <f t="shared" ca="1" si="112"/>
        <v>6394.1069835787748</v>
      </c>
      <c r="T255">
        <f t="shared" ca="1" si="113"/>
        <v>25991.358442787434</v>
      </c>
      <c r="U255">
        <f t="shared" ca="1" si="114"/>
        <v>13077.325562150145</v>
      </c>
      <c r="V255">
        <f t="shared" ca="1" si="115"/>
        <v>12914.032880637289</v>
      </c>
      <c r="AD255" s="5">
        <f ca="1">IF(Table1[[#This Row],[Gender]]="men",1,0)</f>
        <v>0</v>
      </c>
      <c r="AE255" s="6">
        <f ca="1">IF(Table1[[#This Row],[Gender]]="women",1,0)</f>
        <v>1</v>
      </c>
      <c r="AF255" s="6"/>
      <c r="AG255" s="7"/>
      <c r="AJ255" s="17">
        <f ca="1">IF(Table1[[#This Row],[field of work]]="TEACHING",1,0)</f>
        <v>0</v>
      </c>
      <c r="AK255" s="11">
        <f ca="1">IF(Table1[[#This Row],[field of work]]="CONSTRUCTION",1,0)</f>
        <v>0</v>
      </c>
      <c r="AL255" s="11">
        <f ca="1">IF(Table1[[#This Row],[field of work]]="AGRICULTURE",1,0)</f>
        <v>0</v>
      </c>
      <c r="AM255" s="11">
        <f ca="1">IF(Table1[[#This Row],[field of work]]="AGRICULTURE",1,0)</f>
        <v>0</v>
      </c>
      <c r="AN255" s="11">
        <f ca="1">IF(Table1[[#This Row],[field of work]]="HEALTH",1,0)</f>
        <v>0</v>
      </c>
      <c r="AO255" s="11">
        <f ca="1">IF(Table1[[#This Row],[field of work]]="IT",1,0)</f>
        <v>1</v>
      </c>
      <c r="AP255" s="11"/>
      <c r="AQ255" s="11"/>
      <c r="AR255" s="6"/>
      <c r="AS255" s="6"/>
      <c r="AT255" s="6"/>
      <c r="AU255" s="7"/>
      <c r="AW255" s="20">
        <f ca="1">QUOTIENT(Table1[[#This Row],[Car Value]],Table1[[#This Row],[Cars]])</f>
        <v>634</v>
      </c>
      <c r="AX255" s="6"/>
      <c r="AY255" s="17">
        <f ca="1">IF(Table1[[#This Row],[Value of debts]]&gt;$AZ$6,1,0)</f>
        <v>1</v>
      </c>
      <c r="AZ255" s="6"/>
      <c r="BA255" s="6"/>
      <c r="BB255" s="7"/>
      <c r="BC255" s="27">
        <f ca="1">(Table1[[#This Row],[Mortage left]]/Table1[[#This Row],[Value of House]])</f>
        <v>0.19085015410131023</v>
      </c>
      <c r="BD255" s="11">
        <f t="shared" ca="1" si="103"/>
        <v>1</v>
      </c>
      <c r="BE255" s="11"/>
      <c r="BF255" s="11"/>
      <c r="BG255" s="17">
        <f ca="1">IF(Table1[[#This Row],[Area]]="YUKON",Table1[[#This Row],[Income]],0)</f>
        <v>0</v>
      </c>
      <c r="BH255" s="11">
        <f ca="1">IF(Table1[[#This Row],[Area]]="BC",Table1[[#This Row],[Income]],0)</f>
        <v>0</v>
      </c>
      <c r="BI255" s="11">
        <f t="shared" ca="1" si="104"/>
        <v>0</v>
      </c>
      <c r="BJ255" s="11">
        <f t="shared" ca="1" si="105"/>
        <v>0</v>
      </c>
      <c r="BK255" s="11">
        <f ca="1">IF(Table1[[#This Row],[Area]]="NUNAVUT",Table1[[#This Row],[Income]],0)</f>
        <v>0</v>
      </c>
      <c r="BL255" s="11">
        <f t="shared" ca="1" si="106"/>
        <v>0</v>
      </c>
      <c r="BM255" s="6">
        <f ca="1">IF(Table1[[#This Row],[Area]]="MANITOBA",Table1[[#This Row],[Income]],0)</f>
        <v>0</v>
      </c>
      <c r="BN255" s="6">
        <f ca="1">IF(Table1[[#This Row],[Area]]="ONTARIO",Table1[[#This Row],[Income]],0)</f>
        <v>0</v>
      </c>
      <c r="BO255" s="6">
        <f ca="1">IF(Table1[[#This Row],[Area]]="QUEBEC",Table1[[#This Row],[Income]],0)</f>
        <v>0</v>
      </c>
      <c r="BP255" s="6">
        <f ca="1">IF(Table1[[#This Row],[Area]]="NEWFOUNLAND",Table1[[#This Row],[Income]],0)</f>
        <v>0</v>
      </c>
      <c r="BQ255" s="6">
        <f ca="1">IF(Table1[[#This Row],[Area]]="NEW BRUNCWICK",Table1[[#This Row],[Income]],0)</f>
        <v>0</v>
      </c>
      <c r="BR255" s="6">
        <f ca="1">IF(Table1[[#This Row],[Area]]="NOVA SCOTIA",Table1[[#This Row],[Income]],0)</f>
        <v>0</v>
      </c>
      <c r="BS255" s="7">
        <f t="shared" ca="1" si="107"/>
        <v>0</v>
      </c>
      <c r="BT255" s="5">
        <f ca="1">IF(Table1[[#This Row],[field of work]]="HEALTH",Table1[[#This Row],[Income]],0)</f>
        <v>0</v>
      </c>
      <c r="BU255" s="6">
        <f ca="1">IF(Table1[[#This Row],[field of work]]="CONSTRUCTION",Table1[[#This Row],[Income]],0)</f>
        <v>0</v>
      </c>
      <c r="BV255" s="6">
        <f t="shared" ca="1" si="108"/>
        <v>0</v>
      </c>
      <c r="BW255" s="6">
        <f ca="1">IF(Table1[[#This Row],[field of work]]="IT",Table1[[#This Row],[Income]],0)</f>
        <v>5898</v>
      </c>
      <c r="BX255" s="6">
        <f ca="1">IF(Table1[[#This Row],[field of work]]="GENERAL WORK",Table1[[#This Row],[Income]],0)</f>
        <v>0</v>
      </c>
      <c r="BY255" s="7">
        <f ca="1">IF(Table1[[#This Row],[field of work]]="AGRICULTURE",Table1[[#This Row],[Income]],0)</f>
        <v>0</v>
      </c>
      <c r="BZ255" s="5">
        <f ca="1">IF(Table1[[#This Row],[Value of debts]]&gt;Table1[[#This Row],[Income]],1,0)</f>
        <v>1</v>
      </c>
      <c r="CA255" s="7"/>
      <c r="CB255" s="5">
        <f ca="1">IF(Table1[[#This Row],[Networth of person($)]]&gt;$CC$6,Table1[[#This Row],[age]],0)</f>
        <v>34</v>
      </c>
      <c r="CC255" s="7"/>
      <c r="CD255" s="6"/>
      <c r="CE255" s="6"/>
      <c r="CF255" s="6"/>
      <c r="CG255" s="6"/>
      <c r="CH255" s="6"/>
      <c r="CI255" s="6"/>
    </row>
    <row r="256" spans="2:87" x14ac:dyDescent="0.25">
      <c r="B256">
        <f t="shared" ca="1" si="89"/>
        <v>1</v>
      </c>
      <c r="C256" t="str">
        <f t="shared" ca="1" si="90"/>
        <v>men</v>
      </c>
      <c r="D256">
        <f t="shared" ca="1" si="91"/>
        <v>40</v>
      </c>
      <c r="E256">
        <f t="shared" ca="1" si="92"/>
        <v>4</v>
      </c>
      <c r="F256" t="str">
        <f t="shared" ca="1" si="93"/>
        <v>IT</v>
      </c>
      <c r="G256">
        <f t="shared" ca="1" si="94"/>
        <v>1</v>
      </c>
      <c r="H256" t="str">
        <f t="shared" ca="1" si="95"/>
        <v>highschool</v>
      </c>
      <c r="I256">
        <f t="shared" ca="1" si="96"/>
        <v>3</v>
      </c>
      <c r="J256">
        <f t="shared" ca="1" si="97"/>
        <v>3</v>
      </c>
      <c r="K256">
        <f t="shared" ca="1" si="98"/>
        <v>6982</v>
      </c>
      <c r="L256">
        <f t="shared" ca="1" si="99"/>
        <v>5</v>
      </c>
      <c r="M256" t="str">
        <f t="shared" ca="1" si="100"/>
        <v>Nunavut</v>
      </c>
      <c r="N256">
        <f t="shared" ca="1" si="109"/>
        <v>20946</v>
      </c>
      <c r="O256">
        <f t="shared" ca="1" si="101"/>
        <v>20223.725063521837</v>
      </c>
      <c r="P256">
        <f t="shared" ca="1" si="110"/>
        <v>20463.292738318349</v>
      </c>
      <c r="Q256">
        <f t="shared" ca="1" si="102"/>
        <v>11293</v>
      </c>
      <c r="R256">
        <f t="shared" ca="1" si="111"/>
        <v>6190.0519061983396</v>
      </c>
      <c r="S256">
        <f t="shared" ca="1" si="112"/>
        <v>1362.5993568510087</v>
      </c>
      <c r="T256">
        <f t="shared" ca="1" si="113"/>
        <v>42771.892095169358</v>
      </c>
      <c r="U256">
        <f t="shared" ca="1" si="114"/>
        <v>37706.776969720173</v>
      </c>
      <c r="V256">
        <f t="shared" ca="1" si="115"/>
        <v>5065.1151254491851</v>
      </c>
      <c r="AD256" s="5">
        <f ca="1">IF(Table1[[#This Row],[Gender]]="men",1,0)</f>
        <v>1</v>
      </c>
      <c r="AE256" s="6">
        <f ca="1">IF(Table1[[#This Row],[Gender]]="women",1,0)</f>
        <v>0</v>
      </c>
      <c r="AF256" s="6"/>
      <c r="AG256" s="7"/>
      <c r="AJ256" s="17">
        <f ca="1">IF(Table1[[#This Row],[field of work]]="TEACHING",1,0)</f>
        <v>0</v>
      </c>
      <c r="AK256" s="11">
        <f ca="1">IF(Table1[[#This Row],[field of work]]="CONSTRUCTION",1,0)</f>
        <v>0</v>
      </c>
      <c r="AL256" s="11">
        <f ca="1">IF(Table1[[#This Row],[field of work]]="AGRICULTURE",1,0)</f>
        <v>0</v>
      </c>
      <c r="AM256" s="11">
        <f ca="1">IF(Table1[[#This Row],[field of work]]="AGRICULTURE",1,0)</f>
        <v>0</v>
      </c>
      <c r="AN256" s="11">
        <f ca="1">IF(Table1[[#This Row],[field of work]]="HEALTH",1,0)</f>
        <v>0</v>
      </c>
      <c r="AO256" s="11">
        <f ca="1">IF(Table1[[#This Row],[field of work]]="IT",1,0)</f>
        <v>1</v>
      </c>
      <c r="AP256" s="11"/>
      <c r="AQ256" s="11"/>
      <c r="AR256" s="6"/>
      <c r="AS256" s="6"/>
      <c r="AT256" s="6"/>
      <c r="AU256" s="7"/>
      <c r="AW256" s="20">
        <f ca="1">QUOTIENT(Table1[[#This Row],[Car Value]],Table1[[#This Row],[Cars]])</f>
        <v>6821</v>
      </c>
      <c r="AX256" s="6"/>
      <c r="AY256" s="17">
        <f ca="1">IF(Table1[[#This Row],[Value of debts]]&gt;$AZ$6,1,0)</f>
        <v>1</v>
      </c>
      <c r="AZ256" s="6"/>
      <c r="BA256" s="6"/>
      <c r="BB256" s="7"/>
      <c r="BC256" s="27">
        <f ca="1">(Table1[[#This Row],[Mortage left]]/Table1[[#This Row],[Value of House]])</f>
        <v>0.96551728556869265</v>
      </c>
      <c r="BD256" s="11">
        <f t="shared" ca="1" si="103"/>
        <v>0</v>
      </c>
      <c r="BE256" s="11"/>
      <c r="BF256" s="11"/>
      <c r="BG256" s="17">
        <f ca="1">IF(Table1[[#This Row],[Area]]="YUKON",Table1[[#This Row],[Income]],0)</f>
        <v>0</v>
      </c>
      <c r="BH256" s="11">
        <f ca="1">IF(Table1[[#This Row],[Area]]="BC",Table1[[#This Row],[Income]],0)</f>
        <v>0</v>
      </c>
      <c r="BI256" s="11">
        <f t="shared" ca="1" si="104"/>
        <v>0</v>
      </c>
      <c r="BJ256" s="11">
        <f t="shared" ca="1" si="105"/>
        <v>0</v>
      </c>
      <c r="BK256" s="11">
        <f ca="1">IF(Table1[[#This Row],[Area]]="NUNAVUT",Table1[[#This Row],[Income]],0)</f>
        <v>6982</v>
      </c>
      <c r="BL256" s="11">
        <f t="shared" ca="1" si="106"/>
        <v>0</v>
      </c>
      <c r="BM256" s="6">
        <f ca="1">IF(Table1[[#This Row],[Area]]="MANITOBA",Table1[[#This Row],[Income]],0)</f>
        <v>0</v>
      </c>
      <c r="BN256" s="6">
        <f ca="1">IF(Table1[[#This Row],[Area]]="ONTARIO",Table1[[#This Row],[Income]],0)</f>
        <v>0</v>
      </c>
      <c r="BO256" s="6">
        <f ca="1">IF(Table1[[#This Row],[Area]]="QUEBEC",Table1[[#This Row],[Income]],0)</f>
        <v>0</v>
      </c>
      <c r="BP256" s="6">
        <f ca="1">IF(Table1[[#This Row],[Area]]="NEWFOUNLAND",Table1[[#This Row],[Income]],0)</f>
        <v>0</v>
      </c>
      <c r="BQ256" s="6">
        <f ca="1">IF(Table1[[#This Row],[Area]]="NEW BRUNCWICK",Table1[[#This Row],[Income]],0)</f>
        <v>0</v>
      </c>
      <c r="BR256" s="6">
        <f ca="1">IF(Table1[[#This Row],[Area]]="NOVA SCOTIA",Table1[[#This Row],[Income]],0)</f>
        <v>0</v>
      </c>
      <c r="BS256" s="7">
        <f t="shared" ca="1" si="107"/>
        <v>7197</v>
      </c>
      <c r="BT256" s="5">
        <f ca="1">IF(Table1[[#This Row],[field of work]]="HEALTH",Table1[[#This Row],[Income]],0)</f>
        <v>0</v>
      </c>
      <c r="BU256" s="6">
        <f ca="1">IF(Table1[[#This Row],[field of work]]="CONSTRUCTION",Table1[[#This Row],[Income]],0)</f>
        <v>0</v>
      </c>
      <c r="BV256" s="6">
        <f t="shared" ca="1" si="108"/>
        <v>0</v>
      </c>
      <c r="BW256" s="6">
        <f ca="1">IF(Table1[[#This Row],[field of work]]="IT",Table1[[#This Row],[Income]],0)</f>
        <v>6982</v>
      </c>
      <c r="BX256" s="6">
        <f ca="1">IF(Table1[[#This Row],[field of work]]="GENERAL WORK",Table1[[#This Row],[Income]],0)</f>
        <v>0</v>
      </c>
      <c r="BY256" s="7">
        <f ca="1">IF(Table1[[#This Row],[field of work]]="AGRICULTURE",Table1[[#This Row],[Income]],0)</f>
        <v>0</v>
      </c>
      <c r="BZ256" s="5">
        <f ca="1">IF(Table1[[#This Row],[Value of debts]]&gt;Table1[[#This Row],[Income]],1,0)</f>
        <v>1</v>
      </c>
      <c r="CA256" s="7"/>
      <c r="CB256" s="5">
        <f ca="1">IF(Table1[[#This Row],[Networth of person($)]]&gt;$CC$6,Table1[[#This Row],[age]],0)</f>
        <v>40</v>
      </c>
      <c r="CC256" s="7"/>
      <c r="CD256" s="6"/>
      <c r="CE256" s="6"/>
      <c r="CF256" s="6"/>
      <c r="CG256" s="6"/>
      <c r="CH256" s="6"/>
      <c r="CI256" s="6"/>
    </row>
    <row r="257" spans="2:87" x14ac:dyDescent="0.25">
      <c r="B257">
        <f t="shared" ca="1" si="89"/>
        <v>2</v>
      </c>
      <c r="C257" t="str">
        <f t="shared" ca="1" si="90"/>
        <v>women</v>
      </c>
      <c r="D257">
        <f t="shared" ca="1" si="91"/>
        <v>36</v>
      </c>
      <c r="E257">
        <f t="shared" ca="1" si="92"/>
        <v>5</v>
      </c>
      <c r="F257" t="str">
        <f t="shared" ca="1" si="93"/>
        <v>general work</v>
      </c>
      <c r="G257">
        <f t="shared" ca="1" si="94"/>
        <v>4</v>
      </c>
      <c r="H257" t="str">
        <f t="shared" ca="1" si="95"/>
        <v>technical</v>
      </c>
      <c r="I257">
        <f t="shared" ca="1" si="96"/>
        <v>0</v>
      </c>
      <c r="J257">
        <f t="shared" ca="1" si="97"/>
        <v>1</v>
      </c>
      <c r="K257">
        <f t="shared" ca="1" si="98"/>
        <v>5851</v>
      </c>
      <c r="L257">
        <f t="shared" ca="1" si="99"/>
        <v>11</v>
      </c>
      <c r="M257" t="str">
        <f t="shared" ca="1" si="100"/>
        <v>New bruncwick</v>
      </c>
      <c r="N257">
        <f t="shared" ca="1" si="109"/>
        <v>35106</v>
      </c>
      <c r="O257">
        <f t="shared" ca="1" si="101"/>
        <v>2370.1043092613359</v>
      </c>
      <c r="P257">
        <f t="shared" ca="1" si="110"/>
        <v>1907.4326733711657</v>
      </c>
      <c r="Q257">
        <f t="shared" ca="1" si="102"/>
        <v>602</v>
      </c>
      <c r="R257">
        <f t="shared" ca="1" si="111"/>
        <v>4854.8990716896224</v>
      </c>
      <c r="S257">
        <f t="shared" ca="1" si="112"/>
        <v>5546.022485295618</v>
      </c>
      <c r="T257">
        <f t="shared" ca="1" si="113"/>
        <v>42559.45515866678</v>
      </c>
      <c r="U257">
        <f t="shared" ca="1" si="114"/>
        <v>7827.0033809509587</v>
      </c>
      <c r="V257">
        <f t="shared" ca="1" si="115"/>
        <v>34732.451777715818</v>
      </c>
      <c r="AD257" s="5">
        <f ca="1">IF(Table1[[#This Row],[Gender]]="men",1,0)</f>
        <v>0</v>
      </c>
      <c r="AE257" s="6">
        <f ca="1">IF(Table1[[#This Row],[Gender]]="women",1,0)</f>
        <v>1</v>
      </c>
      <c r="AF257" s="6"/>
      <c r="AG257" s="7"/>
      <c r="AJ257" s="17">
        <f ca="1">IF(Table1[[#This Row],[field of work]]="TEACHING",1,0)</f>
        <v>0</v>
      </c>
      <c r="AK257" s="11">
        <f ca="1">IF(Table1[[#This Row],[field of work]]="CONSTRUCTION",1,0)</f>
        <v>0</v>
      </c>
      <c r="AL257" s="11">
        <f ca="1">IF(Table1[[#This Row],[field of work]]="AGRICULTURE",1,0)</f>
        <v>0</v>
      </c>
      <c r="AM257" s="11">
        <f ca="1">IF(Table1[[#This Row],[field of work]]="AGRICULTURE",1,0)</f>
        <v>0</v>
      </c>
      <c r="AN257" s="11">
        <f ca="1">IF(Table1[[#This Row],[field of work]]="HEALTH",1,0)</f>
        <v>0</v>
      </c>
      <c r="AO257" s="11">
        <f ca="1">IF(Table1[[#This Row],[field of work]]="IT",1,0)</f>
        <v>0</v>
      </c>
      <c r="AP257" s="11"/>
      <c r="AQ257" s="11"/>
      <c r="AR257" s="6"/>
      <c r="AS257" s="6"/>
      <c r="AT257" s="6"/>
      <c r="AU257" s="7"/>
      <c r="AW257" s="20">
        <f ca="1">QUOTIENT(Table1[[#This Row],[Car Value]],Table1[[#This Row],[Cars]])</f>
        <v>1907</v>
      </c>
      <c r="AX257" s="6"/>
      <c r="AY257" s="17">
        <f ca="1">IF(Table1[[#This Row],[Value of debts]]&gt;$AZ$6,1,0)</f>
        <v>1</v>
      </c>
      <c r="AZ257" s="6"/>
      <c r="BA257" s="6"/>
      <c r="BB257" s="7"/>
      <c r="BC257" s="27">
        <f ca="1">(Table1[[#This Row],[Mortage left]]/Table1[[#This Row],[Value of House]])</f>
        <v>6.7512798645853578E-2</v>
      </c>
      <c r="BD257" s="11">
        <f t="shared" ca="1" si="103"/>
        <v>1</v>
      </c>
      <c r="BE257" s="11"/>
      <c r="BF257" s="11"/>
      <c r="BG257" s="17">
        <f ca="1">IF(Table1[[#This Row],[Area]]="YUKON",Table1[[#This Row],[Income]],0)</f>
        <v>0</v>
      </c>
      <c r="BH257" s="11">
        <f ca="1">IF(Table1[[#This Row],[Area]]="BC",Table1[[#This Row],[Income]],0)</f>
        <v>0</v>
      </c>
      <c r="BI257" s="11">
        <f t="shared" ca="1" si="104"/>
        <v>0</v>
      </c>
      <c r="BJ257" s="11">
        <f t="shared" ca="1" si="105"/>
        <v>4153</v>
      </c>
      <c r="BK257" s="11">
        <f ca="1">IF(Table1[[#This Row],[Area]]="NUNAVUT",Table1[[#This Row],[Income]],0)</f>
        <v>0</v>
      </c>
      <c r="BL257" s="11">
        <f t="shared" ca="1" si="106"/>
        <v>0</v>
      </c>
      <c r="BM257" s="6">
        <f ca="1">IF(Table1[[#This Row],[Area]]="MANITOBA",Table1[[#This Row],[Income]],0)</f>
        <v>0</v>
      </c>
      <c r="BN257" s="6">
        <f ca="1">IF(Table1[[#This Row],[Area]]="ONTARIO",Table1[[#This Row],[Income]],0)</f>
        <v>0</v>
      </c>
      <c r="BO257" s="6">
        <f ca="1">IF(Table1[[#This Row],[Area]]="QUEBEC",Table1[[#This Row],[Income]],0)</f>
        <v>0</v>
      </c>
      <c r="BP257" s="6">
        <f ca="1">IF(Table1[[#This Row],[Area]]="NEWFOUNLAND",Table1[[#This Row],[Income]],0)</f>
        <v>0</v>
      </c>
      <c r="BQ257" s="6">
        <f ca="1">IF(Table1[[#This Row],[Area]]="NEW BRUNCWICK",Table1[[#This Row],[Income]],0)</f>
        <v>5851</v>
      </c>
      <c r="BR257" s="6">
        <f ca="1">IF(Table1[[#This Row],[Area]]="NOVA SCOTIA",Table1[[#This Row],[Income]],0)</f>
        <v>0</v>
      </c>
      <c r="BS257" s="7">
        <f t="shared" ca="1" si="107"/>
        <v>0</v>
      </c>
      <c r="BT257" s="5">
        <f ca="1">IF(Table1[[#This Row],[field of work]]="HEALTH",Table1[[#This Row],[Income]],0)</f>
        <v>0</v>
      </c>
      <c r="BU257" s="6">
        <f ca="1">IF(Table1[[#This Row],[field of work]]="CONSTRUCTION",Table1[[#This Row],[Income]],0)</f>
        <v>0</v>
      </c>
      <c r="BV257" s="6">
        <f t="shared" ca="1" si="108"/>
        <v>0</v>
      </c>
      <c r="BW257" s="6">
        <f ca="1">IF(Table1[[#This Row],[field of work]]="IT",Table1[[#This Row],[Income]],0)</f>
        <v>0</v>
      </c>
      <c r="BX257" s="6">
        <f ca="1">IF(Table1[[#This Row],[field of work]]="GENERAL WORK",Table1[[#This Row],[Income]],0)</f>
        <v>5851</v>
      </c>
      <c r="BY257" s="7">
        <f ca="1">IF(Table1[[#This Row],[field of work]]="AGRICULTURE",Table1[[#This Row],[Income]],0)</f>
        <v>0</v>
      </c>
      <c r="BZ257" s="5">
        <f ca="1">IF(Table1[[#This Row],[Value of debts]]&gt;Table1[[#This Row],[Income]],1,0)</f>
        <v>1</v>
      </c>
      <c r="CA257" s="7"/>
      <c r="CB257" s="5">
        <f ca="1">IF(Table1[[#This Row],[Networth of person($)]]&gt;$CC$6,Table1[[#This Row],[age]],0)</f>
        <v>36</v>
      </c>
      <c r="CC257" s="7"/>
      <c r="CD257" s="6"/>
      <c r="CE257" s="6"/>
      <c r="CF257" s="6"/>
      <c r="CG257" s="6"/>
      <c r="CH257" s="6"/>
      <c r="CI257" s="6"/>
    </row>
    <row r="258" spans="2:87" x14ac:dyDescent="0.25">
      <c r="B258">
        <f t="shared" ca="1" si="89"/>
        <v>1</v>
      </c>
      <c r="C258" t="str">
        <f t="shared" ca="1" si="90"/>
        <v>men</v>
      </c>
      <c r="D258">
        <f t="shared" ca="1" si="91"/>
        <v>29</v>
      </c>
      <c r="E258">
        <f t="shared" ca="1" si="92"/>
        <v>4</v>
      </c>
      <c r="F258" t="str">
        <f t="shared" ca="1" si="93"/>
        <v>IT</v>
      </c>
      <c r="G258">
        <f t="shared" ca="1" si="94"/>
        <v>1</v>
      </c>
      <c r="H258" t="str">
        <f t="shared" ca="1" si="95"/>
        <v>highschool</v>
      </c>
      <c r="I258">
        <f t="shared" ca="1" si="96"/>
        <v>1</v>
      </c>
      <c r="J258">
        <f t="shared" ca="1" si="97"/>
        <v>1</v>
      </c>
      <c r="K258">
        <f t="shared" ca="1" si="98"/>
        <v>7197</v>
      </c>
      <c r="L258">
        <f t="shared" ca="1" si="99"/>
        <v>13</v>
      </c>
      <c r="M258" t="str">
        <f t="shared" ca="1" si="100"/>
        <v>Prince Edward Island</v>
      </c>
      <c r="N258">
        <f t="shared" ca="1" si="109"/>
        <v>21591</v>
      </c>
      <c r="O258">
        <f t="shared" ca="1" si="101"/>
        <v>1901.8559225449444</v>
      </c>
      <c r="P258">
        <f t="shared" ca="1" si="110"/>
        <v>4671.4552717528331</v>
      </c>
      <c r="Q258">
        <f t="shared" ca="1" si="102"/>
        <v>2892</v>
      </c>
      <c r="R258">
        <f t="shared" ca="1" si="111"/>
        <v>1959.5213611351135</v>
      </c>
      <c r="S258">
        <f t="shared" ca="1" si="112"/>
        <v>3845.3597475516917</v>
      </c>
      <c r="T258">
        <f t="shared" ca="1" si="113"/>
        <v>30107.815019304526</v>
      </c>
      <c r="U258">
        <f t="shared" ca="1" si="114"/>
        <v>6753.3772836800581</v>
      </c>
      <c r="V258">
        <f t="shared" ca="1" si="115"/>
        <v>23354.437735624466</v>
      </c>
      <c r="AD258" s="5">
        <f ca="1">IF(Table1[[#This Row],[Gender]]="men",1,0)</f>
        <v>1</v>
      </c>
      <c r="AE258" s="6">
        <f ca="1">IF(Table1[[#This Row],[Gender]]="women",1,0)</f>
        <v>0</v>
      </c>
      <c r="AF258" s="6"/>
      <c r="AG258" s="7"/>
      <c r="AJ258" s="17">
        <f ca="1">IF(Table1[[#This Row],[field of work]]="TEACHING",1,0)</f>
        <v>0</v>
      </c>
      <c r="AK258" s="11">
        <f ca="1">IF(Table1[[#This Row],[field of work]]="CONSTRUCTION",1,0)</f>
        <v>0</v>
      </c>
      <c r="AL258" s="11">
        <f ca="1">IF(Table1[[#This Row],[field of work]]="AGRICULTURE",1,0)</f>
        <v>0</v>
      </c>
      <c r="AM258" s="11">
        <f ca="1">IF(Table1[[#This Row],[field of work]]="AGRICULTURE",1,0)</f>
        <v>0</v>
      </c>
      <c r="AN258" s="11">
        <f ca="1">IF(Table1[[#This Row],[field of work]]="HEALTH",1,0)</f>
        <v>0</v>
      </c>
      <c r="AO258" s="11">
        <f ca="1">IF(Table1[[#This Row],[field of work]]="IT",1,0)</f>
        <v>1</v>
      </c>
      <c r="AP258" s="11"/>
      <c r="AQ258" s="11"/>
      <c r="AR258" s="6"/>
      <c r="AS258" s="6"/>
      <c r="AT258" s="6"/>
      <c r="AU258" s="7"/>
      <c r="AW258" s="20">
        <f ca="1">QUOTIENT(Table1[[#This Row],[Car Value]],Table1[[#This Row],[Cars]])</f>
        <v>4671</v>
      </c>
      <c r="AX258" s="6"/>
      <c r="AY258" s="17">
        <f ca="1">IF(Table1[[#This Row],[Value of debts]]&gt;$AZ$6,1,0)</f>
        <v>1</v>
      </c>
      <c r="AZ258" s="6"/>
      <c r="BA258" s="6"/>
      <c r="BB258" s="7"/>
      <c r="BC258" s="27">
        <f ca="1">(Table1[[#This Row],[Mortage left]]/Table1[[#This Row],[Value of House]])</f>
        <v>8.8085587631186346E-2</v>
      </c>
      <c r="BD258" s="11">
        <f t="shared" ca="1" si="103"/>
        <v>1</v>
      </c>
      <c r="BE258" s="11"/>
      <c r="BF258" s="11"/>
      <c r="BG258" s="17">
        <f ca="1">IF(Table1[[#This Row],[Area]]="YUKON",Table1[[#This Row],[Income]],0)</f>
        <v>0</v>
      </c>
      <c r="BH258" s="11">
        <f ca="1">IF(Table1[[#This Row],[Area]]="BC",Table1[[#This Row],[Income]],0)</f>
        <v>0</v>
      </c>
      <c r="BI258" s="11">
        <f t="shared" ca="1" si="104"/>
        <v>0</v>
      </c>
      <c r="BJ258" s="11">
        <f t="shared" ca="1" si="105"/>
        <v>0</v>
      </c>
      <c r="BK258" s="11">
        <f ca="1">IF(Table1[[#This Row],[Area]]="NUNAVUT",Table1[[#This Row],[Income]],0)</f>
        <v>0</v>
      </c>
      <c r="BL258" s="11">
        <f t="shared" ca="1" si="106"/>
        <v>0</v>
      </c>
      <c r="BM258" s="6">
        <f ca="1">IF(Table1[[#This Row],[Area]]="MANITOBA",Table1[[#This Row],[Income]],0)</f>
        <v>0</v>
      </c>
      <c r="BN258" s="6">
        <f ca="1">IF(Table1[[#This Row],[Area]]="ONTARIO",Table1[[#This Row],[Income]],0)</f>
        <v>0</v>
      </c>
      <c r="BO258" s="6">
        <f ca="1">IF(Table1[[#This Row],[Area]]="QUEBEC",Table1[[#This Row],[Income]],0)</f>
        <v>0</v>
      </c>
      <c r="BP258" s="6">
        <f ca="1">IF(Table1[[#This Row],[Area]]="NEWFOUNLAND",Table1[[#This Row],[Income]],0)</f>
        <v>0</v>
      </c>
      <c r="BQ258" s="6">
        <f ca="1">IF(Table1[[#This Row],[Area]]="NEW BRUNCWICK",Table1[[#This Row],[Income]],0)</f>
        <v>0</v>
      </c>
      <c r="BR258" s="6">
        <f ca="1">IF(Table1[[#This Row],[Area]]="NOVA SCOTIA",Table1[[#This Row],[Income]],0)</f>
        <v>0</v>
      </c>
      <c r="BS258" s="7">
        <f t="shared" ca="1" si="107"/>
        <v>0</v>
      </c>
      <c r="BT258" s="5">
        <f ca="1">IF(Table1[[#This Row],[field of work]]="HEALTH",Table1[[#This Row],[Income]],0)</f>
        <v>0</v>
      </c>
      <c r="BU258" s="6">
        <f ca="1">IF(Table1[[#This Row],[field of work]]="CONSTRUCTION",Table1[[#This Row],[Income]],0)</f>
        <v>0</v>
      </c>
      <c r="BV258" s="6">
        <f t="shared" ca="1" si="108"/>
        <v>0</v>
      </c>
      <c r="BW258" s="6">
        <f ca="1">IF(Table1[[#This Row],[field of work]]="IT",Table1[[#This Row],[Income]],0)</f>
        <v>7197</v>
      </c>
      <c r="BX258" s="6">
        <f ca="1">IF(Table1[[#This Row],[field of work]]="GENERAL WORK",Table1[[#This Row],[Income]],0)</f>
        <v>0</v>
      </c>
      <c r="BY258" s="7">
        <f ca="1">IF(Table1[[#This Row],[field of work]]="AGRICULTURE",Table1[[#This Row],[Income]],0)</f>
        <v>0</v>
      </c>
      <c r="BZ258" s="5">
        <f ca="1">IF(Table1[[#This Row],[Value of debts]]&gt;Table1[[#This Row],[Income]],1,0)</f>
        <v>0</v>
      </c>
      <c r="CA258" s="7"/>
      <c r="CB258" s="5">
        <f ca="1">IF(Table1[[#This Row],[Networth of person($)]]&gt;$CC$6,Table1[[#This Row],[age]],0)</f>
        <v>29</v>
      </c>
      <c r="CC258" s="7"/>
      <c r="CD258" s="6"/>
      <c r="CE258" s="6"/>
      <c r="CF258" s="6"/>
      <c r="CG258" s="6"/>
      <c r="CH258" s="6"/>
      <c r="CI258" s="6"/>
    </row>
    <row r="259" spans="2:87" x14ac:dyDescent="0.25">
      <c r="B259">
        <f t="shared" ca="1" si="89"/>
        <v>2</v>
      </c>
      <c r="C259" t="str">
        <f t="shared" ca="1" si="90"/>
        <v>women</v>
      </c>
      <c r="D259">
        <f t="shared" ca="1" si="91"/>
        <v>45</v>
      </c>
      <c r="E259">
        <f t="shared" ca="1" si="92"/>
        <v>5</v>
      </c>
      <c r="F259" t="str">
        <f t="shared" ca="1" si="93"/>
        <v>general work</v>
      </c>
      <c r="G259">
        <f t="shared" ca="1" si="94"/>
        <v>1</v>
      </c>
      <c r="H259" t="str">
        <f t="shared" ca="1" si="95"/>
        <v>highschool</v>
      </c>
      <c r="I259">
        <f t="shared" ca="1" si="96"/>
        <v>0</v>
      </c>
      <c r="J259">
        <f t="shared" ca="1" si="97"/>
        <v>3</v>
      </c>
      <c r="K259">
        <f t="shared" ca="1" si="98"/>
        <v>3914</v>
      </c>
      <c r="L259">
        <f t="shared" ca="1" si="99"/>
        <v>4</v>
      </c>
      <c r="M259" t="str">
        <f t="shared" ca="1" si="100"/>
        <v>Alberta</v>
      </c>
      <c r="N259">
        <f t="shared" ca="1" si="109"/>
        <v>23484</v>
      </c>
      <c r="O259">
        <f t="shared" ca="1" si="101"/>
        <v>16409.767844929342</v>
      </c>
      <c r="P259">
        <f t="shared" ca="1" si="110"/>
        <v>2206.3757913808481</v>
      </c>
      <c r="Q259">
        <f t="shared" ca="1" si="102"/>
        <v>1327</v>
      </c>
      <c r="R259">
        <f t="shared" ca="1" si="111"/>
        <v>6756.6554115239715</v>
      </c>
      <c r="S259">
        <f t="shared" ca="1" si="112"/>
        <v>3061.3945505440288</v>
      </c>
      <c r="T259">
        <f t="shared" ca="1" si="113"/>
        <v>28751.770341924876</v>
      </c>
      <c r="U259">
        <f t="shared" ca="1" si="114"/>
        <v>24493.423256453312</v>
      </c>
      <c r="V259">
        <f t="shared" ca="1" si="115"/>
        <v>4258.3470854715633</v>
      </c>
      <c r="AD259" s="5">
        <f ca="1">IF(Table1[[#This Row],[Gender]]="men",1,0)</f>
        <v>0</v>
      </c>
      <c r="AE259" s="6">
        <f ca="1">IF(Table1[[#This Row],[Gender]]="women",1,0)</f>
        <v>1</v>
      </c>
      <c r="AF259" s="6"/>
      <c r="AG259" s="7"/>
      <c r="AJ259" s="17">
        <f ca="1">IF(Table1[[#This Row],[field of work]]="TEACHING",1,0)</f>
        <v>0</v>
      </c>
      <c r="AK259" s="11">
        <f ca="1">IF(Table1[[#This Row],[field of work]]="CONSTRUCTION",1,0)</f>
        <v>0</v>
      </c>
      <c r="AL259" s="11">
        <f ca="1">IF(Table1[[#This Row],[field of work]]="AGRICULTURE",1,0)</f>
        <v>0</v>
      </c>
      <c r="AM259" s="11">
        <f ca="1">IF(Table1[[#This Row],[field of work]]="AGRICULTURE",1,0)</f>
        <v>0</v>
      </c>
      <c r="AN259" s="11">
        <f ca="1">IF(Table1[[#This Row],[field of work]]="HEALTH",1,0)</f>
        <v>0</v>
      </c>
      <c r="AO259" s="11">
        <f ca="1">IF(Table1[[#This Row],[field of work]]="IT",1,0)</f>
        <v>0</v>
      </c>
      <c r="AP259" s="11"/>
      <c r="AQ259" s="11"/>
      <c r="AR259" s="6"/>
      <c r="AS259" s="6"/>
      <c r="AT259" s="6"/>
      <c r="AU259" s="7"/>
      <c r="AW259" s="20">
        <f ca="1">QUOTIENT(Table1[[#This Row],[Car Value]],Table1[[#This Row],[Cars]])</f>
        <v>735</v>
      </c>
      <c r="AX259" s="6"/>
      <c r="AY259" s="17">
        <f ca="1">IF(Table1[[#This Row],[Value of debts]]&gt;$AZ$6,1,0)</f>
        <v>1</v>
      </c>
      <c r="AZ259" s="6"/>
      <c r="BA259" s="6"/>
      <c r="BB259" s="7"/>
      <c r="BC259" s="27">
        <f ca="1">(Table1[[#This Row],[Mortage left]]/Table1[[#This Row],[Value of House]])</f>
        <v>0.69876374744206016</v>
      </c>
      <c r="BD259" s="11">
        <f t="shared" ca="1" si="103"/>
        <v>0</v>
      </c>
      <c r="BE259" s="11"/>
      <c r="BF259" s="11"/>
      <c r="BG259" s="17">
        <f ca="1">IF(Table1[[#This Row],[Area]]="YUKON",Table1[[#This Row],[Income]],0)</f>
        <v>0</v>
      </c>
      <c r="BH259" s="11">
        <f ca="1">IF(Table1[[#This Row],[Area]]="BC",Table1[[#This Row],[Income]],0)</f>
        <v>0</v>
      </c>
      <c r="BI259" s="11">
        <f t="shared" ca="1" si="104"/>
        <v>0</v>
      </c>
      <c r="BJ259" s="11">
        <f t="shared" ca="1" si="105"/>
        <v>0</v>
      </c>
      <c r="BK259" s="11">
        <f ca="1">IF(Table1[[#This Row],[Area]]="NUNAVUT",Table1[[#This Row],[Income]],0)</f>
        <v>0</v>
      </c>
      <c r="BL259" s="11">
        <f t="shared" ca="1" si="106"/>
        <v>0</v>
      </c>
      <c r="BM259" s="6">
        <f ca="1">IF(Table1[[#This Row],[Area]]="MANITOBA",Table1[[#This Row],[Income]],0)</f>
        <v>0</v>
      </c>
      <c r="BN259" s="6">
        <f ca="1">IF(Table1[[#This Row],[Area]]="ONTARIO",Table1[[#This Row],[Income]],0)</f>
        <v>0</v>
      </c>
      <c r="BO259" s="6">
        <f ca="1">IF(Table1[[#This Row],[Area]]="QUEBEC",Table1[[#This Row],[Income]],0)</f>
        <v>0</v>
      </c>
      <c r="BP259" s="6">
        <f ca="1">IF(Table1[[#This Row],[Area]]="NEWFOUNLAND",Table1[[#This Row],[Income]],0)</f>
        <v>0</v>
      </c>
      <c r="BQ259" s="6">
        <f ca="1">IF(Table1[[#This Row],[Area]]="NEW BRUNCWICK",Table1[[#This Row],[Income]],0)</f>
        <v>0</v>
      </c>
      <c r="BR259" s="6">
        <f ca="1">IF(Table1[[#This Row],[Area]]="NOVA SCOTIA",Table1[[#This Row],[Income]],0)</f>
        <v>0</v>
      </c>
      <c r="BS259" s="7">
        <f t="shared" ca="1" si="107"/>
        <v>0</v>
      </c>
      <c r="BT259" s="5">
        <f ca="1">IF(Table1[[#This Row],[field of work]]="HEALTH",Table1[[#This Row],[Income]],0)</f>
        <v>0</v>
      </c>
      <c r="BU259" s="6">
        <f ca="1">IF(Table1[[#This Row],[field of work]]="CONSTRUCTION",Table1[[#This Row],[Income]],0)</f>
        <v>0</v>
      </c>
      <c r="BV259" s="6">
        <f t="shared" ca="1" si="108"/>
        <v>0</v>
      </c>
      <c r="BW259" s="6">
        <f ca="1">IF(Table1[[#This Row],[field of work]]="IT",Table1[[#This Row],[Income]],0)</f>
        <v>0</v>
      </c>
      <c r="BX259" s="6">
        <f ca="1">IF(Table1[[#This Row],[field of work]]="GENERAL WORK",Table1[[#This Row],[Income]],0)</f>
        <v>3914</v>
      </c>
      <c r="BY259" s="7">
        <f ca="1">IF(Table1[[#This Row],[field of work]]="AGRICULTURE",Table1[[#This Row],[Income]],0)</f>
        <v>0</v>
      </c>
      <c r="BZ259" s="5">
        <f ca="1">IF(Table1[[#This Row],[Value of debts]]&gt;Table1[[#This Row],[Income]],1,0)</f>
        <v>1</v>
      </c>
      <c r="CA259" s="7"/>
      <c r="CB259" s="5">
        <f ca="1">IF(Table1[[#This Row],[Networth of person($)]]&gt;$CC$6,Table1[[#This Row],[age]],0)</f>
        <v>0</v>
      </c>
      <c r="CC259" s="7"/>
      <c r="CD259" s="6"/>
      <c r="CE259" s="6"/>
      <c r="CF259" s="6"/>
      <c r="CG259" s="6"/>
      <c r="CH259" s="6"/>
      <c r="CI259" s="6"/>
    </row>
    <row r="260" spans="2:87" x14ac:dyDescent="0.25">
      <c r="B260">
        <f t="shared" ca="1" si="89"/>
        <v>2</v>
      </c>
      <c r="C260" t="str">
        <f t="shared" ca="1" si="90"/>
        <v>women</v>
      </c>
      <c r="D260">
        <f t="shared" ca="1" si="91"/>
        <v>30</v>
      </c>
      <c r="E260">
        <f t="shared" ca="1" si="92"/>
        <v>6</v>
      </c>
      <c r="F260" t="str">
        <f t="shared" ca="1" si="93"/>
        <v>agriculture</v>
      </c>
      <c r="G260">
        <f t="shared" ca="1" si="94"/>
        <v>2</v>
      </c>
      <c r="H260" t="str">
        <f t="shared" ca="1" si="95"/>
        <v>college</v>
      </c>
      <c r="I260">
        <f t="shared" ca="1" si="96"/>
        <v>4</v>
      </c>
      <c r="J260">
        <f t="shared" ca="1" si="97"/>
        <v>3</v>
      </c>
      <c r="K260">
        <f t="shared" ca="1" si="98"/>
        <v>4882</v>
      </c>
      <c r="L260">
        <f t="shared" ca="1" si="99"/>
        <v>2</v>
      </c>
      <c r="M260" t="str">
        <f t="shared" ca="1" si="100"/>
        <v>BC</v>
      </c>
      <c r="N260">
        <f t="shared" ca="1" si="109"/>
        <v>29292</v>
      </c>
      <c r="O260">
        <f t="shared" ca="1" si="101"/>
        <v>9990.0530856258738</v>
      </c>
      <c r="P260">
        <f t="shared" ca="1" si="110"/>
        <v>2689.5784524269097</v>
      </c>
      <c r="Q260">
        <f t="shared" ca="1" si="102"/>
        <v>155</v>
      </c>
      <c r="R260">
        <f t="shared" ca="1" si="111"/>
        <v>6732.3075329503945</v>
      </c>
      <c r="S260">
        <f t="shared" ca="1" si="112"/>
        <v>6633.9951955052484</v>
      </c>
      <c r="T260">
        <f t="shared" ca="1" si="113"/>
        <v>38615.573647932157</v>
      </c>
      <c r="U260">
        <f t="shared" ca="1" si="114"/>
        <v>16877.360618576269</v>
      </c>
      <c r="V260">
        <f t="shared" ca="1" si="115"/>
        <v>21738.213029355888</v>
      </c>
      <c r="AD260" s="5">
        <f ca="1">IF(Table1[[#This Row],[Gender]]="men",1,0)</f>
        <v>0</v>
      </c>
      <c r="AE260" s="6">
        <f ca="1">IF(Table1[[#This Row],[Gender]]="women",1,0)</f>
        <v>1</v>
      </c>
      <c r="AF260" s="6"/>
      <c r="AG260" s="7"/>
      <c r="AJ260" s="17">
        <f ca="1">IF(Table1[[#This Row],[field of work]]="TEACHING",1,0)</f>
        <v>0</v>
      </c>
      <c r="AK260" s="11">
        <f ca="1">IF(Table1[[#This Row],[field of work]]="CONSTRUCTION",1,0)</f>
        <v>0</v>
      </c>
      <c r="AL260" s="11">
        <f ca="1">IF(Table1[[#This Row],[field of work]]="AGRICULTURE",1,0)</f>
        <v>1</v>
      </c>
      <c r="AM260" s="11">
        <f ca="1">IF(Table1[[#This Row],[field of work]]="AGRICULTURE",1,0)</f>
        <v>1</v>
      </c>
      <c r="AN260" s="11">
        <f ca="1">IF(Table1[[#This Row],[field of work]]="HEALTH",1,0)</f>
        <v>0</v>
      </c>
      <c r="AO260" s="11">
        <f ca="1">IF(Table1[[#This Row],[field of work]]="IT",1,0)</f>
        <v>0</v>
      </c>
      <c r="AP260" s="11"/>
      <c r="AQ260" s="11"/>
      <c r="AR260" s="6"/>
      <c r="AS260" s="6"/>
      <c r="AT260" s="6"/>
      <c r="AU260" s="7"/>
      <c r="AW260" s="20">
        <f ca="1">QUOTIENT(Table1[[#This Row],[Car Value]],Table1[[#This Row],[Cars]])</f>
        <v>896</v>
      </c>
      <c r="AX260" s="6"/>
      <c r="AY260" s="17">
        <f ca="1">IF(Table1[[#This Row],[Value of debts]]&gt;$AZ$6,1,0)</f>
        <v>1</v>
      </c>
      <c r="AZ260" s="6"/>
      <c r="BA260" s="6"/>
      <c r="BB260" s="7"/>
      <c r="BC260" s="27">
        <f ca="1">(Table1[[#This Row],[Mortage left]]/Table1[[#This Row],[Value of House]])</f>
        <v>0.3410505628030136</v>
      </c>
      <c r="BD260" s="11">
        <f t="shared" ca="1" si="103"/>
        <v>0</v>
      </c>
      <c r="BE260" s="11"/>
      <c r="BF260" s="11"/>
      <c r="BG260" s="17">
        <f ca="1">IF(Table1[[#This Row],[Area]]="YUKON",Table1[[#This Row],[Income]],0)</f>
        <v>0</v>
      </c>
      <c r="BH260" s="11">
        <f ca="1">IF(Table1[[#This Row],[Area]]="BC",Table1[[#This Row],[Income]],0)</f>
        <v>4882</v>
      </c>
      <c r="BI260" s="11">
        <f t="shared" ca="1" si="104"/>
        <v>0</v>
      </c>
      <c r="BJ260" s="11">
        <f t="shared" ca="1" si="105"/>
        <v>0</v>
      </c>
      <c r="BK260" s="11">
        <f ca="1">IF(Table1[[#This Row],[Area]]="NUNAVUT",Table1[[#This Row],[Income]],0)</f>
        <v>0</v>
      </c>
      <c r="BL260" s="11">
        <f t="shared" ca="1" si="106"/>
        <v>0</v>
      </c>
      <c r="BM260" s="6">
        <f ca="1">IF(Table1[[#This Row],[Area]]="MANITOBA",Table1[[#This Row],[Income]],0)</f>
        <v>0</v>
      </c>
      <c r="BN260" s="6">
        <f ca="1">IF(Table1[[#This Row],[Area]]="ONTARIO",Table1[[#This Row],[Income]],0)</f>
        <v>0</v>
      </c>
      <c r="BO260" s="6">
        <f ca="1">IF(Table1[[#This Row],[Area]]="QUEBEC",Table1[[#This Row],[Income]],0)</f>
        <v>0</v>
      </c>
      <c r="BP260" s="6">
        <f ca="1">IF(Table1[[#This Row],[Area]]="NEWFOUNLAND",Table1[[#This Row],[Income]],0)</f>
        <v>0</v>
      </c>
      <c r="BQ260" s="6">
        <f ca="1">IF(Table1[[#This Row],[Area]]="NEW BRUNCWICK",Table1[[#This Row],[Income]],0)</f>
        <v>0</v>
      </c>
      <c r="BR260" s="6">
        <f ca="1">IF(Table1[[#This Row],[Area]]="NOVA SCOTIA",Table1[[#This Row],[Income]],0)</f>
        <v>0</v>
      </c>
      <c r="BS260" s="7">
        <f t="shared" ca="1" si="107"/>
        <v>0</v>
      </c>
      <c r="BT260" s="5">
        <f ca="1">IF(Table1[[#This Row],[field of work]]="HEALTH",Table1[[#This Row],[Income]],0)</f>
        <v>0</v>
      </c>
      <c r="BU260" s="6">
        <f ca="1">IF(Table1[[#This Row],[field of work]]="CONSTRUCTION",Table1[[#This Row],[Income]],0)</f>
        <v>0</v>
      </c>
      <c r="BV260" s="6">
        <f t="shared" ca="1" si="108"/>
        <v>0</v>
      </c>
      <c r="BW260" s="6">
        <f ca="1">IF(Table1[[#This Row],[field of work]]="IT",Table1[[#This Row],[Income]],0)</f>
        <v>0</v>
      </c>
      <c r="BX260" s="6">
        <f ca="1">IF(Table1[[#This Row],[field of work]]="GENERAL WORK",Table1[[#This Row],[Income]],0)</f>
        <v>0</v>
      </c>
      <c r="BY260" s="7">
        <f ca="1">IF(Table1[[#This Row],[field of work]]="AGRICULTURE",Table1[[#This Row],[Income]],0)</f>
        <v>4882</v>
      </c>
      <c r="BZ260" s="5">
        <f ca="1">IF(Table1[[#This Row],[Value of debts]]&gt;Table1[[#This Row],[Income]],1,0)</f>
        <v>1</v>
      </c>
      <c r="CA260" s="7"/>
      <c r="CB260" s="5">
        <f ca="1">IF(Table1[[#This Row],[Networth of person($)]]&gt;$CC$6,Table1[[#This Row],[age]],0)</f>
        <v>30</v>
      </c>
      <c r="CC260" s="7"/>
      <c r="CD260" s="6"/>
      <c r="CE260" s="6"/>
      <c r="CF260" s="6"/>
      <c r="CG260" s="6"/>
      <c r="CH260" s="6"/>
      <c r="CI260" s="6"/>
    </row>
    <row r="261" spans="2:87" x14ac:dyDescent="0.25">
      <c r="B261">
        <f t="shared" ca="1" si="89"/>
        <v>2</v>
      </c>
      <c r="C261" t="str">
        <f t="shared" ca="1" si="90"/>
        <v>women</v>
      </c>
      <c r="D261">
        <f t="shared" ca="1" si="91"/>
        <v>25</v>
      </c>
      <c r="E261">
        <f t="shared" ca="1" si="92"/>
        <v>6</v>
      </c>
      <c r="F261" t="str">
        <f t="shared" ca="1" si="93"/>
        <v>agriculture</v>
      </c>
      <c r="G261">
        <f t="shared" ca="1" si="94"/>
        <v>3</v>
      </c>
      <c r="H261" t="str">
        <f t="shared" ca="1" si="95"/>
        <v>university</v>
      </c>
      <c r="I261">
        <f t="shared" ca="1" si="96"/>
        <v>3</v>
      </c>
      <c r="J261">
        <f t="shared" ca="1" si="97"/>
        <v>3</v>
      </c>
      <c r="K261">
        <f t="shared" ca="1" si="98"/>
        <v>3911</v>
      </c>
      <c r="L261">
        <f t="shared" ca="1" si="99"/>
        <v>6</v>
      </c>
      <c r="M261" t="str">
        <f t="shared" ca="1" si="100"/>
        <v>Saskatchenwan</v>
      </c>
      <c r="N261">
        <f t="shared" ca="1" si="109"/>
        <v>11733</v>
      </c>
      <c r="O261">
        <f t="shared" ca="1" si="101"/>
        <v>4080.0646916203686</v>
      </c>
      <c r="P261">
        <f t="shared" ca="1" si="110"/>
        <v>8013.8370476974897</v>
      </c>
      <c r="Q261">
        <f t="shared" ca="1" si="102"/>
        <v>250</v>
      </c>
      <c r="R261">
        <f t="shared" ca="1" si="111"/>
        <v>4506.4305031499534</v>
      </c>
      <c r="S261">
        <f t="shared" ca="1" si="112"/>
        <v>5348.0369381753308</v>
      </c>
      <c r="T261">
        <f t="shared" ca="1" si="113"/>
        <v>25094.873985872819</v>
      </c>
      <c r="U261">
        <f t="shared" ca="1" si="114"/>
        <v>8836.495194770323</v>
      </c>
      <c r="V261">
        <f t="shared" ca="1" si="115"/>
        <v>16258.378791102496</v>
      </c>
      <c r="AD261" s="5">
        <f ca="1">IF(Table1[[#This Row],[Gender]]="men",1,0)</f>
        <v>0</v>
      </c>
      <c r="AE261" s="6">
        <f ca="1">IF(Table1[[#This Row],[Gender]]="women",1,0)</f>
        <v>1</v>
      </c>
      <c r="AF261" s="6"/>
      <c r="AG261" s="7"/>
      <c r="AJ261" s="17">
        <f ca="1">IF(Table1[[#This Row],[field of work]]="TEACHING",1,0)</f>
        <v>0</v>
      </c>
      <c r="AK261" s="11">
        <f ca="1">IF(Table1[[#This Row],[field of work]]="CONSTRUCTION",1,0)</f>
        <v>0</v>
      </c>
      <c r="AL261" s="11">
        <f ca="1">IF(Table1[[#This Row],[field of work]]="AGRICULTURE",1,0)</f>
        <v>1</v>
      </c>
      <c r="AM261" s="11">
        <f ca="1">IF(Table1[[#This Row],[field of work]]="AGRICULTURE",1,0)</f>
        <v>1</v>
      </c>
      <c r="AN261" s="11">
        <f ca="1">IF(Table1[[#This Row],[field of work]]="HEALTH",1,0)</f>
        <v>0</v>
      </c>
      <c r="AO261" s="11">
        <f ca="1">IF(Table1[[#This Row],[field of work]]="IT",1,0)</f>
        <v>0</v>
      </c>
      <c r="AP261" s="11"/>
      <c r="AQ261" s="11"/>
      <c r="AR261" s="6"/>
      <c r="AS261" s="6"/>
      <c r="AT261" s="6"/>
      <c r="AU261" s="7"/>
      <c r="AW261" s="20">
        <f ca="1">QUOTIENT(Table1[[#This Row],[Car Value]],Table1[[#This Row],[Cars]])</f>
        <v>2671</v>
      </c>
      <c r="AX261" s="6"/>
      <c r="AY261" s="17">
        <f ca="1">IF(Table1[[#This Row],[Value of debts]]&gt;$AZ$6,1,0)</f>
        <v>1</v>
      </c>
      <c r="AZ261" s="6"/>
      <c r="BA261" s="6"/>
      <c r="BB261" s="7"/>
      <c r="BC261" s="27">
        <f ca="1">(Table1[[#This Row],[Mortage left]]/Table1[[#This Row],[Value of House]])</f>
        <v>0.34774266527063569</v>
      </c>
      <c r="BD261" s="11">
        <f t="shared" ca="1" si="103"/>
        <v>0</v>
      </c>
      <c r="BE261" s="11"/>
      <c r="BF261" s="11"/>
      <c r="BG261" s="17">
        <f ca="1">IF(Table1[[#This Row],[Area]]="YUKON",Table1[[#This Row],[Income]],0)</f>
        <v>0</v>
      </c>
      <c r="BH261" s="11">
        <f ca="1">IF(Table1[[#This Row],[Area]]="BC",Table1[[#This Row],[Income]],0)</f>
        <v>0</v>
      </c>
      <c r="BI261" s="11">
        <f t="shared" ca="1" si="104"/>
        <v>0</v>
      </c>
      <c r="BJ261" s="11">
        <f t="shared" ca="1" si="105"/>
        <v>0</v>
      </c>
      <c r="BK261" s="11">
        <f ca="1">IF(Table1[[#This Row],[Area]]="NUNAVUT",Table1[[#This Row],[Income]],0)</f>
        <v>0</v>
      </c>
      <c r="BL261" s="11">
        <f t="shared" ca="1" si="106"/>
        <v>3073</v>
      </c>
      <c r="BM261" s="6">
        <f ca="1">IF(Table1[[#This Row],[Area]]="MANITOBA",Table1[[#This Row],[Income]],0)</f>
        <v>0</v>
      </c>
      <c r="BN261" s="6">
        <f ca="1">IF(Table1[[#This Row],[Area]]="ONTARIO",Table1[[#This Row],[Income]],0)</f>
        <v>0</v>
      </c>
      <c r="BO261" s="6">
        <f ca="1">IF(Table1[[#This Row],[Area]]="QUEBEC",Table1[[#This Row],[Income]],0)</f>
        <v>0</v>
      </c>
      <c r="BP261" s="6">
        <f ca="1">IF(Table1[[#This Row],[Area]]="NEWFOUNLAND",Table1[[#This Row],[Income]],0)</f>
        <v>0</v>
      </c>
      <c r="BQ261" s="6">
        <f ca="1">IF(Table1[[#This Row],[Area]]="NEW BRUNCWICK",Table1[[#This Row],[Income]],0)</f>
        <v>0</v>
      </c>
      <c r="BR261" s="6">
        <f ca="1">IF(Table1[[#This Row],[Area]]="NOVA SCOTIA",Table1[[#This Row],[Income]],0)</f>
        <v>0</v>
      </c>
      <c r="BS261" s="7">
        <f t="shared" ca="1" si="107"/>
        <v>0</v>
      </c>
      <c r="BT261" s="5">
        <f ca="1">IF(Table1[[#This Row],[field of work]]="HEALTH",Table1[[#This Row],[Income]],0)</f>
        <v>0</v>
      </c>
      <c r="BU261" s="6">
        <f ca="1">IF(Table1[[#This Row],[field of work]]="CONSTRUCTION",Table1[[#This Row],[Income]],0)</f>
        <v>0</v>
      </c>
      <c r="BV261" s="6">
        <f t="shared" ca="1" si="108"/>
        <v>0</v>
      </c>
      <c r="BW261" s="6">
        <f ca="1">IF(Table1[[#This Row],[field of work]]="IT",Table1[[#This Row],[Income]],0)</f>
        <v>0</v>
      </c>
      <c r="BX261" s="6">
        <f ca="1">IF(Table1[[#This Row],[field of work]]="GENERAL WORK",Table1[[#This Row],[Income]],0)</f>
        <v>0</v>
      </c>
      <c r="BY261" s="7">
        <f ca="1">IF(Table1[[#This Row],[field of work]]="AGRICULTURE",Table1[[#This Row],[Income]],0)</f>
        <v>3911</v>
      </c>
      <c r="BZ261" s="5">
        <f ca="1">IF(Table1[[#This Row],[Value of debts]]&gt;Table1[[#This Row],[Income]],1,0)</f>
        <v>1</v>
      </c>
      <c r="CA261" s="7"/>
      <c r="CB261" s="5">
        <f ca="1">IF(Table1[[#This Row],[Networth of person($)]]&gt;$CC$6,Table1[[#This Row],[age]],0)</f>
        <v>25</v>
      </c>
      <c r="CC261" s="7"/>
      <c r="CD261" s="6"/>
      <c r="CE261" s="6"/>
      <c r="CF261" s="6"/>
      <c r="CG261" s="6"/>
      <c r="CH261" s="6"/>
      <c r="CI261" s="6"/>
    </row>
    <row r="262" spans="2:87" x14ac:dyDescent="0.25">
      <c r="B262">
        <f t="shared" ca="1" si="89"/>
        <v>1</v>
      </c>
      <c r="C262" t="str">
        <f t="shared" ca="1" si="90"/>
        <v>men</v>
      </c>
      <c r="D262">
        <f t="shared" ca="1" si="91"/>
        <v>27</v>
      </c>
      <c r="E262">
        <f t="shared" ca="1" si="92"/>
        <v>1</v>
      </c>
      <c r="F262" t="str">
        <f t="shared" ca="1" si="93"/>
        <v>health</v>
      </c>
      <c r="G262">
        <f t="shared" ca="1" si="94"/>
        <v>6</v>
      </c>
      <c r="H262" t="str">
        <f t="shared" ca="1" si="95"/>
        <v>other</v>
      </c>
      <c r="I262">
        <f t="shared" ca="1" si="96"/>
        <v>4</v>
      </c>
      <c r="J262">
        <f t="shared" ca="1" si="97"/>
        <v>1</v>
      </c>
      <c r="K262">
        <f t="shared" ca="1" si="98"/>
        <v>5647</v>
      </c>
      <c r="L262">
        <f t="shared" ca="1" si="99"/>
        <v>12</v>
      </c>
      <c r="M262" t="str">
        <f t="shared" ca="1" si="100"/>
        <v>Nova Scotia</v>
      </c>
      <c r="N262">
        <f t="shared" ca="1" si="109"/>
        <v>22588</v>
      </c>
      <c r="O262">
        <f t="shared" ca="1" si="101"/>
        <v>21992.756590024361</v>
      </c>
      <c r="P262">
        <f t="shared" ca="1" si="110"/>
        <v>687.29617904799318</v>
      </c>
      <c r="Q262">
        <f t="shared" ca="1" si="102"/>
        <v>137</v>
      </c>
      <c r="R262">
        <f t="shared" ca="1" si="111"/>
        <v>1847.7495898880195</v>
      </c>
      <c r="S262">
        <f t="shared" ca="1" si="112"/>
        <v>8147.196724485555</v>
      </c>
      <c r="T262">
        <f t="shared" ca="1" si="113"/>
        <v>31422.492903533548</v>
      </c>
      <c r="U262">
        <f t="shared" ca="1" si="114"/>
        <v>23977.50617991238</v>
      </c>
      <c r="V262">
        <f t="shared" ca="1" si="115"/>
        <v>7444.9867236211685</v>
      </c>
      <c r="AD262" s="5">
        <f ca="1">IF(Table1[[#This Row],[Gender]]="men",1,0)</f>
        <v>1</v>
      </c>
      <c r="AE262" s="6">
        <f ca="1">IF(Table1[[#This Row],[Gender]]="women",1,0)</f>
        <v>0</v>
      </c>
      <c r="AF262" s="6"/>
      <c r="AG262" s="7"/>
      <c r="AJ262" s="17">
        <f ca="1">IF(Table1[[#This Row],[field of work]]="TEACHING",1,0)</f>
        <v>0</v>
      </c>
      <c r="AK262" s="11">
        <f ca="1">IF(Table1[[#This Row],[field of work]]="CONSTRUCTION",1,0)</f>
        <v>0</v>
      </c>
      <c r="AL262" s="11">
        <f ca="1">IF(Table1[[#This Row],[field of work]]="AGRICULTURE",1,0)</f>
        <v>0</v>
      </c>
      <c r="AM262" s="11">
        <f ca="1">IF(Table1[[#This Row],[field of work]]="AGRICULTURE",1,0)</f>
        <v>0</v>
      </c>
      <c r="AN262" s="11">
        <f ca="1">IF(Table1[[#This Row],[field of work]]="HEALTH",1,0)</f>
        <v>1</v>
      </c>
      <c r="AO262" s="11">
        <f ca="1">IF(Table1[[#This Row],[field of work]]="IT",1,0)</f>
        <v>0</v>
      </c>
      <c r="AP262" s="11"/>
      <c r="AQ262" s="11"/>
      <c r="AR262" s="6"/>
      <c r="AS262" s="6"/>
      <c r="AT262" s="6"/>
      <c r="AU262" s="7"/>
      <c r="AW262" s="20">
        <f ca="1">QUOTIENT(Table1[[#This Row],[Car Value]],Table1[[#This Row],[Cars]])</f>
        <v>687</v>
      </c>
      <c r="AX262" s="6"/>
      <c r="AY262" s="17">
        <f ca="1">IF(Table1[[#This Row],[Value of debts]]&gt;$AZ$6,1,0)</f>
        <v>1</v>
      </c>
      <c r="AZ262" s="6"/>
      <c r="BA262" s="6"/>
      <c r="BB262" s="7"/>
      <c r="BC262" s="27">
        <f ca="1">(Table1[[#This Row],[Mortage left]]/Table1[[#This Row],[Value of House]])</f>
        <v>0.97364780370215875</v>
      </c>
      <c r="BD262" s="11">
        <f t="shared" ca="1" si="103"/>
        <v>0</v>
      </c>
      <c r="BE262" s="11"/>
      <c r="BF262" s="11"/>
      <c r="BG262" s="17">
        <f ca="1">IF(Table1[[#This Row],[Area]]="YUKON",Table1[[#This Row],[Income]],0)</f>
        <v>0</v>
      </c>
      <c r="BH262" s="11">
        <f ca="1">IF(Table1[[#This Row],[Area]]="BC",Table1[[#This Row],[Income]],0)</f>
        <v>0</v>
      </c>
      <c r="BI262" s="11">
        <f t="shared" ca="1" si="104"/>
        <v>0</v>
      </c>
      <c r="BJ262" s="11">
        <f t="shared" ca="1" si="105"/>
        <v>0</v>
      </c>
      <c r="BK262" s="11">
        <f ca="1">IF(Table1[[#This Row],[Area]]="NUNAVUT",Table1[[#This Row],[Income]],0)</f>
        <v>0</v>
      </c>
      <c r="BL262" s="11">
        <f t="shared" ca="1" si="106"/>
        <v>0</v>
      </c>
      <c r="BM262" s="6">
        <f ca="1">IF(Table1[[#This Row],[Area]]="MANITOBA",Table1[[#This Row],[Income]],0)</f>
        <v>0</v>
      </c>
      <c r="BN262" s="6">
        <f ca="1">IF(Table1[[#This Row],[Area]]="ONTARIO",Table1[[#This Row],[Income]],0)</f>
        <v>0</v>
      </c>
      <c r="BO262" s="6">
        <f ca="1">IF(Table1[[#This Row],[Area]]="QUEBEC",Table1[[#This Row],[Income]],0)</f>
        <v>0</v>
      </c>
      <c r="BP262" s="6">
        <f ca="1">IF(Table1[[#This Row],[Area]]="NEWFOUNLAND",Table1[[#This Row],[Income]],0)</f>
        <v>0</v>
      </c>
      <c r="BQ262" s="6">
        <f ca="1">IF(Table1[[#This Row],[Area]]="NEW BRUNCWICK",Table1[[#This Row],[Income]],0)</f>
        <v>0</v>
      </c>
      <c r="BR262" s="6">
        <f ca="1">IF(Table1[[#This Row],[Area]]="NOVA SCOTIA",Table1[[#This Row],[Income]],0)</f>
        <v>5647</v>
      </c>
      <c r="BS262" s="7">
        <f t="shared" ca="1" si="107"/>
        <v>0</v>
      </c>
      <c r="BT262" s="5">
        <f ca="1">IF(Table1[[#This Row],[field of work]]="HEALTH",Table1[[#This Row],[Income]],0)</f>
        <v>5647</v>
      </c>
      <c r="BU262" s="6">
        <f ca="1">IF(Table1[[#This Row],[field of work]]="CONSTRUCTION",Table1[[#This Row],[Income]],0)</f>
        <v>0</v>
      </c>
      <c r="BV262" s="6">
        <f t="shared" ca="1" si="108"/>
        <v>0</v>
      </c>
      <c r="BW262" s="6">
        <f ca="1">IF(Table1[[#This Row],[field of work]]="IT",Table1[[#This Row],[Income]],0)</f>
        <v>0</v>
      </c>
      <c r="BX262" s="6">
        <f ca="1">IF(Table1[[#This Row],[field of work]]="GENERAL WORK",Table1[[#This Row],[Income]],0)</f>
        <v>0</v>
      </c>
      <c r="BY262" s="7">
        <f ca="1">IF(Table1[[#This Row],[field of work]]="AGRICULTURE",Table1[[#This Row],[Income]],0)</f>
        <v>0</v>
      </c>
      <c r="BZ262" s="5">
        <f ca="1">IF(Table1[[#This Row],[Value of debts]]&gt;Table1[[#This Row],[Income]],1,0)</f>
        <v>1</v>
      </c>
      <c r="CA262" s="7"/>
      <c r="CB262" s="5">
        <f ca="1">IF(Table1[[#This Row],[Networth of person($)]]&gt;$CC$6,Table1[[#This Row],[age]],0)</f>
        <v>27</v>
      </c>
      <c r="CC262" s="7"/>
      <c r="CD262" s="6"/>
      <c r="CE262" s="6"/>
      <c r="CF262" s="6"/>
      <c r="CG262" s="6"/>
      <c r="CH262" s="6"/>
      <c r="CI262" s="6"/>
    </row>
    <row r="263" spans="2:87" x14ac:dyDescent="0.25">
      <c r="B263">
        <f t="shared" ca="1" si="89"/>
        <v>1</v>
      </c>
      <c r="C263" t="str">
        <f t="shared" ca="1" si="90"/>
        <v>men</v>
      </c>
      <c r="D263">
        <f t="shared" ca="1" si="91"/>
        <v>44</v>
      </c>
      <c r="E263">
        <f t="shared" ca="1" si="92"/>
        <v>4</v>
      </c>
      <c r="F263" t="str">
        <f t="shared" ca="1" si="93"/>
        <v>IT</v>
      </c>
      <c r="G263">
        <f t="shared" ca="1" si="94"/>
        <v>5</v>
      </c>
      <c r="H263" t="str">
        <f t="shared" ca="1" si="95"/>
        <v>other</v>
      </c>
      <c r="I263">
        <f t="shared" ca="1" si="96"/>
        <v>2</v>
      </c>
      <c r="J263">
        <f t="shared" ca="1" si="97"/>
        <v>3</v>
      </c>
      <c r="K263">
        <f t="shared" ca="1" si="98"/>
        <v>4373</v>
      </c>
      <c r="L263">
        <f t="shared" ca="1" si="99"/>
        <v>8</v>
      </c>
      <c r="M263" t="str">
        <f t="shared" ca="1" si="100"/>
        <v>Ontario</v>
      </c>
      <c r="N263">
        <f t="shared" ca="1" si="109"/>
        <v>26238</v>
      </c>
      <c r="O263">
        <f t="shared" ca="1" si="101"/>
        <v>8308.8509611697045</v>
      </c>
      <c r="P263">
        <f t="shared" ca="1" si="110"/>
        <v>11507.38886038793</v>
      </c>
      <c r="Q263">
        <f t="shared" ca="1" si="102"/>
        <v>7336</v>
      </c>
      <c r="R263">
        <f t="shared" ca="1" si="111"/>
        <v>7081.0302244806307</v>
      </c>
      <c r="S263">
        <f t="shared" ca="1" si="112"/>
        <v>1824.9443314965442</v>
      </c>
      <c r="T263">
        <f t="shared" ca="1" si="113"/>
        <v>39570.333191884478</v>
      </c>
      <c r="U263">
        <f t="shared" ca="1" si="114"/>
        <v>22725.881185650334</v>
      </c>
      <c r="V263">
        <f t="shared" ca="1" si="115"/>
        <v>16844.452006234143</v>
      </c>
      <c r="AD263" s="5">
        <f ca="1">IF(Table1[[#This Row],[Gender]]="men",1,0)</f>
        <v>1</v>
      </c>
      <c r="AE263" s="6">
        <f ca="1">IF(Table1[[#This Row],[Gender]]="women",1,0)</f>
        <v>0</v>
      </c>
      <c r="AF263" s="6"/>
      <c r="AG263" s="7"/>
      <c r="AJ263" s="17">
        <f ca="1">IF(Table1[[#This Row],[field of work]]="TEACHING",1,0)</f>
        <v>0</v>
      </c>
      <c r="AK263" s="11">
        <f ca="1">IF(Table1[[#This Row],[field of work]]="CONSTRUCTION",1,0)</f>
        <v>0</v>
      </c>
      <c r="AL263" s="11">
        <f ca="1">IF(Table1[[#This Row],[field of work]]="AGRICULTURE",1,0)</f>
        <v>0</v>
      </c>
      <c r="AM263" s="11">
        <f ca="1">IF(Table1[[#This Row],[field of work]]="AGRICULTURE",1,0)</f>
        <v>0</v>
      </c>
      <c r="AN263" s="11">
        <f ca="1">IF(Table1[[#This Row],[field of work]]="HEALTH",1,0)</f>
        <v>0</v>
      </c>
      <c r="AO263" s="11">
        <f ca="1">IF(Table1[[#This Row],[field of work]]="IT",1,0)</f>
        <v>1</v>
      </c>
      <c r="AP263" s="11"/>
      <c r="AQ263" s="11"/>
      <c r="AR263" s="6"/>
      <c r="AS263" s="6"/>
      <c r="AT263" s="6"/>
      <c r="AU263" s="7"/>
      <c r="AW263" s="20">
        <f ca="1">QUOTIENT(Table1[[#This Row],[Car Value]],Table1[[#This Row],[Cars]])</f>
        <v>3835</v>
      </c>
      <c r="AX263" s="6"/>
      <c r="AY263" s="17">
        <f ca="1">IF(Table1[[#This Row],[Value of debts]]&gt;$AZ$6,1,0)</f>
        <v>1</v>
      </c>
      <c r="AZ263" s="6"/>
      <c r="BA263" s="6"/>
      <c r="BB263" s="7"/>
      <c r="BC263" s="27">
        <f ca="1">(Table1[[#This Row],[Mortage left]]/Table1[[#This Row],[Value of House]])</f>
        <v>0.31667242019855568</v>
      </c>
      <c r="BD263" s="11">
        <f t="shared" ca="1" si="103"/>
        <v>0</v>
      </c>
      <c r="BE263" s="11"/>
      <c r="BF263" s="11"/>
      <c r="BG263" s="17">
        <f ca="1">IF(Table1[[#This Row],[Area]]="YUKON",Table1[[#This Row],[Income]],0)</f>
        <v>0</v>
      </c>
      <c r="BH263" s="11">
        <f ca="1">IF(Table1[[#This Row],[Area]]="BC",Table1[[#This Row],[Income]],0)</f>
        <v>0</v>
      </c>
      <c r="BI263" s="11">
        <f t="shared" ca="1" si="104"/>
        <v>0</v>
      </c>
      <c r="BJ263" s="11">
        <f t="shared" ca="1" si="105"/>
        <v>0</v>
      </c>
      <c r="BK263" s="11">
        <f ca="1">IF(Table1[[#This Row],[Area]]="NUNAVUT",Table1[[#This Row],[Income]],0)</f>
        <v>0</v>
      </c>
      <c r="BL263" s="11">
        <f t="shared" ca="1" si="106"/>
        <v>0</v>
      </c>
      <c r="BM263" s="6">
        <f ca="1">IF(Table1[[#This Row],[Area]]="MANITOBA",Table1[[#This Row],[Income]],0)</f>
        <v>0</v>
      </c>
      <c r="BN263" s="6">
        <f ca="1">IF(Table1[[#This Row],[Area]]="ONTARIO",Table1[[#This Row],[Income]],0)</f>
        <v>4373</v>
      </c>
      <c r="BO263" s="6">
        <f ca="1">IF(Table1[[#This Row],[Area]]="QUEBEC",Table1[[#This Row],[Income]],0)</f>
        <v>0</v>
      </c>
      <c r="BP263" s="6">
        <f ca="1">IF(Table1[[#This Row],[Area]]="NEWFOUNLAND",Table1[[#This Row],[Income]],0)</f>
        <v>0</v>
      </c>
      <c r="BQ263" s="6">
        <f ca="1">IF(Table1[[#This Row],[Area]]="NEW BRUNCWICK",Table1[[#This Row],[Income]],0)</f>
        <v>0</v>
      </c>
      <c r="BR263" s="6">
        <f ca="1">IF(Table1[[#This Row],[Area]]="NOVA SCOTIA",Table1[[#This Row],[Income]],0)</f>
        <v>0</v>
      </c>
      <c r="BS263" s="7">
        <f t="shared" ca="1" si="107"/>
        <v>0</v>
      </c>
      <c r="BT263" s="5">
        <f ca="1">IF(Table1[[#This Row],[field of work]]="HEALTH",Table1[[#This Row],[Income]],0)</f>
        <v>0</v>
      </c>
      <c r="BU263" s="6">
        <f ca="1">IF(Table1[[#This Row],[field of work]]="CONSTRUCTION",Table1[[#This Row],[Income]],0)</f>
        <v>0</v>
      </c>
      <c r="BV263" s="6">
        <f t="shared" ca="1" si="108"/>
        <v>0</v>
      </c>
      <c r="BW263" s="6">
        <f ca="1">IF(Table1[[#This Row],[field of work]]="IT",Table1[[#This Row],[Income]],0)</f>
        <v>4373</v>
      </c>
      <c r="BX263" s="6">
        <f ca="1">IF(Table1[[#This Row],[field of work]]="GENERAL WORK",Table1[[#This Row],[Income]],0)</f>
        <v>0</v>
      </c>
      <c r="BY263" s="7">
        <f ca="1">IF(Table1[[#This Row],[field of work]]="AGRICULTURE",Table1[[#This Row],[Income]],0)</f>
        <v>0</v>
      </c>
      <c r="BZ263" s="5">
        <f ca="1">IF(Table1[[#This Row],[Value of debts]]&gt;Table1[[#This Row],[Income]],1,0)</f>
        <v>1</v>
      </c>
      <c r="CA263" s="7"/>
      <c r="CB263" s="5">
        <f ca="1">IF(Table1[[#This Row],[Networth of person($)]]&gt;$CC$6,Table1[[#This Row],[age]],0)</f>
        <v>44</v>
      </c>
      <c r="CC263" s="7"/>
      <c r="CD263" s="6"/>
      <c r="CE263" s="6"/>
      <c r="CF263" s="6"/>
      <c r="CG263" s="6"/>
      <c r="CH263" s="6"/>
      <c r="CI263" s="6"/>
    </row>
    <row r="264" spans="2:87" x14ac:dyDescent="0.25">
      <c r="B264">
        <f t="shared" ref="B264:B327" ca="1" si="116">RANDBETWEEN(1,2)</f>
        <v>2</v>
      </c>
      <c r="C264" t="str">
        <f t="shared" ref="C264:C327" ca="1" si="117">IF(B264=1,"men","women")</f>
        <v>women</v>
      </c>
      <c r="D264">
        <f t="shared" ref="D264:D327" ca="1" si="118">RANDBETWEEN(25,45)</f>
        <v>43</v>
      </c>
      <c r="E264">
        <f t="shared" ref="E264:E327" ca="1" si="119">RANDBETWEEN(1,6)</f>
        <v>5</v>
      </c>
      <c r="F264" t="str">
        <f t="shared" ref="F264:F327" ca="1" si="120">VLOOKUP(E264,$X$6:$Y$11,2)</f>
        <v>general work</v>
      </c>
      <c r="G264">
        <f t="shared" ref="G264:G327" ca="1" si="121">RANDBETWEEN(1,6)</f>
        <v>1</v>
      </c>
      <c r="H264" t="str">
        <f t="shared" ref="H264:H327" ca="1" si="122">VLOOKUP(G264,$Z$6:$AA$10,2)</f>
        <v>highschool</v>
      </c>
      <c r="I264">
        <f t="shared" ref="I264:I327" ca="1" si="123">RANDBETWEEN(0,4)</f>
        <v>1</v>
      </c>
      <c r="J264">
        <f t="shared" ref="J264:J327" ca="1" si="124">RANDBETWEEN(1,3)</f>
        <v>3</v>
      </c>
      <c r="K264">
        <f t="shared" ref="K264:K327" ca="1" si="125">RANDBETWEEN(2500,9000)</f>
        <v>4507</v>
      </c>
      <c r="L264">
        <f t="shared" ref="L264:L327" ca="1" si="126">RANDBETWEEN(1,13)</f>
        <v>12</v>
      </c>
      <c r="M264" t="str">
        <f t="shared" ref="M264:M327" ca="1" si="127">VLOOKUP(L264,$AB$6:$AC$18,2)</f>
        <v>Nova Scotia</v>
      </c>
      <c r="N264">
        <f t="shared" ca="1" si="109"/>
        <v>18028</v>
      </c>
      <c r="O264">
        <f t="shared" ref="O264:O327" ca="1" si="128">RAND()*N264</f>
        <v>2374.8606405106407</v>
      </c>
      <c r="P264">
        <f t="shared" ca="1" si="110"/>
        <v>13242.945207921983</v>
      </c>
      <c r="Q264">
        <f t="shared" ref="Q264:Q327" ca="1" si="129">RANDBETWEEN(0,P264)</f>
        <v>4314</v>
      </c>
      <c r="R264">
        <f t="shared" ca="1" si="111"/>
        <v>971.26100534921579</v>
      </c>
      <c r="S264">
        <f t="shared" ca="1" si="112"/>
        <v>4577.5774273334118</v>
      </c>
      <c r="T264">
        <f t="shared" ca="1" si="113"/>
        <v>35848.522635255395</v>
      </c>
      <c r="U264">
        <f t="shared" ca="1" si="114"/>
        <v>7660.1216458598556</v>
      </c>
      <c r="V264">
        <f t="shared" ca="1" si="115"/>
        <v>28188.400989395537</v>
      </c>
      <c r="AD264" s="5">
        <f ca="1">IF(Table1[[#This Row],[Gender]]="men",1,0)</f>
        <v>0</v>
      </c>
      <c r="AE264" s="6">
        <f ca="1">IF(Table1[[#This Row],[Gender]]="women",1,0)</f>
        <v>1</v>
      </c>
      <c r="AF264" s="6"/>
      <c r="AG264" s="7"/>
      <c r="AJ264" s="17">
        <f ca="1">IF(Table1[[#This Row],[field of work]]="TEACHING",1,0)</f>
        <v>0</v>
      </c>
      <c r="AK264" s="11">
        <f ca="1">IF(Table1[[#This Row],[field of work]]="CONSTRUCTION",1,0)</f>
        <v>0</v>
      </c>
      <c r="AL264" s="11">
        <f ca="1">IF(Table1[[#This Row],[field of work]]="AGRICULTURE",1,0)</f>
        <v>0</v>
      </c>
      <c r="AM264" s="11">
        <f ca="1">IF(Table1[[#This Row],[field of work]]="AGRICULTURE",1,0)</f>
        <v>0</v>
      </c>
      <c r="AN264" s="11">
        <f ca="1">IF(Table1[[#This Row],[field of work]]="HEALTH",1,0)</f>
        <v>0</v>
      </c>
      <c r="AO264" s="11">
        <f ca="1">IF(Table1[[#This Row],[field of work]]="IT",1,0)</f>
        <v>0</v>
      </c>
      <c r="AP264" s="11"/>
      <c r="AQ264" s="11"/>
      <c r="AR264" s="6"/>
      <c r="AS264" s="6"/>
      <c r="AT264" s="6"/>
      <c r="AU264" s="7"/>
      <c r="AW264" s="20">
        <f ca="1">QUOTIENT(Table1[[#This Row],[Car Value]],Table1[[#This Row],[Cars]])</f>
        <v>4414</v>
      </c>
      <c r="AX264" s="6"/>
      <c r="AY264" s="17">
        <f ca="1">IF(Table1[[#This Row],[Value of debts]]&gt;$AZ$6,1,0)</f>
        <v>1</v>
      </c>
      <c r="AZ264" s="6"/>
      <c r="BA264" s="6"/>
      <c r="BB264" s="7"/>
      <c r="BC264" s="27">
        <f ca="1">(Table1[[#This Row],[Mortage left]]/Table1[[#This Row],[Value of House]])</f>
        <v>0.13173178613881964</v>
      </c>
      <c r="BD264" s="11">
        <f t="shared" ref="BD264:BD327" ca="1" si="130">IF(BC264&lt;$BE$6,1,0)</f>
        <v>1</v>
      </c>
      <c r="BE264" s="11"/>
      <c r="BF264" s="11"/>
      <c r="BG264" s="17">
        <f ca="1">IF(Table1[[#This Row],[Area]]="YUKON",Table1[[#This Row],[Income]],0)</f>
        <v>0</v>
      </c>
      <c r="BH264" s="11">
        <f ca="1">IF(Table1[[#This Row],[Area]]="BC",Table1[[#This Row],[Income]],0)</f>
        <v>0</v>
      </c>
      <c r="BI264" s="11">
        <f t="shared" ref="BI264:BI327" ca="1" si="131">IF(M266="NORHWEST TER",K266,0)</f>
        <v>0</v>
      </c>
      <c r="BJ264" s="11">
        <f t="shared" ref="BJ264:BJ327" ca="1" si="132">IF(M281="ALBERTA",K281,0)</f>
        <v>0</v>
      </c>
      <c r="BK264" s="11">
        <f ca="1">IF(Table1[[#This Row],[Area]]="NUNAVUT",Table1[[#This Row],[Income]],0)</f>
        <v>0</v>
      </c>
      <c r="BL264" s="11">
        <f t="shared" ref="BL264:BL327" ca="1" si="133">IF(M297="SASKATCHENWAN",K297,0)</f>
        <v>0</v>
      </c>
      <c r="BM264" s="6">
        <f ca="1">IF(Table1[[#This Row],[Area]]="MANITOBA",Table1[[#This Row],[Income]],0)</f>
        <v>0</v>
      </c>
      <c r="BN264" s="6">
        <f ca="1">IF(Table1[[#This Row],[Area]]="ONTARIO",Table1[[#This Row],[Income]],0)</f>
        <v>0</v>
      </c>
      <c r="BO264" s="6">
        <f ca="1">IF(Table1[[#This Row],[Area]]="QUEBEC",Table1[[#This Row],[Income]],0)</f>
        <v>0</v>
      </c>
      <c r="BP264" s="6">
        <f ca="1">IF(Table1[[#This Row],[Area]]="NEWFOUNLAND",Table1[[#This Row],[Income]],0)</f>
        <v>0</v>
      </c>
      <c r="BQ264" s="6">
        <f ca="1">IF(Table1[[#This Row],[Area]]="NEW BRUNCWICK",Table1[[#This Row],[Income]],0)</f>
        <v>0</v>
      </c>
      <c r="BR264" s="6">
        <f ca="1">IF(Table1[[#This Row],[Area]]="NOVA SCOTIA",Table1[[#This Row],[Income]],0)</f>
        <v>4507</v>
      </c>
      <c r="BS264" s="7">
        <f t="shared" ref="BS264:BS327" ca="1" si="134">IF(M266="PRINCE EDWARD ISLAND",K266,0)</f>
        <v>0</v>
      </c>
      <c r="BT264" s="5">
        <f ca="1">IF(Table1[[#This Row],[field of work]]="HEALTH",Table1[[#This Row],[Income]],0)</f>
        <v>0</v>
      </c>
      <c r="BU264" s="6">
        <f ca="1">IF(Table1[[#This Row],[field of work]]="CONSTRUCTION",Table1[[#This Row],[Income]],0)</f>
        <v>0</v>
      </c>
      <c r="BV264" s="6">
        <f t="shared" ref="BV264:BV327" ca="1" si="135">IF(F265="TEACHING",K265,0)</f>
        <v>0</v>
      </c>
      <c r="BW264" s="6">
        <f ca="1">IF(Table1[[#This Row],[field of work]]="IT",Table1[[#This Row],[Income]],0)</f>
        <v>0</v>
      </c>
      <c r="BX264" s="6">
        <f ca="1">IF(Table1[[#This Row],[field of work]]="GENERAL WORK",Table1[[#This Row],[Income]],0)</f>
        <v>4507</v>
      </c>
      <c r="BY264" s="7">
        <f ca="1">IF(Table1[[#This Row],[field of work]]="AGRICULTURE",Table1[[#This Row],[Income]],0)</f>
        <v>0</v>
      </c>
      <c r="BZ264" s="5">
        <f ca="1">IF(Table1[[#This Row],[Value of debts]]&gt;Table1[[#This Row],[Income]],1,0)</f>
        <v>1</v>
      </c>
      <c r="CA264" s="7"/>
      <c r="CB264" s="5">
        <f ca="1">IF(Table1[[#This Row],[Networth of person($)]]&gt;$CC$6,Table1[[#This Row],[age]],0)</f>
        <v>43</v>
      </c>
      <c r="CC264" s="7"/>
      <c r="CD264" s="6"/>
      <c r="CE264" s="6"/>
      <c r="CF264" s="6"/>
      <c r="CG264" s="6"/>
      <c r="CH264" s="6"/>
      <c r="CI264" s="6"/>
    </row>
    <row r="265" spans="2:87" x14ac:dyDescent="0.25">
      <c r="B265">
        <f t="shared" ca="1" si="116"/>
        <v>2</v>
      </c>
      <c r="C265" t="str">
        <f t="shared" ca="1" si="117"/>
        <v>women</v>
      </c>
      <c r="D265">
        <f t="shared" ca="1" si="118"/>
        <v>44</v>
      </c>
      <c r="E265">
        <f t="shared" ca="1" si="119"/>
        <v>6</v>
      </c>
      <c r="F265" t="str">
        <f t="shared" ca="1" si="120"/>
        <v>agriculture</v>
      </c>
      <c r="G265">
        <f t="shared" ca="1" si="121"/>
        <v>2</v>
      </c>
      <c r="H265" t="str">
        <f t="shared" ca="1" si="122"/>
        <v>college</v>
      </c>
      <c r="I265">
        <f t="shared" ca="1" si="123"/>
        <v>1</v>
      </c>
      <c r="J265">
        <f t="shared" ca="1" si="124"/>
        <v>1</v>
      </c>
      <c r="K265">
        <f t="shared" ca="1" si="125"/>
        <v>7694</v>
      </c>
      <c r="L265">
        <f t="shared" ca="1" si="126"/>
        <v>9</v>
      </c>
      <c r="M265" t="str">
        <f t="shared" ca="1" si="127"/>
        <v>Quebec</v>
      </c>
      <c r="N265">
        <f t="shared" ca="1" si="109"/>
        <v>38470</v>
      </c>
      <c r="O265">
        <f t="shared" ca="1" si="128"/>
        <v>15153.225391513475</v>
      </c>
      <c r="P265">
        <f t="shared" ca="1" si="110"/>
        <v>3122.3778546127314</v>
      </c>
      <c r="Q265">
        <f t="shared" ca="1" si="129"/>
        <v>1284</v>
      </c>
      <c r="R265">
        <f t="shared" ca="1" si="111"/>
        <v>3573.0258278073939</v>
      </c>
      <c r="S265">
        <f t="shared" ca="1" si="112"/>
        <v>6291.9672604351235</v>
      </c>
      <c r="T265">
        <f t="shared" ca="1" si="113"/>
        <v>47884.34511504785</v>
      </c>
      <c r="U265">
        <f t="shared" ca="1" si="114"/>
        <v>20010.251219320868</v>
      </c>
      <c r="V265">
        <f t="shared" ca="1" si="115"/>
        <v>27874.093895726983</v>
      </c>
      <c r="AD265" s="5">
        <f ca="1">IF(Table1[[#This Row],[Gender]]="men",1,0)</f>
        <v>0</v>
      </c>
      <c r="AE265" s="6">
        <f ca="1">IF(Table1[[#This Row],[Gender]]="women",1,0)</f>
        <v>1</v>
      </c>
      <c r="AF265" s="6"/>
      <c r="AG265" s="7"/>
      <c r="AJ265" s="17">
        <f ca="1">IF(Table1[[#This Row],[field of work]]="TEACHING",1,0)</f>
        <v>0</v>
      </c>
      <c r="AK265" s="11">
        <f ca="1">IF(Table1[[#This Row],[field of work]]="CONSTRUCTION",1,0)</f>
        <v>0</v>
      </c>
      <c r="AL265" s="11">
        <f ca="1">IF(Table1[[#This Row],[field of work]]="AGRICULTURE",1,0)</f>
        <v>1</v>
      </c>
      <c r="AM265" s="11">
        <f ca="1">IF(Table1[[#This Row],[field of work]]="AGRICULTURE",1,0)</f>
        <v>1</v>
      </c>
      <c r="AN265" s="11">
        <f ca="1">IF(Table1[[#This Row],[field of work]]="HEALTH",1,0)</f>
        <v>0</v>
      </c>
      <c r="AO265" s="11">
        <f ca="1">IF(Table1[[#This Row],[field of work]]="IT",1,0)</f>
        <v>0</v>
      </c>
      <c r="AP265" s="11"/>
      <c r="AQ265" s="11"/>
      <c r="AR265" s="6"/>
      <c r="AS265" s="6"/>
      <c r="AT265" s="6"/>
      <c r="AU265" s="7"/>
      <c r="AW265" s="20">
        <f ca="1">QUOTIENT(Table1[[#This Row],[Car Value]],Table1[[#This Row],[Cars]])</f>
        <v>3122</v>
      </c>
      <c r="AX265" s="6"/>
      <c r="AY265" s="17">
        <f ca="1">IF(Table1[[#This Row],[Value of debts]]&gt;$AZ$6,1,0)</f>
        <v>1</v>
      </c>
      <c r="AZ265" s="6"/>
      <c r="BA265" s="6"/>
      <c r="BB265" s="7"/>
      <c r="BC265" s="27">
        <f ca="1">(Table1[[#This Row],[Mortage left]]/Table1[[#This Row],[Value of House]])</f>
        <v>0.3938972027947355</v>
      </c>
      <c r="BD265" s="11">
        <f t="shared" ca="1" si="130"/>
        <v>0</v>
      </c>
      <c r="BE265" s="11"/>
      <c r="BF265" s="11"/>
      <c r="BG265" s="17">
        <f ca="1">IF(Table1[[#This Row],[Area]]="YUKON",Table1[[#This Row],[Income]],0)</f>
        <v>0</v>
      </c>
      <c r="BH265" s="11">
        <f ca="1">IF(Table1[[#This Row],[Area]]="BC",Table1[[#This Row],[Income]],0)</f>
        <v>0</v>
      </c>
      <c r="BI265" s="11">
        <f t="shared" ca="1" si="131"/>
        <v>0</v>
      </c>
      <c r="BJ265" s="11">
        <f t="shared" ca="1" si="132"/>
        <v>0</v>
      </c>
      <c r="BK265" s="11">
        <f ca="1">IF(Table1[[#This Row],[Area]]="NUNAVUT",Table1[[#This Row],[Income]],0)</f>
        <v>0</v>
      </c>
      <c r="BL265" s="11">
        <f t="shared" ca="1" si="133"/>
        <v>0</v>
      </c>
      <c r="BM265" s="6">
        <f ca="1">IF(Table1[[#This Row],[Area]]="MANITOBA",Table1[[#This Row],[Income]],0)</f>
        <v>0</v>
      </c>
      <c r="BN265" s="6">
        <f ca="1">IF(Table1[[#This Row],[Area]]="ONTARIO",Table1[[#This Row],[Income]],0)</f>
        <v>0</v>
      </c>
      <c r="BO265" s="6">
        <f ca="1">IF(Table1[[#This Row],[Area]]="QUEBEC",Table1[[#This Row],[Income]],0)</f>
        <v>7694</v>
      </c>
      <c r="BP265" s="6">
        <f ca="1">IF(Table1[[#This Row],[Area]]="NEWFOUNLAND",Table1[[#This Row],[Income]],0)</f>
        <v>0</v>
      </c>
      <c r="BQ265" s="6">
        <f ca="1">IF(Table1[[#This Row],[Area]]="NEW BRUNCWICK",Table1[[#This Row],[Income]],0)</f>
        <v>0</v>
      </c>
      <c r="BR265" s="6">
        <f ca="1">IF(Table1[[#This Row],[Area]]="NOVA SCOTIA",Table1[[#This Row],[Income]],0)</f>
        <v>0</v>
      </c>
      <c r="BS265" s="7">
        <f t="shared" ca="1" si="134"/>
        <v>0</v>
      </c>
      <c r="BT265" s="5">
        <f ca="1">IF(Table1[[#This Row],[field of work]]="HEALTH",Table1[[#This Row],[Income]],0)</f>
        <v>0</v>
      </c>
      <c r="BU265" s="6">
        <f ca="1">IF(Table1[[#This Row],[field of work]]="CONSTRUCTION",Table1[[#This Row],[Income]],0)</f>
        <v>0</v>
      </c>
      <c r="BV265" s="6">
        <f t="shared" ca="1" si="135"/>
        <v>0</v>
      </c>
      <c r="BW265" s="6">
        <f ca="1">IF(Table1[[#This Row],[field of work]]="IT",Table1[[#This Row],[Income]],0)</f>
        <v>0</v>
      </c>
      <c r="BX265" s="6">
        <f ca="1">IF(Table1[[#This Row],[field of work]]="GENERAL WORK",Table1[[#This Row],[Income]],0)</f>
        <v>0</v>
      </c>
      <c r="BY265" s="7">
        <f ca="1">IF(Table1[[#This Row],[field of work]]="AGRICULTURE",Table1[[#This Row],[Income]],0)</f>
        <v>7694</v>
      </c>
      <c r="BZ265" s="5">
        <f ca="1">IF(Table1[[#This Row],[Value of debts]]&gt;Table1[[#This Row],[Income]],1,0)</f>
        <v>1</v>
      </c>
      <c r="CA265" s="7"/>
      <c r="CB265" s="5">
        <f ca="1">IF(Table1[[#This Row],[Networth of person($)]]&gt;$CC$6,Table1[[#This Row],[age]],0)</f>
        <v>44</v>
      </c>
      <c r="CC265" s="7"/>
      <c r="CD265" s="6"/>
      <c r="CE265" s="6"/>
      <c r="CF265" s="6"/>
      <c r="CG265" s="6"/>
      <c r="CH265" s="6"/>
      <c r="CI265" s="6"/>
    </row>
    <row r="266" spans="2:87" x14ac:dyDescent="0.25">
      <c r="B266">
        <f t="shared" ca="1" si="116"/>
        <v>1</v>
      </c>
      <c r="C266" t="str">
        <f t="shared" ca="1" si="117"/>
        <v>men</v>
      </c>
      <c r="D266">
        <f t="shared" ca="1" si="118"/>
        <v>26</v>
      </c>
      <c r="E266">
        <f t="shared" ca="1" si="119"/>
        <v>2</v>
      </c>
      <c r="F266" t="str">
        <f t="shared" ca="1" si="120"/>
        <v>constuction</v>
      </c>
      <c r="G266">
        <f t="shared" ca="1" si="121"/>
        <v>1</v>
      </c>
      <c r="H266" t="str">
        <f t="shared" ca="1" si="122"/>
        <v>highschool</v>
      </c>
      <c r="I266">
        <f t="shared" ca="1" si="123"/>
        <v>0</v>
      </c>
      <c r="J266">
        <f t="shared" ca="1" si="124"/>
        <v>3</v>
      </c>
      <c r="K266">
        <f t="shared" ca="1" si="125"/>
        <v>4681</v>
      </c>
      <c r="L266">
        <f t="shared" ca="1" si="126"/>
        <v>5</v>
      </c>
      <c r="M266" t="str">
        <f t="shared" ca="1" si="127"/>
        <v>Nunavut</v>
      </c>
      <c r="N266">
        <f t="shared" ca="1" si="109"/>
        <v>23405</v>
      </c>
      <c r="O266">
        <f t="shared" ca="1" si="128"/>
        <v>7052.2386210489522</v>
      </c>
      <c r="P266">
        <f t="shared" ca="1" si="110"/>
        <v>2166.9862010747238</v>
      </c>
      <c r="Q266">
        <f t="shared" ca="1" si="129"/>
        <v>560</v>
      </c>
      <c r="R266">
        <f t="shared" ca="1" si="111"/>
        <v>398.72130029865752</v>
      </c>
      <c r="S266">
        <f t="shared" ca="1" si="112"/>
        <v>5288.647802898714</v>
      </c>
      <c r="T266">
        <f t="shared" ca="1" si="113"/>
        <v>30860.634003973439</v>
      </c>
      <c r="U266">
        <f t="shared" ca="1" si="114"/>
        <v>8010.9599213476095</v>
      </c>
      <c r="V266">
        <f t="shared" ca="1" si="115"/>
        <v>22849.674082625828</v>
      </c>
      <c r="AD266" s="5">
        <f ca="1">IF(Table1[[#This Row],[Gender]]="men",1,0)</f>
        <v>1</v>
      </c>
      <c r="AE266" s="6">
        <f ca="1">IF(Table1[[#This Row],[Gender]]="women",1,0)</f>
        <v>0</v>
      </c>
      <c r="AF266" s="6"/>
      <c r="AG266" s="7"/>
      <c r="AJ266" s="17">
        <f ca="1">IF(Table1[[#This Row],[field of work]]="TEACHING",1,0)</f>
        <v>0</v>
      </c>
      <c r="AK266" s="11">
        <f ca="1">IF(Table1[[#This Row],[field of work]]="CONSTRUCTION",1,0)</f>
        <v>0</v>
      </c>
      <c r="AL266" s="11">
        <f ca="1">IF(Table1[[#This Row],[field of work]]="AGRICULTURE",1,0)</f>
        <v>0</v>
      </c>
      <c r="AM266" s="11">
        <f ca="1">IF(Table1[[#This Row],[field of work]]="AGRICULTURE",1,0)</f>
        <v>0</v>
      </c>
      <c r="AN266" s="11">
        <f ca="1">IF(Table1[[#This Row],[field of work]]="HEALTH",1,0)</f>
        <v>0</v>
      </c>
      <c r="AO266" s="11">
        <f ca="1">IF(Table1[[#This Row],[field of work]]="IT",1,0)</f>
        <v>0</v>
      </c>
      <c r="AP266" s="11"/>
      <c r="AQ266" s="11"/>
      <c r="AR266" s="6"/>
      <c r="AS266" s="6"/>
      <c r="AT266" s="6"/>
      <c r="AU266" s="7"/>
      <c r="AW266" s="20">
        <f ca="1">QUOTIENT(Table1[[#This Row],[Car Value]],Table1[[#This Row],[Cars]])</f>
        <v>722</v>
      </c>
      <c r="AX266" s="6"/>
      <c r="AY266" s="17">
        <f ca="1">IF(Table1[[#This Row],[Value of debts]]&gt;$AZ$6,1,0)</f>
        <v>1</v>
      </c>
      <c r="AZ266" s="6"/>
      <c r="BA266" s="6"/>
      <c r="BB266" s="7"/>
      <c r="BC266" s="27">
        <f ca="1">(Table1[[#This Row],[Mortage left]]/Table1[[#This Row],[Value of House]])</f>
        <v>0.30131333565686613</v>
      </c>
      <c r="BD266" s="11">
        <f t="shared" ca="1" si="130"/>
        <v>0</v>
      </c>
      <c r="BE266" s="11"/>
      <c r="BF266" s="11"/>
      <c r="BG266" s="17">
        <f ca="1">IF(Table1[[#This Row],[Area]]="YUKON",Table1[[#This Row],[Income]],0)</f>
        <v>0</v>
      </c>
      <c r="BH266" s="11">
        <f ca="1">IF(Table1[[#This Row],[Area]]="BC",Table1[[#This Row],[Income]],0)</f>
        <v>0</v>
      </c>
      <c r="BI266" s="11">
        <f t="shared" ca="1" si="131"/>
        <v>0</v>
      </c>
      <c r="BJ266" s="11">
        <f t="shared" ca="1" si="132"/>
        <v>0</v>
      </c>
      <c r="BK266" s="11">
        <f ca="1">IF(Table1[[#This Row],[Area]]="NUNAVUT",Table1[[#This Row],[Income]],0)</f>
        <v>4681</v>
      </c>
      <c r="BL266" s="11">
        <f t="shared" ca="1" si="133"/>
        <v>0</v>
      </c>
      <c r="BM266" s="6">
        <f ca="1">IF(Table1[[#This Row],[Area]]="MANITOBA",Table1[[#This Row],[Income]],0)</f>
        <v>0</v>
      </c>
      <c r="BN266" s="6">
        <f ca="1">IF(Table1[[#This Row],[Area]]="ONTARIO",Table1[[#This Row],[Income]],0)</f>
        <v>0</v>
      </c>
      <c r="BO266" s="6">
        <f ca="1">IF(Table1[[#This Row],[Area]]="QUEBEC",Table1[[#This Row],[Income]],0)</f>
        <v>0</v>
      </c>
      <c r="BP266" s="6">
        <f ca="1">IF(Table1[[#This Row],[Area]]="NEWFOUNLAND",Table1[[#This Row],[Income]],0)</f>
        <v>0</v>
      </c>
      <c r="BQ266" s="6">
        <f ca="1">IF(Table1[[#This Row],[Area]]="NEW BRUNCWICK",Table1[[#This Row],[Income]],0)</f>
        <v>0</v>
      </c>
      <c r="BR266" s="6">
        <f ca="1">IF(Table1[[#This Row],[Area]]="NOVA SCOTIA",Table1[[#This Row],[Income]],0)</f>
        <v>0</v>
      </c>
      <c r="BS266" s="7">
        <f t="shared" ca="1" si="134"/>
        <v>0</v>
      </c>
      <c r="BT266" s="5">
        <f ca="1">IF(Table1[[#This Row],[field of work]]="HEALTH",Table1[[#This Row],[Income]],0)</f>
        <v>0</v>
      </c>
      <c r="BU266" s="6">
        <f ca="1">IF(Table1[[#This Row],[field of work]]="CONSTRUCTION",Table1[[#This Row],[Income]],0)</f>
        <v>0</v>
      </c>
      <c r="BV266" s="6">
        <f t="shared" ca="1" si="135"/>
        <v>0</v>
      </c>
      <c r="BW266" s="6">
        <f ca="1">IF(Table1[[#This Row],[field of work]]="IT",Table1[[#This Row],[Income]],0)</f>
        <v>0</v>
      </c>
      <c r="BX266" s="6">
        <f ca="1">IF(Table1[[#This Row],[field of work]]="GENERAL WORK",Table1[[#This Row],[Income]],0)</f>
        <v>0</v>
      </c>
      <c r="BY266" s="7">
        <f ca="1">IF(Table1[[#This Row],[field of work]]="AGRICULTURE",Table1[[#This Row],[Income]],0)</f>
        <v>0</v>
      </c>
      <c r="BZ266" s="5">
        <f ca="1">IF(Table1[[#This Row],[Value of debts]]&gt;Table1[[#This Row],[Income]],1,0)</f>
        <v>1</v>
      </c>
      <c r="CA266" s="7"/>
      <c r="CB266" s="5">
        <f ca="1">IF(Table1[[#This Row],[Networth of person($)]]&gt;$CC$6,Table1[[#This Row],[age]],0)</f>
        <v>26</v>
      </c>
      <c r="CC266" s="7"/>
      <c r="CD266" s="6"/>
      <c r="CE266" s="6"/>
      <c r="CF266" s="6"/>
      <c r="CG266" s="6"/>
      <c r="CH266" s="6"/>
      <c r="CI266" s="6"/>
    </row>
    <row r="267" spans="2:87" x14ac:dyDescent="0.25">
      <c r="B267">
        <f t="shared" ca="1" si="116"/>
        <v>2</v>
      </c>
      <c r="C267" t="str">
        <f t="shared" ca="1" si="117"/>
        <v>women</v>
      </c>
      <c r="D267">
        <f t="shared" ca="1" si="118"/>
        <v>26</v>
      </c>
      <c r="E267">
        <f t="shared" ca="1" si="119"/>
        <v>6</v>
      </c>
      <c r="F267" t="str">
        <f t="shared" ca="1" si="120"/>
        <v>agriculture</v>
      </c>
      <c r="G267">
        <f t="shared" ca="1" si="121"/>
        <v>6</v>
      </c>
      <c r="H267" t="str">
        <f t="shared" ca="1" si="122"/>
        <v>other</v>
      </c>
      <c r="I267">
        <f t="shared" ca="1" si="123"/>
        <v>0</v>
      </c>
      <c r="J267">
        <f t="shared" ca="1" si="124"/>
        <v>3</v>
      </c>
      <c r="K267">
        <f t="shared" ca="1" si="125"/>
        <v>7919</v>
      </c>
      <c r="L267">
        <f t="shared" ca="1" si="126"/>
        <v>3</v>
      </c>
      <c r="M267" t="str">
        <f t="shared" ca="1" si="127"/>
        <v>Northwest Ter</v>
      </c>
      <c r="N267">
        <f t="shared" ca="1" si="109"/>
        <v>23757</v>
      </c>
      <c r="O267">
        <f t="shared" ca="1" si="128"/>
        <v>19033.926700650423</v>
      </c>
      <c r="P267">
        <f t="shared" ca="1" si="110"/>
        <v>13536.489241672125</v>
      </c>
      <c r="Q267">
        <f t="shared" ca="1" si="129"/>
        <v>6545</v>
      </c>
      <c r="R267">
        <f t="shared" ca="1" si="111"/>
        <v>12430.174016139046</v>
      </c>
      <c r="S267">
        <f t="shared" ca="1" si="112"/>
        <v>11658.342856688181</v>
      </c>
      <c r="T267">
        <f t="shared" ca="1" si="113"/>
        <v>48951.832098360304</v>
      </c>
      <c r="U267">
        <f t="shared" ca="1" si="114"/>
        <v>38009.100716789471</v>
      </c>
      <c r="V267">
        <f t="shared" ca="1" si="115"/>
        <v>10942.731381570833</v>
      </c>
      <c r="AD267" s="5">
        <f ca="1">IF(Table1[[#This Row],[Gender]]="men",1,0)</f>
        <v>0</v>
      </c>
      <c r="AE267" s="6">
        <f ca="1">IF(Table1[[#This Row],[Gender]]="women",1,0)</f>
        <v>1</v>
      </c>
      <c r="AF267" s="6"/>
      <c r="AG267" s="7"/>
      <c r="AJ267" s="17">
        <f ca="1">IF(Table1[[#This Row],[field of work]]="TEACHING",1,0)</f>
        <v>0</v>
      </c>
      <c r="AK267" s="11">
        <f ca="1">IF(Table1[[#This Row],[field of work]]="CONSTRUCTION",1,0)</f>
        <v>0</v>
      </c>
      <c r="AL267" s="11">
        <f ca="1">IF(Table1[[#This Row],[field of work]]="AGRICULTURE",1,0)</f>
        <v>1</v>
      </c>
      <c r="AM267" s="11">
        <f ca="1">IF(Table1[[#This Row],[field of work]]="AGRICULTURE",1,0)</f>
        <v>1</v>
      </c>
      <c r="AN267" s="11">
        <f ca="1">IF(Table1[[#This Row],[field of work]]="HEALTH",1,0)</f>
        <v>0</v>
      </c>
      <c r="AO267" s="11">
        <f ca="1">IF(Table1[[#This Row],[field of work]]="IT",1,0)</f>
        <v>0</v>
      </c>
      <c r="AP267" s="11"/>
      <c r="AQ267" s="11"/>
      <c r="AR267" s="6"/>
      <c r="AS267" s="6"/>
      <c r="AT267" s="6"/>
      <c r="AU267" s="7"/>
      <c r="AW267" s="20">
        <f ca="1">QUOTIENT(Table1[[#This Row],[Car Value]],Table1[[#This Row],[Cars]])</f>
        <v>4512</v>
      </c>
      <c r="AX267" s="6"/>
      <c r="AY267" s="17">
        <f ca="1">IF(Table1[[#This Row],[Value of debts]]&gt;$AZ$6,1,0)</f>
        <v>1</v>
      </c>
      <c r="AZ267" s="6"/>
      <c r="BA267" s="6"/>
      <c r="BB267" s="7"/>
      <c r="BC267" s="27">
        <f ca="1">(Table1[[#This Row],[Mortage left]]/Table1[[#This Row],[Value of House]])</f>
        <v>0.80119235175528991</v>
      </c>
      <c r="BD267" s="11">
        <f t="shared" ca="1" si="130"/>
        <v>0</v>
      </c>
      <c r="BE267" s="11"/>
      <c r="BF267" s="11"/>
      <c r="BG267" s="17">
        <f ca="1">IF(Table1[[#This Row],[Area]]="YUKON",Table1[[#This Row],[Income]],0)</f>
        <v>0</v>
      </c>
      <c r="BH267" s="11">
        <f ca="1">IF(Table1[[#This Row],[Area]]="BC",Table1[[#This Row],[Income]],0)</f>
        <v>0</v>
      </c>
      <c r="BI267" s="11">
        <f t="shared" ca="1" si="131"/>
        <v>0</v>
      </c>
      <c r="BJ267" s="11">
        <f t="shared" ca="1" si="132"/>
        <v>0</v>
      </c>
      <c r="BK267" s="11">
        <f ca="1">IF(Table1[[#This Row],[Area]]="NUNAVUT",Table1[[#This Row],[Income]],0)</f>
        <v>0</v>
      </c>
      <c r="BL267" s="11">
        <f t="shared" ca="1" si="133"/>
        <v>0</v>
      </c>
      <c r="BM267" s="6">
        <f ca="1">IF(Table1[[#This Row],[Area]]="MANITOBA",Table1[[#This Row],[Income]],0)</f>
        <v>0</v>
      </c>
      <c r="BN267" s="6">
        <f ca="1">IF(Table1[[#This Row],[Area]]="ONTARIO",Table1[[#This Row],[Income]],0)</f>
        <v>0</v>
      </c>
      <c r="BO267" s="6">
        <f ca="1">IF(Table1[[#This Row],[Area]]="QUEBEC",Table1[[#This Row],[Income]],0)</f>
        <v>0</v>
      </c>
      <c r="BP267" s="6">
        <f ca="1">IF(Table1[[#This Row],[Area]]="NEWFOUNLAND",Table1[[#This Row],[Income]],0)</f>
        <v>0</v>
      </c>
      <c r="BQ267" s="6">
        <f ca="1">IF(Table1[[#This Row],[Area]]="NEW BRUNCWICK",Table1[[#This Row],[Income]],0)</f>
        <v>0</v>
      </c>
      <c r="BR267" s="6">
        <f ca="1">IF(Table1[[#This Row],[Area]]="NOVA SCOTIA",Table1[[#This Row],[Income]],0)</f>
        <v>0</v>
      </c>
      <c r="BS267" s="7">
        <f t="shared" ca="1" si="134"/>
        <v>0</v>
      </c>
      <c r="BT267" s="5">
        <f ca="1">IF(Table1[[#This Row],[field of work]]="HEALTH",Table1[[#This Row],[Income]],0)</f>
        <v>0</v>
      </c>
      <c r="BU267" s="6">
        <f ca="1">IF(Table1[[#This Row],[field of work]]="CONSTRUCTION",Table1[[#This Row],[Income]],0)</f>
        <v>0</v>
      </c>
      <c r="BV267" s="6">
        <f t="shared" ca="1" si="135"/>
        <v>0</v>
      </c>
      <c r="BW267" s="6">
        <f ca="1">IF(Table1[[#This Row],[field of work]]="IT",Table1[[#This Row],[Income]],0)</f>
        <v>0</v>
      </c>
      <c r="BX267" s="6">
        <f ca="1">IF(Table1[[#This Row],[field of work]]="GENERAL WORK",Table1[[#This Row],[Income]],0)</f>
        <v>0</v>
      </c>
      <c r="BY267" s="7">
        <f ca="1">IF(Table1[[#This Row],[field of work]]="AGRICULTURE",Table1[[#This Row],[Income]],0)</f>
        <v>7919</v>
      </c>
      <c r="BZ267" s="5">
        <f ca="1">IF(Table1[[#This Row],[Value of debts]]&gt;Table1[[#This Row],[Income]],1,0)</f>
        <v>1</v>
      </c>
      <c r="CA267" s="7"/>
      <c r="CB267" s="5">
        <f ca="1">IF(Table1[[#This Row],[Networth of person($)]]&gt;$CC$6,Table1[[#This Row],[age]],0)</f>
        <v>26</v>
      </c>
      <c r="CC267" s="7"/>
      <c r="CD267" s="6"/>
      <c r="CE267" s="6"/>
      <c r="CF267" s="6"/>
      <c r="CG267" s="6"/>
      <c r="CH267" s="6"/>
      <c r="CI267" s="6"/>
    </row>
    <row r="268" spans="2:87" x14ac:dyDescent="0.25">
      <c r="B268">
        <f t="shared" ca="1" si="116"/>
        <v>2</v>
      </c>
      <c r="C268" t="str">
        <f t="shared" ca="1" si="117"/>
        <v>women</v>
      </c>
      <c r="D268">
        <f t="shared" ca="1" si="118"/>
        <v>37</v>
      </c>
      <c r="E268">
        <f t="shared" ca="1" si="119"/>
        <v>5</v>
      </c>
      <c r="F268" t="str">
        <f t="shared" ca="1" si="120"/>
        <v>general work</v>
      </c>
      <c r="G268">
        <f t="shared" ca="1" si="121"/>
        <v>1</v>
      </c>
      <c r="H268" t="str">
        <f t="shared" ca="1" si="122"/>
        <v>highschool</v>
      </c>
      <c r="I268">
        <f t="shared" ca="1" si="123"/>
        <v>3</v>
      </c>
      <c r="J268">
        <f t="shared" ca="1" si="124"/>
        <v>2</v>
      </c>
      <c r="K268">
        <f t="shared" ca="1" si="125"/>
        <v>3430</v>
      </c>
      <c r="L268">
        <f t="shared" ca="1" si="126"/>
        <v>5</v>
      </c>
      <c r="M268" t="str">
        <f t="shared" ca="1" si="127"/>
        <v>Nunavut</v>
      </c>
      <c r="N268">
        <f t="shared" ca="1" si="109"/>
        <v>20580</v>
      </c>
      <c r="O268">
        <f t="shared" ca="1" si="128"/>
        <v>12728.098222804947</v>
      </c>
      <c r="P268">
        <f t="shared" ca="1" si="110"/>
        <v>1664.6217064445859</v>
      </c>
      <c r="Q268">
        <f t="shared" ca="1" si="129"/>
        <v>775</v>
      </c>
      <c r="R268">
        <f t="shared" ca="1" si="111"/>
        <v>5259.0694587045346</v>
      </c>
      <c r="S268">
        <f t="shared" ca="1" si="112"/>
        <v>4794.595183604597</v>
      </c>
      <c r="T268">
        <f t="shared" ca="1" si="113"/>
        <v>27039.216890049182</v>
      </c>
      <c r="U268">
        <f t="shared" ca="1" si="114"/>
        <v>18762.167681509483</v>
      </c>
      <c r="V268">
        <f t="shared" ca="1" si="115"/>
        <v>8277.0492085396982</v>
      </c>
      <c r="AD268" s="5">
        <f ca="1">IF(Table1[[#This Row],[Gender]]="men",1,0)</f>
        <v>0</v>
      </c>
      <c r="AE268" s="6">
        <f ca="1">IF(Table1[[#This Row],[Gender]]="women",1,0)</f>
        <v>1</v>
      </c>
      <c r="AF268" s="6"/>
      <c r="AG268" s="7"/>
      <c r="AJ268" s="17">
        <f ca="1">IF(Table1[[#This Row],[field of work]]="TEACHING",1,0)</f>
        <v>0</v>
      </c>
      <c r="AK268" s="11">
        <f ca="1">IF(Table1[[#This Row],[field of work]]="CONSTRUCTION",1,0)</f>
        <v>0</v>
      </c>
      <c r="AL268" s="11">
        <f ca="1">IF(Table1[[#This Row],[field of work]]="AGRICULTURE",1,0)</f>
        <v>0</v>
      </c>
      <c r="AM268" s="11">
        <f ca="1">IF(Table1[[#This Row],[field of work]]="AGRICULTURE",1,0)</f>
        <v>0</v>
      </c>
      <c r="AN268" s="11">
        <f ca="1">IF(Table1[[#This Row],[field of work]]="HEALTH",1,0)</f>
        <v>0</v>
      </c>
      <c r="AO268" s="11">
        <f ca="1">IF(Table1[[#This Row],[field of work]]="IT",1,0)</f>
        <v>0</v>
      </c>
      <c r="AP268" s="11"/>
      <c r="AQ268" s="11"/>
      <c r="AR268" s="6"/>
      <c r="AS268" s="6"/>
      <c r="AT268" s="6"/>
      <c r="AU268" s="7"/>
      <c r="AW268" s="20">
        <f ca="1">QUOTIENT(Table1[[#This Row],[Car Value]],Table1[[#This Row],[Cars]])</f>
        <v>832</v>
      </c>
      <c r="AX268" s="6"/>
      <c r="AY268" s="17">
        <f ca="1">IF(Table1[[#This Row],[Value of debts]]&gt;$AZ$6,1,0)</f>
        <v>1</v>
      </c>
      <c r="AZ268" s="6"/>
      <c r="BA268" s="6"/>
      <c r="BB268" s="7"/>
      <c r="BC268" s="27">
        <f ca="1">(Table1[[#This Row],[Mortage left]]/Table1[[#This Row],[Value of House]])</f>
        <v>0.61846930139965728</v>
      </c>
      <c r="BD268" s="11">
        <f t="shared" ca="1" si="130"/>
        <v>0</v>
      </c>
      <c r="BE268" s="11"/>
      <c r="BF268" s="11"/>
      <c r="BG268" s="17">
        <f ca="1">IF(Table1[[#This Row],[Area]]="YUKON",Table1[[#This Row],[Income]],0)</f>
        <v>0</v>
      </c>
      <c r="BH268" s="11">
        <f ca="1">IF(Table1[[#This Row],[Area]]="BC",Table1[[#This Row],[Income]],0)</f>
        <v>0</v>
      </c>
      <c r="BI268" s="11">
        <f t="shared" ca="1" si="131"/>
        <v>0</v>
      </c>
      <c r="BJ268" s="11">
        <f t="shared" ca="1" si="132"/>
        <v>0</v>
      </c>
      <c r="BK268" s="11">
        <f ca="1">IF(Table1[[#This Row],[Area]]="NUNAVUT",Table1[[#This Row],[Income]],0)</f>
        <v>3430</v>
      </c>
      <c r="BL268" s="11">
        <f t="shared" ca="1" si="133"/>
        <v>0</v>
      </c>
      <c r="BM268" s="6">
        <f ca="1">IF(Table1[[#This Row],[Area]]="MANITOBA",Table1[[#This Row],[Income]],0)</f>
        <v>0</v>
      </c>
      <c r="BN268" s="6">
        <f ca="1">IF(Table1[[#This Row],[Area]]="ONTARIO",Table1[[#This Row],[Income]],0)</f>
        <v>0</v>
      </c>
      <c r="BO268" s="6">
        <f ca="1">IF(Table1[[#This Row],[Area]]="QUEBEC",Table1[[#This Row],[Income]],0)</f>
        <v>0</v>
      </c>
      <c r="BP268" s="6">
        <f ca="1">IF(Table1[[#This Row],[Area]]="NEWFOUNLAND",Table1[[#This Row],[Income]],0)</f>
        <v>0</v>
      </c>
      <c r="BQ268" s="6">
        <f ca="1">IF(Table1[[#This Row],[Area]]="NEW BRUNCWICK",Table1[[#This Row],[Income]],0)</f>
        <v>0</v>
      </c>
      <c r="BR268" s="6">
        <f ca="1">IF(Table1[[#This Row],[Area]]="NOVA SCOTIA",Table1[[#This Row],[Income]],0)</f>
        <v>0</v>
      </c>
      <c r="BS268" s="7">
        <f t="shared" ca="1" si="134"/>
        <v>0</v>
      </c>
      <c r="BT268" s="5">
        <f ca="1">IF(Table1[[#This Row],[field of work]]="HEALTH",Table1[[#This Row],[Income]],0)</f>
        <v>0</v>
      </c>
      <c r="BU268" s="6">
        <f ca="1">IF(Table1[[#This Row],[field of work]]="CONSTRUCTION",Table1[[#This Row],[Income]],0)</f>
        <v>0</v>
      </c>
      <c r="BV268" s="6">
        <f t="shared" ca="1" si="135"/>
        <v>0</v>
      </c>
      <c r="BW268" s="6">
        <f ca="1">IF(Table1[[#This Row],[field of work]]="IT",Table1[[#This Row],[Income]],0)</f>
        <v>0</v>
      </c>
      <c r="BX268" s="6">
        <f ca="1">IF(Table1[[#This Row],[field of work]]="GENERAL WORK",Table1[[#This Row],[Income]],0)</f>
        <v>3430</v>
      </c>
      <c r="BY268" s="7">
        <f ca="1">IF(Table1[[#This Row],[field of work]]="AGRICULTURE",Table1[[#This Row],[Income]],0)</f>
        <v>0</v>
      </c>
      <c r="BZ268" s="5">
        <f ca="1">IF(Table1[[#This Row],[Value of debts]]&gt;Table1[[#This Row],[Income]],1,0)</f>
        <v>1</v>
      </c>
      <c r="CA268" s="7"/>
      <c r="CB268" s="5">
        <f ca="1">IF(Table1[[#This Row],[Networth of person($)]]&gt;$CC$6,Table1[[#This Row],[age]],0)</f>
        <v>37</v>
      </c>
      <c r="CC268" s="7"/>
      <c r="CD268" s="6"/>
      <c r="CE268" s="6"/>
      <c r="CF268" s="6"/>
      <c r="CG268" s="6"/>
      <c r="CH268" s="6"/>
      <c r="CI268" s="6"/>
    </row>
    <row r="269" spans="2:87" x14ac:dyDescent="0.25">
      <c r="B269">
        <f t="shared" ca="1" si="116"/>
        <v>2</v>
      </c>
      <c r="C269" t="str">
        <f t="shared" ca="1" si="117"/>
        <v>women</v>
      </c>
      <c r="D269">
        <f t="shared" ca="1" si="118"/>
        <v>37</v>
      </c>
      <c r="E269">
        <f t="shared" ca="1" si="119"/>
        <v>5</v>
      </c>
      <c r="F269" t="str">
        <f t="shared" ca="1" si="120"/>
        <v>general work</v>
      </c>
      <c r="G269">
        <f t="shared" ca="1" si="121"/>
        <v>5</v>
      </c>
      <c r="H269" t="str">
        <f t="shared" ca="1" si="122"/>
        <v>other</v>
      </c>
      <c r="I269">
        <f t="shared" ca="1" si="123"/>
        <v>3</v>
      </c>
      <c r="J269">
        <f t="shared" ca="1" si="124"/>
        <v>3</v>
      </c>
      <c r="K269">
        <f t="shared" ca="1" si="125"/>
        <v>7637</v>
      </c>
      <c r="L269">
        <f t="shared" ca="1" si="126"/>
        <v>5</v>
      </c>
      <c r="M269" t="str">
        <f t="shared" ca="1" si="127"/>
        <v>Nunavut</v>
      </c>
      <c r="N269">
        <f t="shared" ca="1" si="109"/>
        <v>38185</v>
      </c>
      <c r="O269">
        <f t="shared" ca="1" si="128"/>
        <v>15083.794340482675</v>
      </c>
      <c r="P269">
        <f t="shared" ca="1" si="110"/>
        <v>11426.388253134195</v>
      </c>
      <c r="Q269">
        <f t="shared" ca="1" si="129"/>
        <v>10606</v>
      </c>
      <c r="R269">
        <f t="shared" ca="1" si="111"/>
        <v>6671.9655947402844</v>
      </c>
      <c r="S269">
        <f t="shared" ca="1" si="112"/>
        <v>1966.6845116968211</v>
      </c>
      <c r="T269">
        <f t="shared" ca="1" si="113"/>
        <v>51578.072764831013</v>
      </c>
      <c r="U269">
        <f t="shared" ca="1" si="114"/>
        <v>32361.759935222959</v>
      </c>
      <c r="V269">
        <f t="shared" ca="1" si="115"/>
        <v>19216.312829608054</v>
      </c>
      <c r="AD269" s="5">
        <f ca="1">IF(Table1[[#This Row],[Gender]]="men",1,0)</f>
        <v>0</v>
      </c>
      <c r="AE269" s="6">
        <f ca="1">IF(Table1[[#This Row],[Gender]]="women",1,0)</f>
        <v>1</v>
      </c>
      <c r="AF269" s="6"/>
      <c r="AG269" s="7"/>
      <c r="AJ269" s="17">
        <f ca="1">IF(Table1[[#This Row],[field of work]]="TEACHING",1,0)</f>
        <v>0</v>
      </c>
      <c r="AK269" s="11">
        <f ca="1">IF(Table1[[#This Row],[field of work]]="CONSTRUCTION",1,0)</f>
        <v>0</v>
      </c>
      <c r="AL269" s="11">
        <f ca="1">IF(Table1[[#This Row],[field of work]]="AGRICULTURE",1,0)</f>
        <v>0</v>
      </c>
      <c r="AM269" s="11">
        <f ca="1">IF(Table1[[#This Row],[field of work]]="AGRICULTURE",1,0)</f>
        <v>0</v>
      </c>
      <c r="AN269" s="11">
        <f ca="1">IF(Table1[[#This Row],[field of work]]="HEALTH",1,0)</f>
        <v>0</v>
      </c>
      <c r="AO269" s="11">
        <f ca="1">IF(Table1[[#This Row],[field of work]]="IT",1,0)</f>
        <v>0</v>
      </c>
      <c r="AP269" s="11"/>
      <c r="AQ269" s="11"/>
      <c r="AR269" s="6"/>
      <c r="AS269" s="6"/>
      <c r="AT269" s="6"/>
      <c r="AU269" s="7"/>
      <c r="AW269" s="20">
        <f ca="1">QUOTIENT(Table1[[#This Row],[Car Value]],Table1[[#This Row],[Cars]])</f>
        <v>3808</v>
      </c>
      <c r="AX269" s="6"/>
      <c r="AY269" s="17">
        <f ca="1">IF(Table1[[#This Row],[Value of debts]]&gt;$AZ$6,1,0)</f>
        <v>1</v>
      </c>
      <c r="AZ269" s="6"/>
      <c r="BA269" s="6"/>
      <c r="BB269" s="7"/>
      <c r="BC269" s="27">
        <f ca="1">(Table1[[#This Row],[Mortage left]]/Table1[[#This Row],[Value of House]])</f>
        <v>0.39501883829992601</v>
      </c>
      <c r="BD269" s="11">
        <f t="shared" ca="1" si="130"/>
        <v>0</v>
      </c>
      <c r="BE269" s="11"/>
      <c r="BF269" s="11"/>
      <c r="BG269" s="17">
        <f ca="1">IF(Table1[[#This Row],[Area]]="YUKON",Table1[[#This Row],[Income]],0)</f>
        <v>0</v>
      </c>
      <c r="BH269" s="11">
        <f ca="1">IF(Table1[[#This Row],[Area]]="BC",Table1[[#This Row],[Income]],0)</f>
        <v>0</v>
      </c>
      <c r="BI269" s="11">
        <f t="shared" ca="1" si="131"/>
        <v>0</v>
      </c>
      <c r="BJ269" s="11">
        <f t="shared" ca="1" si="132"/>
        <v>0</v>
      </c>
      <c r="BK269" s="11">
        <f ca="1">IF(Table1[[#This Row],[Area]]="NUNAVUT",Table1[[#This Row],[Income]],0)</f>
        <v>7637</v>
      </c>
      <c r="BL269" s="11">
        <f t="shared" ca="1" si="133"/>
        <v>0</v>
      </c>
      <c r="BM269" s="6">
        <f ca="1">IF(Table1[[#This Row],[Area]]="MANITOBA",Table1[[#This Row],[Income]],0)</f>
        <v>0</v>
      </c>
      <c r="BN269" s="6">
        <f ca="1">IF(Table1[[#This Row],[Area]]="ONTARIO",Table1[[#This Row],[Income]],0)</f>
        <v>0</v>
      </c>
      <c r="BO269" s="6">
        <f ca="1">IF(Table1[[#This Row],[Area]]="QUEBEC",Table1[[#This Row],[Income]],0)</f>
        <v>0</v>
      </c>
      <c r="BP269" s="6">
        <f ca="1">IF(Table1[[#This Row],[Area]]="NEWFOUNLAND",Table1[[#This Row],[Income]],0)</f>
        <v>0</v>
      </c>
      <c r="BQ269" s="6">
        <f ca="1">IF(Table1[[#This Row],[Area]]="NEW BRUNCWICK",Table1[[#This Row],[Income]],0)</f>
        <v>0</v>
      </c>
      <c r="BR269" s="6">
        <f ca="1">IF(Table1[[#This Row],[Area]]="NOVA SCOTIA",Table1[[#This Row],[Income]],0)</f>
        <v>0</v>
      </c>
      <c r="BS269" s="7">
        <f t="shared" ca="1" si="134"/>
        <v>0</v>
      </c>
      <c r="BT269" s="5">
        <f ca="1">IF(Table1[[#This Row],[field of work]]="HEALTH",Table1[[#This Row],[Income]],0)</f>
        <v>0</v>
      </c>
      <c r="BU269" s="6">
        <f ca="1">IF(Table1[[#This Row],[field of work]]="CONSTRUCTION",Table1[[#This Row],[Income]],0)</f>
        <v>0</v>
      </c>
      <c r="BV269" s="6">
        <f t="shared" ca="1" si="135"/>
        <v>0</v>
      </c>
      <c r="BW269" s="6">
        <f ca="1">IF(Table1[[#This Row],[field of work]]="IT",Table1[[#This Row],[Income]],0)</f>
        <v>0</v>
      </c>
      <c r="BX269" s="6">
        <f ca="1">IF(Table1[[#This Row],[field of work]]="GENERAL WORK",Table1[[#This Row],[Income]],0)</f>
        <v>7637</v>
      </c>
      <c r="BY269" s="7">
        <f ca="1">IF(Table1[[#This Row],[field of work]]="AGRICULTURE",Table1[[#This Row],[Income]],0)</f>
        <v>0</v>
      </c>
      <c r="BZ269" s="5">
        <f ca="1">IF(Table1[[#This Row],[Value of debts]]&gt;Table1[[#This Row],[Income]],1,0)</f>
        <v>1</v>
      </c>
      <c r="CA269" s="7"/>
      <c r="CB269" s="5">
        <f ca="1">IF(Table1[[#This Row],[Networth of person($)]]&gt;$CC$6,Table1[[#This Row],[age]],0)</f>
        <v>37</v>
      </c>
      <c r="CC269" s="7"/>
      <c r="CD269" s="6"/>
      <c r="CE269" s="6"/>
      <c r="CF269" s="6"/>
      <c r="CG269" s="6"/>
      <c r="CH269" s="6"/>
      <c r="CI269" s="6"/>
    </row>
    <row r="270" spans="2:87" x14ac:dyDescent="0.25">
      <c r="B270">
        <f t="shared" ca="1" si="116"/>
        <v>2</v>
      </c>
      <c r="C270" t="str">
        <f t="shared" ca="1" si="117"/>
        <v>women</v>
      </c>
      <c r="D270">
        <f t="shared" ca="1" si="118"/>
        <v>33</v>
      </c>
      <c r="E270">
        <f t="shared" ca="1" si="119"/>
        <v>2</v>
      </c>
      <c r="F270" t="str">
        <f t="shared" ca="1" si="120"/>
        <v>constuction</v>
      </c>
      <c r="G270">
        <f t="shared" ca="1" si="121"/>
        <v>3</v>
      </c>
      <c r="H270" t="str">
        <f t="shared" ca="1" si="122"/>
        <v>university</v>
      </c>
      <c r="I270">
        <f t="shared" ca="1" si="123"/>
        <v>0</v>
      </c>
      <c r="J270">
        <f t="shared" ca="1" si="124"/>
        <v>2</v>
      </c>
      <c r="K270">
        <f t="shared" ca="1" si="125"/>
        <v>6195</v>
      </c>
      <c r="L270">
        <f t="shared" ca="1" si="126"/>
        <v>8</v>
      </c>
      <c r="M270" t="str">
        <f t="shared" ca="1" si="127"/>
        <v>Ontario</v>
      </c>
      <c r="N270">
        <f t="shared" ca="1" si="109"/>
        <v>18585</v>
      </c>
      <c r="O270">
        <f t="shared" ca="1" si="128"/>
        <v>1640.7075479936677</v>
      </c>
      <c r="P270">
        <f t="shared" ca="1" si="110"/>
        <v>3213.1140726274893</v>
      </c>
      <c r="Q270">
        <f t="shared" ca="1" si="129"/>
        <v>740</v>
      </c>
      <c r="R270">
        <f t="shared" ca="1" si="111"/>
        <v>4165.6402986530393</v>
      </c>
      <c r="S270">
        <f t="shared" ca="1" si="112"/>
        <v>2886.0329082621297</v>
      </c>
      <c r="T270">
        <f t="shared" ca="1" si="113"/>
        <v>24684.146980889618</v>
      </c>
      <c r="U270">
        <f t="shared" ca="1" si="114"/>
        <v>6546.3478466467068</v>
      </c>
      <c r="V270">
        <f t="shared" ca="1" si="115"/>
        <v>18137.799134242912</v>
      </c>
      <c r="AD270" s="5">
        <f ca="1">IF(Table1[[#This Row],[Gender]]="men",1,0)</f>
        <v>0</v>
      </c>
      <c r="AE270" s="6">
        <f ca="1">IF(Table1[[#This Row],[Gender]]="women",1,0)</f>
        <v>1</v>
      </c>
      <c r="AF270" s="6"/>
      <c r="AG270" s="7"/>
      <c r="AJ270" s="17">
        <f ca="1">IF(Table1[[#This Row],[field of work]]="TEACHING",1,0)</f>
        <v>0</v>
      </c>
      <c r="AK270" s="11">
        <f ca="1">IF(Table1[[#This Row],[field of work]]="CONSTRUCTION",1,0)</f>
        <v>0</v>
      </c>
      <c r="AL270" s="11">
        <f ca="1">IF(Table1[[#This Row],[field of work]]="AGRICULTURE",1,0)</f>
        <v>0</v>
      </c>
      <c r="AM270" s="11">
        <f ca="1">IF(Table1[[#This Row],[field of work]]="AGRICULTURE",1,0)</f>
        <v>0</v>
      </c>
      <c r="AN270" s="11">
        <f ca="1">IF(Table1[[#This Row],[field of work]]="HEALTH",1,0)</f>
        <v>0</v>
      </c>
      <c r="AO270" s="11">
        <f ca="1">IF(Table1[[#This Row],[field of work]]="IT",1,0)</f>
        <v>0</v>
      </c>
      <c r="AP270" s="11"/>
      <c r="AQ270" s="11"/>
      <c r="AR270" s="6"/>
      <c r="AS270" s="6"/>
      <c r="AT270" s="6"/>
      <c r="AU270" s="7"/>
      <c r="AW270" s="20">
        <f ca="1">QUOTIENT(Table1[[#This Row],[Car Value]],Table1[[#This Row],[Cars]])</f>
        <v>1606</v>
      </c>
      <c r="AX270" s="6"/>
      <c r="AY270" s="17">
        <f ca="1">IF(Table1[[#This Row],[Value of debts]]&gt;$AZ$6,1,0)</f>
        <v>1</v>
      </c>
      <c r="AZ270" s="6"/>
      <c r="BA270" s="6"/>
      <c r="BB270" s="7"/>
      <c r="BC270" s="27">
        <f ca="1">(Table1[[#This Row],[Mortage left]]/Table1[[#This Row],[Value of House]])</f>
        <v>8.8281277804340474E-2</v>
      </c>
      <c r="BD270" s="11">
        <f t="shared" ca="1" si="130"/>
        <v>1</v>
      </c>
      <c r="BE270" s="11"/>
      <c r="BF270" s="11"/>
      <c r="BG270" s="17">
        <f ca="1">IF(Table1[[#This Row],[Area]]="YUKON",Table1[[#This Row],[Income]],0)</f>
        <v>0</v>
      </c>
      <c r="BH270" s="11">
        <f ca="1">IF(Table1[[#This Row],[Area]]="BC",Table1[[#This Row],[Income]],0)</f>
        <v>0</v>
      </c>
      <c r="BI270" s="11">
        <f t="shared" ca="1" si="131"/>
        <v>0</v>
      </c>
      <c r="BJ270" s="11">
        <f t="shared" ca="1" si="132"/>
        <v>0</v>
      </c>
      <c r="BK270" s="11">
        <f ca="1">IF(Table1[[#This Row],[Area]]="NUNAVUT",Table1[[#This Row],[Income]],0)</f>
        <v>0</v>
      </c>
      <c r="BL270" s="11">
        <f t="shared" ca="1" si="133"/>
        <v>0</v>
      </c>
      <c r="BM270" s="6">
        <f ca="1">IF(Table1[[#This Row],[Area]]="MANITOBA",Table1[[#This Row],[Income]],0)</f>
        <v>0</v>
      </c>
      <c r="BN270" s="6">
        <f ca="1">IF(Table1[[#This Row],[Area]]="ONTARIO",Table1[[#This Row],[Income]],0)</f>
        <v>6195</v>
      </c>
      <c r="BO270" s="6">
        <f ca="1">IF(Table1[[#This Row],[Area]]="QUEBEC",Table1[[#This Row],[Income]],0)</f>
        <v>0</v>
      </c>
      <c r="BP270" s="6">
        <f ca="1">IF(Table1[[#This Row],[Area]]="NEWFOUNLAND",Table1[[#This Row],[Income]],0)</f>
        <v>0</v>
      </c>
      <c r="BQ270" s="6">
        <f ca="1">IF(Table1[[#This Row],[Area]]="NEW BRUNCWICK",Table1[[#This Row],[Income]],0)</f>
        <v>0</v>
      </c>
      <c r="BR270" s="6">
        <f ca="1">IF(Table1[[#This Row],[Area]]="NOVA SCOTIA",Table1[[#This Row],[Income]],0)</f>
        <v>0</v>
      </c>
      <c r="BS270" s="7">
        <f t="shared" ca="1" si="134"/>
        <v>0</v>
      </c>
      <c r="BT270" s="5">
        <f ca="1">IF(Table1[[#This Row],[field of work]]="HEALTH",Table1[[#This Row],[Income]],0)</f>
        <v>0</v>
      </c>
      <c r="BU270" s="6">
        <f ca="1">IF(Table1[[#This Row],[field of work]]="CONSTRUCTION",Table1[[#This Row],[Income]],0)</f>
        <v>0</v>
      </c>
      <c r="BV270" s="6">
        <f t="shared" ca="1" si="135"/>
        <v>0</v>
      </c>
      <c r="BW270" s="6">
        <f ca="1">IF(Table1[[#This Row],[field of work]]="IT",Table1[[#This Row],[Income]],0)</f>
        <v>0</v>
      </c>
      <c r="BX270" s="6">
        <f ca="1">IF(Table1[[#This Row],[field of work]]="GENERAL WORK",Table1[[#This Row],[Income]],0)</f>
        <v>0</v>
      </c>
      <c r="BY270" s="7">
        <f ca="1">IF(Table1[[#This Row],[field of work]]="AGRICULTURE",Table1[[#This Row],[Income]],0)</f>
        <v>0</v>
      </c>
      <c r="BZ270" s="5">
        <f ca="1">IF(Table1[[#This Row],[Value of debts]]&gt;Table1[[#This Row],[Income]],1,0)</f>
        <v>1</v>
      </c>
      <c r="CA270" s="7"/>
      <c r="CB270" s="5">
        <f ca="1">IF(Table1[[#This Row],[Networth of person($)]]&gt;$CC$6,Table1[[#This Row],[age]],0)</f>
        <v>33</v>
      </c>
      <c r="CC270" s="7"/>
      <c r="CD270" s="6"/>
      <c r="CE270" s="6"/>
      <c r="CF270" s="6"/>
      <c r="CG270" s="6"/>
      <c r="CH270" s="6"/>
      <c r="CI270" s="6"/>
    </row>
    <row r="271" spans="2:87" x14ac:dyDescent="0.25">
      <c r="B271">
        <f t="shared" ca="1" si="116"/>
        <v>2</v>
      </c>
      <c r="C271" t="str">
        <f t="shared" ca="1" si="117"/>
        <v>women</v>
      </c>
      <c r="D271">
        <f t="shared" ca="1" si="118"/>
        <v>33</v>
      </c>
      <c r="E271">
        <f t="shared" ca="1" si="119"/>
        <v>5</v>
      </c>
      <c r="F271" t="str">
        <f t="shared" ca="1" si="120"/>
        <v>general work</v>
      </c>
      <c r="G271">
        <f t="shared" ca="1" si="121"/>
        <v>5</v>
      </c>
      <c r="H271" t="str">
        <f t="shared" ca="1" si="122"/>
        <v>other</v>
      </c>
      <c r="I271">
        <f t="shared" ca="1" si="123"/>
        <v>1</v>
      </c>
      <c r="J271">
        <f t="shared" ca="1" si="124"/>
        <v>2</v>
      </c>
      <c r="K271">
        <f t="shared" ca="1" si="125"/>
        <v>7228</v>
      </c>
      <c r="L271">
        <f t="shared" ca="1" si="126"/>
        <v>2</v>
      </c>
      <c r="M271" t="str">
        <f t="shared" ca="1" si="127"/>
        <v>BC</v>
      </c>
      <c r="N271">
        <f t="shared" ca="1" si="109"/>
        <v>28912</v>
      </c>
      <c r="O271">
        <f t="shared" ca="1" si="128"/>
        <v>12711.607666034544</v>
      </c>
      <c r="P271">
        <f t="shared" ca="1" si="110"/>
        <v>4372.7636208100957</v>
      </c>
      <c r="Q271">
        <f t="shared" ca="1" si="129"/>
        <v>2982</v>
      </c>
      <c r="R271">
        <f t="shared" ca="1" si="111"/>
        <v>9407.9853518421933</v>
      </c>
      <c r="S271">
        <f t="shared" ca="1" si="112"/>
        <v>6654.7036779463833</v>
      </c>
      <c r="T271">
        <f t="shared" ca="1" si="113"/>
        <v>39939.467298756477</v>
      </c>
      <c r="U271">
        <f t="shared" ca="1" si="114"/>
        <v>25101.593017876738</v>
      </c>
      <c r="V271">
        <f t="shared" ca="1" si="115"/>
        <v>14837.87428087974</v>
      </c>
      <c r="AD271" s="5">
        <f ca="1">IF(Table1[[#This Row],[Gender]]="men",1,0)</f>
        <v>0</v>
      </c>
      <c r="AE271" s="6">
        <f ca="1">IF(Table1[[#This Row],[Gender]]="women",1,0)</f>
        <v>1</v>
      </c>
      <c r="AF271" s="6"/>
      <c r="AG271" s="7"/>
      <c r="AJ271" s="17">
        <f ca="1">IF(Table1[[#This Row],[field of work]]="TEACHING",1,0)</f>
        <v>0</v>
      </c>
      <c r="AK271" s="11">
        <f ca="1">IF(Table1[[#This Row],[field of work]]="CONSTRUCTION",1,0)</f>
        <v>0</v>
      </c>
      <c r="AL271" s="11">
        <f ca="1">IF(Table1[[#This Row],[field of work]]="AGRICULTURE",1,0)</f>
        <v>0</v>
      </c>
      <c r="AM271" s="11">
        <f ca="1">IF(Table1[[#This Row],[field of work]]="AGRICULTURE",1,0)</f>
        <v>0</v>
      </c>
      <c r="AN271" s="11">
        <f ca="1">IF(Table1[[#This Row],[field of work]]="HEALTH",1,0)</f>
        <v>0</v>
      </c>
      <c r="AO271" s="11">
        <f ca="1">IF(Table1[[#This Row],[field of work]]="IT",1,0)</f>
        <v>0</v>
      </c>
      <c r="AP271" s="11"/>
      <c r="AQ271" s="11"/>
      <c r="AR271" s="6"/>
      <c r="AS271" s="6"/>
      <c r="AT271" s="6"/>
      <c r="AU271" s="7"/>
      <c r="AW271" s="20">
        <f ca="1">QUOTIENT(Table1[[#This Row],[Car Value]],Table1[[#This Row],[Cars]])</f>
        <v>2186</v>
      </c>
      <c r="AX271" s="6"/>
      <c r="AY271" s="17">
        <f ca="1">IF(Table1[[#This Row],[Value of debts]]&gt;$AZ$6,1,0)</f>
        <v>1</v>
      </c>
      <c r="AZ271" s="6"/>
      <c r="BA271" s="6"/>
      <c r="BB271" s="7"/>
      <c r="BC271" s="27">
        <f ca="1">(Table1[[#This Row],[Mortage left]]/Table1[[#This Row],[Value of House]])</f>
        <v>0.43966545607479746</v>
      </c>
      <c r="BD271" s="11">
        <f t="shared" ca="1" si="130"/>
        <v>0</v>
      </c>
      <c r="BE271" s="11"/>
      <c r="BF271" s="11"/>
      <c r="BG271" s="17">
        <f ca="1">IF(Table1[[#This Row],[Area]]="YUKON",Table1[[#This Row],[Income]],0)</f>
        <v>0</v>
      </c>
      <c r="BH271" s="11">
        <f ca="1">IF(Table1[[#This Row],[Area]]="BC",Table1[[#This Row],[Income]],0)</f>
        <v>7228</v>
      </c>
      <c r="BI271" s="11">
        <f t="shared" ca="1" si="131"/>
        <v>0</v>
      </c>
      <c r="BJ271" s="11">
        <f t="shared" ca="1" si="132"/>
        <v>0</v>
      </c>
      <c r="BK271" s="11">
        <f ca="1">IF(Table1[[#This Row],[Area]]="NUNAVUT",Table1[[#This Row],[Income]],0)</f>
        <v>0</v>
      </c>
      <c r="BL271" s="11">
        <f t="shared" ca="1" si="133"/>
        <v>0</v>
      </c>
      <c r="BM271" s="6">
        <f ca="1">IF(Table1[[#This Row],[Area]]="MANITOBA",Table1[[#This Row],[Income]],0)</f>
        <v>0</v>
      </c>
      <c r="BN271" s="6">
        <f ca="1">IF(Table1[[#This Row],[Area]]="ONTARIO",Table1[[#This Row],[Income]],0)</f>
        <v>0</v>
      </c>
      <c r="BO271" s="6">
        <f ca="1">IF(Table1[[#This Row],[Area]]="QUEBEC",Table1[[#This Row],[Income]],0)</f>
        <v>0</v>
      </c>
      <c r="BP271" s="6">
        <f ca="1">IF(Table1[[#This Row],[Area]]="NEWFOUNLAND",Table1[[#This Row],[Income]],0)</f>
        <v>0</v>
      </c>
      <c r="BQ271" s="6">
        <f ca="1">IF(Table1[[#This Row],[Area]]="NEW BRUNCWICK",Table1[[#This Row],[Income]],0)</f>
        <v>0</v>
      </c>
      <c r="BR271" s="6">
        <f ca="1">IF(Table1[[#This Row],[Area]]="NOVA SCOTIA",Table1[[#This Row],[Income]],0)</f>
        <v>0</v>
      </c>
      <c r="BS271" s="7">
        <f t="shared" ca="1" si="134"/>
        <v>0</v>
      </c>
      <c r="BT271" s="5">
        <f ca="1">IF(Table1[[#This Row],[field of work]]="HEALTH",Table1[[#This Row],[Income]],0)</f>
        <v>0</v>
      </c>
      <c r="BU271" s="6">
        <f ca="1">IF(Table1[[#This Row],[field of work]]="CONSTRUCTION",Table1[[#This Row],[Income]],0)</f>
        <v>0</v>
      </c>
      <c r="BV271" s="6">
        <f t="shared" ca="1" si="135"/>
        <v>0</v>
      </c>
      <c r="BW271" s="6">
        <f ca="1">IF(Table1[[#This Row],[field of work]]="IT",Table1[[#This Row],[Income]],0)</f>
        <v>0</v>
      </c>
      <c r="BX271" s="6">
        <f ca="1">IF(Table1[[#This Row],[field of work]]="GENERAL WORK",Table1[[#This Row],[Income]],0)</f>
        <v>7228</v>
      </c>
      <c r="BY271" s="7">
        <f ca="1">IF(Table1[[#This Row],[field of work]]="AGRICULTURE",Table1[[#This Row],[Income]],0)</f>
        <v>0</v>
      </c>
      <c r="BZ271" s="5">
        <f ca="1">IF(Table1[[#This Row],[Value of debts]]&gt;Table1[[#This Row],[Income]],1,0)</f>
        <v>1</v>
      </c>
      <c r="CA271" s="7"/>
      <c r="CB271" s="5">
        <f ca="1">IF(Table1[[#This Row],[Networth of person($)]]&gt;$CC$6,Table1[[#This Row],[age]],0)</f>
        <v>33</v>
      </c>
      <c r="CC271" s="7"/>
      <c r="CD271" s="6"/>
      <c r="CE271" s="6"/>
      <c r="CF271" s="6"/>
      <c r="CG271" s="6"/>
      <c r="CH271" s="6"/>
      <c r="CI271" s="6"/>
    </row>
    <row r="272" spans="2:87" x14ac:dyDescent="0.25">
      <c r="B272">
        <f t="shared" ca="1" si="116"/>
        <v>1</v>
      </c>
      <c r="C272" t="str">
        <f t="shared" ca="1" si="117"/>
        <v>men</v>
      </c>
      <c r="D272">
        <f t="shared" ca="1" si="118"/>
        <v>26</v>
      </c>
      <c r="E272">
        <f t="shared" ca="1" si="119"/>
        <v>2</v>
      </c>
      <c r="F272" t="str">
        <f t="shared" ca="1" si="120"/>
        <v>constuction</v>
      </c>
      <c r="G272">
        <f t="shared" ca="1" si="121"/>
        <v>5</v>
      </c>
      <c r="H272" t="str">
        <f t="shared" ca="1" si="122"/>
        <v>other</v>
      </c>
      <c r="I272">
        <f t="shared" ca="1" si="123"/>
        <v>2</v>
      </c>
      <c r="J272">
        <f t="shared" ca="1" si="124"/>
        <v>3</v>
      </c>
      <c r="K272">
        <f t="shared" ca="1" si="125"/>
        <v>5435</v>
      </c>
      <c r="L272">
        <f t="shared" ca="1" si="126"/>
        <v>3</v>
      </c>
      <c r="M272" t="str">
        <f t="shared" ca="1" si="127"/>
        <v>Northwest Ter</v>
      </c>
      <c r="N272">
        <f t="shared" ca="1" si="109"/>
        <v>16305</v>
      </c>
      <c r="O272">
        <f t="shared" ca="1" si="128"/>
        <v>6798.0455570414697</v>
      </c>
      <c r="P272">
        <f t="shared" ca="1" si="110"/>
        <v>14187.910048345293</v>
      </c>
      <c r="Q272">
        <f t="shared" ca="1" si="129"/>
        <v>13085</v>
      </c>
      <c r="R272">
        <f t="shared" ca="1" si="111"/>
        <v>2682.6544529727639</v>
      </c>
      <c r="S272">
        <f t="shared" ca="1" si="112"/>
        <v>3920.6156056731952</v>
      </c>
      <c r="T272">
        <f t="shared" ca="1" si="113"/>
        <v>34413.525654018486</v>
      </c>
      <c r="U272">
        <f t="shared" ca="1" si="114"/>
        <v>22565.700010014236</v>
      </c>
      <c r="V272">
        <f t="shared" ca="1" si="115"/>
        <v>11847.82564400425</v>
      </c>
      <c r="AD272" s="5">
        <f ca="1">IF(Table1[[#This Row],[Gender]]="men",1,0)</f>
        <v>1</v>
      </c>
      <c r="AE272" s="6">
        <f ca="1">IF(Table1[[#This Row],[Gender]]="women",1,0)</f>
        <v>0</v>
      </c>
      <c r="AF272" s="6"/>
      <c r="AG272" s="7"/>
      <c r="AJ272" s="17">
        <f ca="1">IF(Table1[[#This Row],[field of work]]="TEACHING",1,0)</f>
        <v>0</v>
      </c>
      <c r="AK272" s="11">
        <f ca="1">IF(Table1[[#This Row],[field of work]]="CONSTRUCTION",1,0)</f>
        <v>0</v>
      </c>
      <c r="AL272" s="11">
        <f ca="1">IF(Table1[[#This Row],[field of work]]="AGRICULTURE",1,0)</f>
        <v>0</v>
      </c>
      <c r="AM272" s="11">
        <f ca="1">IF(Table1[[#This Row],[field of work]]="AGRICULTURE",1,0)</f>
        <v>0</v>
      </c>
      <c r="AN272" s="11">
        <f ca="1">IF(Table1[[#This Row],[field of work]]="HEALTH",1,0)</f>
        <v>0</v>
      </c>
      <c r="AO272" s="11">
        <f ca="1">IF(Table1[[#This Row],[field of work]]="IT",1,0)</f>
        <v>0</v>
      </c>
      <c r="AP272" s="11"/>
      <c r="AQ272" s="11"/>
      <c r="AR272" s="6"/>
      <c r="AS272" s="6"/>
      <c r="AT272" s="6"/>
      <c r="AU272" s="7"/>
      <c r="AW272" s="20">
        <f ca="1">QUOTIENT(Table1[[#This Row],[Car Value]],Table1[[#This Row],[Cars]])</f>
        <v>4729</v>
      </c>
      <c r="AX272" s="6"/>
      <c r="AY272" s="17">
        <f ca="1">IF(Table1[[#This Row],[Value of debts]]&gt;$AZ$6,1,0)</f>
        <v>1</v>
      </c>
      <c r="AZ272" s="6"/>
      <c r="BA272" s="6"/>
      <c r="BB272" s="7"/>
      <c r="BC272" s="27">
        <f ca="1">(Table1[[#This Row],[Mortage left]]/Table1[[#This Row],[Value of House]])</f>
        <v>0.41693011696053173</v>
      </c>
      <c r="BD272" s="11">
        <f t="shared" ca="1" si="130"/>
        <v>0</v>
      </c>
      <c r="BE272" s="11"/>
      <c r="BF272" s="11"/>
      <c r="BG272" s="17">
        <f ca="1">IF(Table1[[#This Row],[Area]]="YUKON",Table1[[#This Row],[Income]],0)</f>
        <v>0</v>
      </c>
      <c r="BH272" s="11">
        <f ca="1">IF(Table1[[#This Row],[Area]]="BC",Table1[[#This Row],[Income]],0)</f>
        <v>0</v>
      </c>
      <c r="BI272" s="11">
        <f t="shared" ca="1" si="131"/>
        <v>0</v>
      </c>
      <c r="BJ272" s="11">
        <f t="shared" ca="1" si="132"/>
        <v>0</v>
      </c>
      <c r="BK272" s="11">
        <f ca="1">IF(Table1[[#This Row],[Area]]="NUNAVUT",Table1[[#This Row],[Income]],0)</f>
        <v>0</v>
      </c>
      <c r="BL272" s="11">
        <f t="shared" ca="1" si="133"/>
        <v>0</v>
      </c>
      <c r="BM272" s="6">
        <f ca="1">IF(Table1[[#This Row],[Area]]="MANITOBA",Table1[[#This Row],[Income]],0)</f>
        <v>0</v>
      </c>
      <c r="BN272" s="6">
        <f ca="1">IF(Table1[[#This Row],[Area]]="ONTARIO",Table1[[#This Row],[Income]],0)</f>
        <v>0</v>
      </c>
      <c r="BO272" s="6">
        <f ca="1">IF(Table1[[#This Row],[Area]]="QUEBEC",Table1[[#This Row],[Income]],0)</f>
        <v>0</v>
      </c>
      <c r="BP272" s="6">
        <f ca="1">IF(Table1[[#This Row],[Area]]="NEWFOUNLAND",Table1[[#This Row],[Income]],0)</f>
        <v>0</v>
      </c>
      <c r="BQ272" s="6">
        <f ca="1">IF(Table1[[#This Row],[Area]]="NEW BRUNCWICK",Table1[[#This Row],[Income]],0)</f>
        <v>0</v>
      </c>
      <c r="BR272" s="6">
        <f ca="1">IF(Table1[[#This Row],[Area]]="NOVA SCOTIA",Table1[[#This Row],[Income]],0)</f>
        <v>0</v>
      </c>
      <c r="BS272" s="7">
        <f t="shared" ca="1" si="134"/>
        <v>0</v>
      </c>
      <c r="BT272" s="5">
        <f ca="1">IF(Table1[[#This Row],[field of work]]="HEALTH",Table1[[#This Row],[Income]],0)</f>
        <v>0</v>
      </c>
      <c r="BU272" s="6">
        <f ca="1">IF(Table1[[#This Row],[field of work]]="CONSTRUCTION",Table1[[#This Row],[Income]],0)</f>
        <v>0</v>
      </c>
      <c r="BV272" s="6">
        <f t="shared" ca="1" si="135"/>
        <v>0</v>
      </c>
      <c r="BW272" s="6">
        <f ca="1">IF(Table1[[#This Row],[field of work]]="IT",Table1[[#This Row],[Income]],0)</f>
        <v>0</v>
      </c>
      <c r="BX272" s="6">
        <f ca="1">IF(Table1[[#This Row],[field of work]]="GENERAL WORK",Table1[[#This Row],[Income]],0)</f>
        <v>0</v>
      </c>
      <c r="BY272" s="7">
        <f ca="1">IF(Table1[[#This Row],[field of work]]="AGRICULTURE",Table1[[#This Row],[Income]],0)</f>
        <v>0</v>
      </c>
      <c r="BZ272" s="5">
        <f ca="1">IF(Table1[[#This Row],[Value of debts]]&gt;Table1[[#This Row],[Income]],1,0)</f>
        <v>1</v>
      </c>
      <c r="CA272" s="7"/>
      <c r="CB272" s="5">
        <f ca="1">IF(Table1[[#This Row],[Networth of person($)]]&gt;$CC$6,Table1[[#This Row],[age]],0)</f>
        <v>26</v>
      </c>
      <c r="CC272" s="7"/>
      <c r="CD272" s="6"/>
      <c r="CE272" s="6"/>
      <c r="CF272" s="6"/>
      <c r="CG272" s="6"/>
      <c r="CH272" s="6"/>
      <c r="CI272" s="6"/>
    </row>
    <row r="273" spans="2:87" x14ac:dyDescent="0.25">
      <c r="B273">
        <f t="shared" ca="1" si="116"/>
        <v>2</v>
      </c>
      <c r="C273" t="str">
        <f t="shared" ca="1" si="117"/>
        <v>women</v>
      </c>
      <c r="D273">
        <f t="shared" ca="1" si="118"/>
        <v>27</v>
      </c>
      <c r="E273">
        <f t="shared" ca="1" si="119"/>
        <v>1</v>
      </c>
      <c r="F273" t="str">
        <f t="shared" ca="1" si="120"/>
        <v>health</v>
      </c>
      <c r="G273">
        <f t="shared" ca="1" si="121"/>
        <v>5</v>
      </c>
      <c r="H273" t="str">
        <f t="shared" ca="1" si="122"/>
        <v>other</v>
      </c>
      <c r="I273">
        <f t="shared" ca="1" si="123"/>
        <v>2</v>
      </c>
      <c r="J273">
        <f t="shared" ca="1" si="124"/>
        <v>1</v>
      </c>
      <c r="K273">
        <f t="shared" ca="1" si="125"/>
        <v>8272</v>
      </c>
      <c r="L273">
        <f t="shared" ca="1" si="126"/>
        <v>8</v>
      </c>
      <c r="M273" t="str">
        <f t="shared" ca="1" si="127"/>
        <v>Ontario</v>
      </c>
      <c r="N273">
        <f t="shared" ca="1" si="109"/>
        <v>49632</v>
      </c>
      <c r="O273">
        <f t="shared" ca="1" si="128"/>
        <v>25223.251872129367</v>
      </c>
      <c r="P273">
        <f t="shared" ca="1" si="110"/>
        <v>7068.4027915897523</v>
      </c>
      <c r="Q273">
        <f t="shared" ca="1" si="129"/>
        <v>3236</v>
      </c>
      <c r="R273">
        <f t="shared" ca="1" si="111"/>
        <v>14769.209896640068</v>
      </c>
      <c r="S273">
        <f t="shared" ca="1" si="112"/>
        <v>4496.4728881922083</v>
      </c>
      <c r="T273">
        <f t="shared" ca="1" si="113"/>
        <v>61196.875679781959</v>
      </c>
      <c r="U273">
        <f t="shared" ca="1" si="114"/>
        <v>43228.461768769434</v>
      </c>
      <c r="V273">
        <f t="shared" ca="1" si="115"/>
        <v>17968.413911012525</v>
      </c>
      <c r="AD273" s="5">
        <f ca="1">IF(Table1[[#This Row],[Gender]]="men",1,0)</f>
        <v>0</v>
      </c>
      <c r="AE273" s="6">
        <f ca="1">IF(Table1[[#This Row],[Gender]]="women",1,0)</f>
        <v>1</v>
      </c>
      <c r="AF273" s="6"/>
      <c r="AG273" s="7"/>
      <c r="AJ273" s="17">
        <f ca="1">IF(Table1[[#This Row],[field of work]]="TEACHING",1,0)</f>
        <v>0</v>
      </c>
      <c r="AK273" s="11">
        <f ca="1">IF(Table1[[#This Row],[field of work]]="CONSTRUCTION",1,0)</f>
        <v>0</v>
      </c>
      <c r="AL273" s="11">
        <f ca="1">IF(Table1[[#This Row],[field of work]]="AGRICULTURE",1,0)</f>
        <v>0</v>
      </c>
      <c r="AM273" s="11">
        <f ca="1">IF(Table1[[#This Row],[field of work]]="AGRICULTURE",1,0)</f>
        <v>0</v>
      </c>
      <c r="AN273" s="11">
        <f ca="1">IF(Table1[[#This Row],[field of work]]="HEALTH",1,0)</f>
        <v>1</v>
      </c>
      <c r="AO273" s="11">
        <f ca="1">IF(Table1[[#This Row],[field of work]]="IT",1,0)</f>
        <v>0</v>
      </c>
      <c r="AP273" s="11"/>
      <c r="AQ273" s="11"/>
      <c r="AR273" s="6"/>
      <c r="AS273" s="6"/>
      <c r="AT273" s="6"/>
      <c r="AU273" s="7"/>
      <c r="AW273" s="20">
        <f ca="1">QUOTIENT(Table1[[#This Row],[Car Value]],Table1[[#This Row],[Cars]])</f>
        <v>7068</v>
      </c>
      <c r="AX273" s="6"/>
      <c r="AY273" s="17">
        <f ca="1">IF(Table1[[#This Row],[Value of debts]]&gt;$AZ$6,1,0)</f>
        <v>1</v>
      </c>
      <c r="AZ273" s="6"/>
      <c r="BA273" s="6"/>
      <c r="BB273" s="7"/>
      <c r="BC273" s="27">
        <f ca="1">(Table1[[#This Row],[Mortage left]]/Table1[[#This Row],[Value of House]])</f>
        <v>0.5082054294029934</v>
      </c>
      <c r="BD273" s="11">
        <f t="shared" ca="1" si="130"/>
        <v>0</v>
      </c>
      <c r="BE273" s="11"/>
      <c r="BF273" s="11"/>
      <c r="BG273" s="17">
        <f ca="1">IF(Table1[[#This Row],[Area]]="YUKON",Table1[[#This Row],[Income]],0)</f>
        <v>0</v>
      </c>
      <c r="BH273" s="11">
        <f ca="1">IF(Table1[[#This Row],[Area]]="BC",Table1[[#This Row],[Income]],0)</f>
        <v>0</v>
      </c>
      <c r="BI273" s="11">
        <f t="shared" ca="1" si="131"/>
        <v>0</v>
      </c>
      <c r="BJ273" s="11">
        <f t="shared" ca="1" si="132"/>
        <v>0</v>
      </c>
      <c r="BK273" s="11">
        <f ca="1">IF(Table1[[#This Row],[Area]]="NUNAVUT",Table1[[#This Row],[Income]],0)</f>
        <v>0</v>
      </c>
      <c r="BL273" s="11">
        <f t="shared" ca="1" si="133"/>
        <v>0</v>
      </c>
      <c r="BM273" s="6">
        <f ca="1">IF(Table1[[#This Row],[Area]]="MANITOBA",Table1[[#This Row],[Income]],0)</f>
        <v>0</v>
      </c>
      <c r="BN273" s="6">
        <f ca="1">IF(Table1[[#This Row],[Area]]="ONTARIO",Table1[[#This Row],[Income]],0)</f>
        <v>8272</v>
      </c>
      <c r="BO273" s="6">
        <f ca="1">IF(Table1[[#This Row],[Area]]="QUEBEC",Table1[[#This Row],[Income]],0)</f>
        <v>0</v>
      </c>
      <c r="BP273" s="6">
        <f ca="1">IF(Table1[[#This Row],[Area]]="NEWFOUNLAND",Table1[[#This Row],[Income]],0)</f>
        <v>0</v>
      </c>
      <c r="BQ273" s="6">
        <f ca="1">IF(Table1[[#This Row],[Area]]="NEW BRUNCWICK",Table1[[#This Row],[Income]],0)</f>
        <v>0</v>
      </c>
      <c r="BR273" s="6">
        <f ca="1">IF(Table1[[#This Row],[Area]]="NOVA SCOTIA",Table1[[#This Row],[Income]],0)</f>
        <v>0</v>
      </c>
      <c r="BS273" s="7">
        <f t="shared" ca="1" si="134"/>
        <v>0</v>
      </c>
      <c r="BT273" s="5">
        <f ca="1">IF(Table1[[#This Row],[field of work]]="HEALTH",Table1[[#This Row],[Income]],0)</f>
        <v>8272</v>
      </c>
      <c r="BU273" s="6">
        <f ca="1">IF(Table1[[#This Row],[field of work]]="CONSTRUCTION",Table1[[#This Row],[Income]],0)</f>
        <v>0</v>
      </c>
      <c r="BV273" s="6">
        <f t="shared" ca="1" si="135"/>
        <v>4153</v>
      </c>
      <c r="BW273" s="6">
        <f ca="1">IF(Table1[[#This Row],[field of work]]="IT",Table1[[#This Row],[Income]],0)</f>
        <v>0</v>
      </c>
      <c r="BX273" s="6">
        <f ca="1">IF(Table1[[#This Row],[field of work]]="GENERAL WORK",Table1[[#This Row],[Income]],0)</f>
        <v>0</v>
      </c>
      <c r="BY273" s="7">
        <f ca="1">IF(Table1[[#This Row],[field of work]]="AGRICULTURE",Table1[[#This Row],[Income]],0)</f>
        <v>0</v>
      </c>
      <c r="BZ273" s="5">
        <f ca="1">IF(Table1[[#This Row],[Value of debts]]&gt;Table1[[#This Row],[Income]],1,0)</f>
        <v>1</v>
      </c>
      <c r="CA273" s="7"/>
      <c r="CB273" s="5">
        <f ca="1">IF(Table1[[#This Row],[Networth of person($)]]&gt;$CC$6,Table1[[#This Row],[age]],0)</f>
        <v>27</v>
      </c>
      <c r="CC273" s="7"/>
      <c r="CD273" s="6"/>
      <c r="CE273" s="6"/>
      <c r="CF273" s="6"/>
      <c r="CG273" s="6"/>
      <c r="CH273" s="6"/>
      <c r="CI273" s="6"/>
    </row>
    <row r="274" spans="2:87" x14ac:dyDescent="0.25">
      <c r="B274">
        <f t="shared" ca="1" si="116"/>
        <v>1</v>
      </c>
      <c r="C274" t="str">
        <f t="shared" ca="1" si="117"/>
        <v>men</v>
      </c>
      <c r="D274">
        <f t="shared" ca="1" si="118"/>
        <v>38</v>
      </c>
      <c r="E274">
        <f t="shared" ca="1" si="119"/>
        <v>3</v>
      </c>
      <c r="F274" t="str">
        <f t="shared" ca="1" si="120"/>
        <v>teaching</v>
      </c>
      <c r="G274">
        <f t="shared" ca="1" si="121"/>
        <v>5</v>
      </c>
      <c r="H274" t="str">
        <f t="shared" ca="1" si="122"/>
        <v>other</v>
      </c>
      <c r="I274">
        <f t="shared" ca="1" si="123"/>
        <v>3</v>
      </c>
      <c r="J274">
        <f t="shared" ca="1" si="124"/>
        <v>1</v>
      </c>
      <c r="K274">
        <f t="shared" ca="1" si="125"/>
        <v>4153</v>
      </c>
      <c r="L274">
        <f t="shared" ca="1" si="126"/>
        <v>4</v>
      </c>
      <c r="M274" t="str">
        <f t="shared" ca="1" si="127"/>
        <v>Alberta</v>
      </c>
      <c r="N274">
        <f t="shared" ca="1" si="109"/>
        <v>12459</v>
      </c>
      <c r="O274">
        <f t="shared" ca="1" si="128"/>
        <v>7224.7375810980748</v>
      </c>
      <c r="P274">
        <f t="shared" ca="1" si="110"/>
        <v>1755.4493737564401</v>
      </c>
      <c r="Q274">
        <f t="shared" ca="1" si="129"/>
        <v>526</v>
      </c>
      <c r="R274">
        <f t="shared" ca="1" si="111"/>
        <v>689.70456923204165</v>
      </c>
      <c r="S274">
        <f t="shared" ca="1" si="112"/>
        <v>1391.2443332477928</v>
      </c>
      <c r="T274">
        <f t="shared" ca="1" si="113"/>
        <v>15605.693707004233</v>
      </c>
      <c r="U274">
        <f t="shared" ca="1" si="114"/>
        <v>8440.4421503301164</v>
      </c>
      <c r="V274">
        <f t="shared" ca="1" si="115"/>
        <v>7165.2515566741167</v>
      </c>
      <c r="AD274" s="5">
        <f ca="1">IF(Table1[[#This Row],[Gender]]="men",1,0)</f>
        <v>1</v>
      </c>
      <c r="AE274" s="6">
        <f ca="1">IF(Table1[[#This Row],[Gender]]="women",1,0)</f>
        <v>0</v>
      </c>
      <c r="AF274" s="6"/>
      <c r="AG274" s="7"/>
      <c r="AJ274" s="17">
        <f ca="1">IF(Table1[[#This Row],[field of work]]="TEACHING",1,0)</f>
        <v>1</v>
      </c>
      <c r="AK274" s="11">
        <f ca="1">IF(Table1[[#This Row],[field of work]]="CONSTRUCTION",1,0)</f>
        <v>0</v>
      </c>
      <c r="AL274" s="11">
        <f ca="1">IF(Table1[[#This Row],[field of work]]="AGRICULTURE",1,0)</f>
        <v>0</v>
      </c>
      <c r="AM274" s="11">
        <f ca="1">IF(Table1[[#This Row],[field of work]]="AGRICULTURE",1,0)</f>
        <v>0</v>
      </c>
      <c r="AN274" s="11">
        <f ca="1">IF(Table1[[#This Row],[field of work]]="HEALTH",1,0)</f>
        <v>0</v>
      </c>
      <c r="AO274" s="11">
        <f ca="1">IF(Table1[[#This Row],[field of work]]="IT",1,0)</f>
        <v>0</v>
      </c>
      <c r="AP274" s="11"/>
      <c r="AQ274" s="11"/>
      <c r="AR274" s="6"/>
      <c r="AS274" s="6"/>
      <c r="AT274" s="6"/>
      <c r="AU274" s="7"/>
      <c r="AW274" s="20">
        <f ca="1">QUOTIENT(Table1[[#This Row],[Car Value]],Table1[[#This Row],[Cars]])</f>
        <v>1755</v>
      </c>
      <c r="AX274" s="6"/>
      <c r="AY274" s="17">
        <f ca="1">IF(Table1[[#This Row],[Value of debts]]&gt;$AZ$6,1,0)</f>
        <v>1</v>
      </c>
      <c r="AZ274" s="6"/>
      <c r="BA274" s="6"/>
      <c r="BB274" s="7"/>
      <c r="BC274" s="27">
        <f ca="1">(Table1[[#This Row],[Mortage left]]/Table1[[#This Row],[Value of House]])</f>
        <v>0.57988101622105104</v>
      </c>
      <c r="BD274" s="11">
        <f t="shared" ca="1" si="130"/>
        <v>0</v>
      </c>
      <c r="BE274" s="11"/>
      <c r="BF274" s="11"/>
      <c r="BG274" s="17">
        <f ca="1">IF(Table1[[#This Row],[Area]]="YUKON",Table1[[#This Row],[Income]],0)</f>
        <v>0</v>
      </c>
      <c r="BH274" s="11">
        <f ca="1">IF(Table1[[#This Row],[Area]]="BC",Table1[[#This Row],[Income]],0)</f>
        <v>0</v>
      </c>
      <c r="BI274" s="11">
        <f t="shared" ca="1" si="131"/>
        <v>0</v>
      </c>
      <c r="BJ274" s="11">
        <f t="shared" ca="1" si="132"/>
        <v>8874</v>
      </c>
      <c r="BK274" s="11">
        <f ca="1">IF(Table1[[#This Row],[Area]]="NUNAVUT",Table1[[#This Row],[Income]],0)</f>
        <v>0</v>
      </c>
      <c r="BL274" s="11">
        <f t="shared" ca="1" si="133"/>
        <v>0</v>
      </c>
      <c r="BM274" s="6">
        <f ca="1">IF(Table1[[#This Row],[Area]]="MANITOBA",Table1[[#This Row],[Income]],0)</f>
        <v>0</v>
      </c>
      <c r="BN274" s="6">
        <f ca="1">IF(Table1[[#This Row],[Area]]="ONTARIO",Table1[[#This Row],[Income]],0)</f>
        <v>0</v>
      </c>
      <c r="BO274" s="6">
        <f ca="1">IF(Table1[[#This Row],[Area]]="QUEBEC",Table1[[#This Row],[Income]],0)</f>
        <v>0</v>
      </c>
      <c r="BP274" s="6">
        <f ca="1">IF(Table1[[#This Row],[Area]]="NEWFOUNLAND",Table1[[#This Row],[Income]],0)</f>
        <v>0</v>
      </c>
      <c r="BQ274" s="6">
        <f ca="1">IF(Table1[[#This Row],[Area]]="NEW BRUNCWICK",Table1[[#This Row],[Income]],0)</f>
        <v>0</v>
      </c>
      <c r="BR274" s="6">
        <f ca="1">IF(Table1[[#This Row],[Area]]="NOVA SCOTIA",Table1[[#This Row],[Income]],0)</f>
        <v>0</v>
      </c>
      <c r="BS274" s="7">
        <f t="shared" ca="1" si="134"/>
        <v>0</v>
      </c>
      <c r="BT274" s="5">
        <f ca="1">IF(Table1[[#This Row],[field of work]]="HEALTH",Table1[[#This Row],[Income]],0)</f>
        <v>0</v>
      </c>
      <c r="BU274" s="6">
        <f ca="1">IF(Table1[[#This Row],[field of work]]="CONSTRUCTION",Table1[[#This Row],[Income]],0)</f>
        <v>0</v>
      </c>
      <c r="BV274" s="6">
        <f t="shared" ca="1" si="135"/>
        <v>7198</v>
      </c>
      <c r="BW274" s="6">
        <f ca="1">IF(Table1[[#This Row],[field of work]]="IT",Table1[[#This Row],[Income]],0)</f>
        <v>0</v>
      </c>
      <c r="BX274" s="6">
        <f ca="1">IF(Table1[[#This Row],[field of work]]="GENERAL WORK",Table1[[#This Row],[Income]],0)</f>
        <v>0</v>
      </c>
      <c r="BY274" s="7">
        <f ca="1">IF(Table1[[#This Row],[field of work]]="AGRICULTURE",Table1[[#This Row],[Income]],0)</f>
        <v>0</v>
      </c>
      <c r="BZ274" s="5">
        <f ca="1">IF(Table1[[#This Row],[Value of debts]]&gt;Table1[[#This Row],[Income]],1,0)</f>
        <v>1</v>
      </c>
      <c r="CA274" s="7"/>
      <c r="CB274" s="5">
        <f ca="1">IF(Table1[[#This Row],[Networth of person($)]]&gt;$CC$6,Table1[[#This Row],[age]],0)</f>
        <v>38</v>
      </c>
      <c r="CC274" s="7"/>
      <c r="CD274" s="6"/>
      <c r="CE274" s="6"/>
      <c r="CF274" s="6"/>
      <c r="CG274" s="6"/>
      <c r="CH274" s="6"/>
      <c r="CI274" s="6"/>
    </row>
    <row r="275" spans="2:87" x14ac:dyDescent="0.25">
      <c r="B275">
        <f t="shared" ca="1" si="116"/>
        <v>1</v>
      </c>
      <c r="C275" t="str">
        <f t="shared" ca="1" si="117"/>
        <v>men</v>
      </c>
      <c r="D275">
        <f t="shared" ca="1" si="118"/>
        <v>25</v>
      </c>
      <c r="E275">
        <f t="shared" ca="1" si="119"/>
        <v>3</v>
      </c>
      <c r="F275" t="str">
        <f t="shared" ca="1" si="120"/>
        <v>teaching</v>
      </c>
      <c r="G275">
        <f t="shared" ca="1" si="121"/>
        <v>1</v>
      </c>
      <c r="H275" t="str">
        <f t="shared" ca="1" si="122"/>
        <v>highschool</v>
      </c>
      <c r="I275">
        <f t="shared" ca="1" si="123"/>
        <v>3</v>
      </c>
      <c r="J275">
        <f t="shared" ca="1" si="124"/>
        <v>2</v>
      </c>
      <c r="K275">
        <f t="shared" ca="1" si="125"/>
        <v>7198</v>
      </c>
      <c r="L275">
        <f t="shared" ca="1" si="126"/>
        <v>2</v>
      </c>
      <c r="M275" t="str">
        <f t="shared" ca="1" si="127"/>
        <v>BC</v>
      </c>
      <c r="N275">
        <f t="shared" ca="1" si="109"/>
        <v>35990</v>
      </c>
      <c r="O275">
        <f t="shared" ca="1" si="128"/>
        <v>17276.248030933853</v>
      </c>
      <c r="P275">
        <f t="shared" ca="1" si="110"/>
        <v>4044.5071945264754</v>
      </c>
      <c r="Q275">
        <f t="shared" ca="1" si="129"/>
        <v>1506</v>
      </c>
      <c r="R275">
        <f t="shared" ca="1" si="111"/>
        <v>8438.7265191680399</v>
      </c>
      <c r="S275">
        <f t="shared" ca="1" si="112"/>
        <v>5698.2605300647547</v>
      </c>
      <c r="T275">
        <f t="shared" ca="1" si="113"/>
        <v>45732.767724591235</v>
      </c>
      <c r="U275">
        <f t="shared" ca="1" si="114"/>
        <v>27220.974550101892</v>
      </c>
      <c r="V275">
        <f t="shared" ca="1" si="115"/>
        <v>18511.793174489343</v>
      </c>
      <c r="AD275" s="5">
        <f ca="1">IF(Table1[[#This Row],[Gender]]="men",1,0)</f>
        <v>1</v>
      </c>
      <c r="AE275" s="6">
        <f ca="1">IF(Table1[[#This Row],[Gender]]="women",1,0)</f>
        <v>0</v>
      </c>
      <c r="AF275" s="6"/>
      <c r="AG275" s="7"/>
      <c r="AJ275" s="17">
        <f ca="1">IF(Table1[[#This Row],[field of work]]="TEACHING",1,0)</f>
        <v>1</v>
      </c>
      <c r="AK275" s="11">
        <f ca="1">IF(Table1[[#This Row],[field of work]]="CONSTRUCTION",1,0)</f>
        <v>0</v>
      </c>
      <c r="AL275" s="11">
        <f ca="1">IF(Table1[[#This Row],[field of work]]="AGRICULTURE",1,0)</f>
        <v>0</v>
      </c>
      <c r="AM275" s="11">
        <f ca="1">IF(Table1[[#This Row],[field of work]]="AGRICULTURE",1,0)</f>
        <v>0</v>
      </c>
      <c r="AN275" s="11">
        <f ca="1">IF(Table1[[#This Row],[field of work]]="HEALTH",1,0)</f>
        <v>0</v>
      </c>
      <c r="AO275" s="11">
        <f ca="1">IF(Table1[[#This Row],[field of work]]="IT",1,0)</f>
        <v>0</v>
      </c>
      <c r="AP275" s="11"/>
      <c r="AQ275" s="11"/>
      <c r="AR275" s="6"/>
      <c r="AS275" s="6"/>
      <c r="AT275" s="6"/>
      <c r="AU275" s="7"/>
      <c r="AW275" s="20">
        <f ca="1">QUOTIENT(Table1[[#This Row],[Car Value]],Table1[[#This Row],[Cars]])</f>
        <v>2022</v>
      </c>
      <c r="AX275" s="6"/>
      <c r="AY275" s="17">
        <f ca="1">IF(Table1[[#This Row],[Value of debts]]&gt;$AZ$6,1,0)</f>
        <v>1</v>
      </c>
      <c r="AZ275" s="6"/>
      <c r="BA275" s="6"/>
      <c r="BB275" s="7"/>
      <c r="BC275" s="27">
        <f ca="1">(Table1[[#This Row],[Mortage left]]/Table1[[#This Row],[Value of House]])</f>
        <v>0.48002912005929016</v>
      </c>
      <c r="BD275" s="11">
        <f t="shared" ca="1" si="130"/>
        <v>0</v>
      </c>
      <c r="BE275" s="11"/>
      <c r="BF275" s="11"/>
      <c r="BG275" s="17">
        <f ca="1">IF(Table1[[#This Row],[Area]]="YUKON",Table1[[#This Row],[Income]],0)</f>
        <v>0</v>
      </c>
      <c r="BH275" s="11">
        <f ca="1">IF(Table1[[#This Row],[Area]]="BC",Table1[[#This Row],[Income]],0)</f>
        <v>7198</v>
      </c>
      <c r="BI275" s="11">
        <f t="shared" ca="1" si="131"/>
        <v>0</v>
      </c>
      <c r="BJ275" s="11">
        <f t="shared" ca="1" si="132"/>
        <v>0</v>
      </c>
      <c r="BK275" s="11">
        <f ca="1">IF(Table1[[#This Row],[Area]]="NUNAVUT",Table1[[#This Row],[Income]],0)</f>
        <v>0</v>
      </c>
      <c r="BL275" s="11">
        <f t="shared" ca="1" si="133"/>
        <v>0</v>
      </c>
      <c r="BM275" s="6">
        <f ca="1">IF(Table1[[#This Row],[Area]]="MANITOBA",Table1[[#This Row],[Income]],0)</f>
        <v>0</v>
      </c>
      <c r="BN275" s="6">
        <f ca="1">IF(Table1[[#This Row],[Area]]="ONTARIO",Table1[[#This Row],[Income]],0)</f>
        <v>0</v>
      </c>
      <c r="BO275" s="6">
        <f ca="1">IF(Table1[[#This Row],[Area]]="QUEBEC",Table1[[#This Row],[Income]],0)</f>
        <v>0</v>
      </c>
      <c r="BP275" s="6">
        <f ca="1">IF(Table1[[#This Row],[Area]]="NEWFOUNLAND",Table1[[#This Row],[Income]],0)</f>
        <v>0</v>
      </c>
      <c r="BQ275" s="6">
        <f ca="1">IF(Table1[[#This Row],[Area]]="NEW BRUNCWICK",Table1[[#This Row],[Income]],0)</f>
        <v>0</v>
      </c>
      <c r="BR275" s="6">
        <f ca="1">IF(Table1[[#This Row],[Area]]="NOVA SCOTIA",Table1[[#This Row],[Income]],0)</f>
        <v>0</v>
      </c>
      <c r="BS275" s="7">
        <f t="shared" ca="1" si="134"/>
        <v>0</v>
      </c>
      <c r="BT275" s="5">
        <f ca="1">IF(Table1[[#This Row],[field of work]]="HEALTH",Table1[[#This Row],[Income]],0)</f>
        <v>0</v>
      </c>
      <c r="BU275" s="6">
        <f ca="1">IF(Table1[[#This Row],[field of work]]="CONSTRUCTION",Table1[[#This Row],[Income]],0)</f>
        <v>0</v>
      </c>
      <c r="BV275" s="6">
        <f t="shared" ca="1" si="135"/>
        <v>0</v>
      </c>
      <c r="BW275" s="6">
        <f ca="1">IF(Table1[[#This Row],[field of work]]="IT",Table1[[#This Row],[Income]],0)</f>
        <v>0</v>
      </c>
      <c r="BX275" s="6">
        <f ca="1">IF(Table1[[#This Row],[field of work]]="GENERAL WORK",Table1[[#This Row],[Income]],0)</f>
        <v>0</v>
      </c>
      <c r="BY275" s="7">
        <f ca="1">IF(Table1[[#This Row],[field of work]]="AGRICULTURE",Table1[[#This Row],[Income]],0)</f>
        <v>0</v>
      </c>
      <c r="BZ275" s="5">
        <f ca="1">IF(Table1[[#This Row],[Value of debts]]&gt;Table1[[#This Row],[Income]],1,0)</f>
        <v>1</v>
      </c>
      <c r="CA275" s="7"/>
      <c r="CB275" s="5">
        <f ca="1">IF(Table1[[#This Row],[Networth of person($)]]&gt;$CC$6,Table1[[#This Row],[age]],0)</f>
        <v>25</v>
      </c>
      <c r="CC275" s="7"/>
      <c r="CD275" s="6"/>
      <c r="CE275" s="6"/>
      <c r="CF275" s="6"/>
      <c r="CG275" s="6"/>
      <c r="CH275" s="6"/>
      <c r="CI275" s="6"/>
    </row>
    <row r="276" spans="2:87" x14ac:dyDescent="0.25">
      <c r="B276">
        <f t="shared" ca="1" si="116"/>
        <v>2</v>
      </c>
      <c r="C276" t="str">
        <f t="shared" ca="1" si="117"/>
        <v>women</v>
      </c>
      <c r="D276">
        <f t="shared" ca="1" si="118"/>
        <v>44</v>
      </c>
      <c r="E276">
        <f t="shared" ca="1" si="119"/>
        <v>4</v>
      </c>
      <c r="F276" t="str">
        <f t="shared" ca="1" si="120"/>
        <v>IT</v>
      </c>
      <c r="G276">
        <f t="shared" ca="1" si="121"/>
        <v>5</v>
      </c>
      <c r="H276" t="str">
        <f t="shared" ca="1" si="122"/>
        <v>other</v>
      </c>
      <c r="I276">
        <f t="shared" ca="1" si="123"/>
        <v>0</v>
      </c>
      <c r="J276">
        <f t="shared" ca="1" si="124"/>
        <v>1</v>
      </c>
      <c r="K276">
        <f t="shared" ca="1" si="125"/>
        <v>7684</v>
      </c>
      <c r="L276">
        <f t="shared" ca="1" si="126"/>
        <v>8</v>
      </c>
      <c r="M276" t="str">
        <f t="shared" ca="1" si="127"/>
        <v>Ontario</v>
      </c>
      <c r="N276">
        <f t="shared" ca="1" si="109"/>
        <v>38420</v>
      </c>
      <c r="O276">
        <f t="shared" ca="1" si="128"/>
        <v>8840.5958964177971</v>
      </c>
      <c r="P276">
        <f t="shared" ca="1" si="110"/>
        <v>3904.8783509828995</v>
      </c>
      <c r="Q276">
        <f t="shared" ca="1" si="129"/>
        <v>286</v>
      </c>
      <c r="R276">
        <f t="shared" ca="1" si="111"/>
        <v>11306.984052993465</v>
      </c>
      <c r="S276">
        <f t="shared" ca="1" si="112"/>
        <v>3708.095387919393</v>
      </c>
      <c r="T276">
        <f t="shared" ca="1" si="113"/>
        <v>46032.973738902292</v>
      </c>
      <c r="U276">
        <f t="shared" ca="1" si="114"/>
        <v>20433.579949411262</v>
      </c>
      <c r="V276">
        <f t="shared" ca="1" si="115"/>
        <v>25599.39378949103</v>
      </c>
      <c r="AD276" s="5">
        <f ca="1">IF(Table1[[#This Row],[Gender]]="men",1,0)</f>
        <v>0</v>
      </c>
      <c r="AE276" s="6">
        <f ca="1">IF(Table1[[#This Row],[Gender]]="women",1,0)</f>
        <v>1</v>
      </c>
      <c r="AF276" s="6"/>
      <c r="AG276" s="7"/>
      <c r="AJ276" s="17">
        <f ca="1">IF(Table1[[#This Row],[field of work]]="TEACHING",1,0)</f>
        <v>0</v>
      </c>
      <c r="AK276" s="11">
        <f ca="1">IF(Table1[[#This Row],[field of work]]="CONSTRUCTION",1,0)</f>
        <v>0</v>
      </c>
      <c r="AL276" s="11">
        <f ca="1">IF(Table1[[#This Row],[field of work]]="AGRICULTURE",1,0)</f>
        <v>0</v>
      </c>
      <c r="AM276" s="11">
        <f ca="1">IF(Table1[[#This Row],[field of work]]="AGRICULTURE",1,0)</f>
        <v>0</v>
      </c>
      <c r="AN276" s="11">
        <f ca="1">IF(Table1[[#This Row],[field of work]]="HEALTH",1,0)</f>
        <v>0</v>
      </c>
      <c r="AO276" s="11">
        <f ca="1">IF(Table1[[#This Row],[field of work]]="IT",1,0)</f>
        <v>1</v>
      </c>
      <c r="AP276" s="11"/>
      <c r="AQ276" s="11"/>
      <c r="AR276" s="6"/>
      <c r="AS276" s="6"/>
      <c r="AT276" s="6"/>
      <c r="AU276" s="7"/>
      <c r="AW276" s="20">
        <f ca="1">QUOTIENT(Table1[[#This Row],[Car Value]],Table1[[#This Row],[Cars]])</f>
        <v>3904</v>
      </c>
      <c r="AX276" s="6"/>
      <c r="AY276" s="17">
        <f ca="1">IF(Table1[[#This Row],[Value of debts]]&gt;$AZ$6,1,0)</f>
        <v>1</v>
      </c>
      <c r="AZ276" s="6"/>
      <c r="BA276" s="6"/>
      <c r="BB276" s="7"/>
      <c r="BC276" s="27">
        <f ca="1">(Table1[[#This Row],[Mortage left]]/Table1[[#This Row],[Value of House]])</f>
        <v>0.23010400563294631</v>
      </c>
      <c r="BD276" s="11">
        <f t="shared" ca="1" si="130"/>
        <v>0</v>
      </c>
      <c r="BE276" s="11"/>
      <c r="BF276" s="11"/>
      <c r="BG276" s="17">
        <f ca="1">IF(Table1[[#This Row],[Area]]="YUKON",Table1[[#This Row],[Income]],0)</f>
        <v>0</v>
      </c>
      <c r="BH276" s="11">
        <f ca="1">IF(Table1[[#This Row],[Area]]="BC",Table1[[#This Row],[Income]],0)</f>
        <v>0</v>
      </c>
      <c r="BI276" s="11">
        <f t="shared" ca="1" si="131"/>
        <v>0</v>
      </c>
      <c r="BJ276" s="11">
        <f t="shared" ca="1" si="132"/>
        <v>8178</v>
      </c>
      <c r="BK276" s="11">
        <f ca="1">IF(Table1[[#This Row],[Area]]="NUNAVUT",Table1[[#This Row],[Income]],0)</f>
        <v>0</v>
      </c>
      <c r="BL276" s="11">
        <f t="shared" ca="1" si="133"/>
        <v>0</v>
      </c>
      <c r="BM276" s="6">
        <f ca="1">IF(Table1[[#This Row],[Area]]="MANITOBA",Table1[[#This Row],[Income]],0)</f>
        <v>0</v>
      </c>
      <c r="BN276" s="6">
        <f ca="1">IF(Table1[[#This Row],[Area]]="ONTARIO",Table1[[#This Row],[Income]],0)</f>
        <v>7684</v>
      </c>
      <c r="BO276" s="6">
        <f ca="1">IF(Table1[[#This Row],[Area]]="QUEBEC",Table1[[#This Row],[Income]],0)</f>
        <v>0</v>
      </c>
      <c r="BP276" s="6">
        <f ca="1">IF(Table1[[#This Row],[Area]]="NEWFOUNLAND",Table1[[#This Row],[Income]],0)</f>
        <v>0</v>
      </c>
      <c r="BQ276" s="6">
        <f ca="1">IF(Table1[[#This Row],[Area]]="NEW BRUNCWICK",Table1[[#This Row],[Income]],0)</f>
        <v>0</v>
      </c>
      <c r="BR276" s="6">
        <f ca="1">IF(Table1[[#This Row],[Area]]="NOVA SCOTIA",Table1[[#This Row],[Income]],0)</f>
        <v>0</v>
      </c>
      <c r="BS276" s="7">
        <f t="shared" ca="1" si="134"/>
        <v>0</v>
      </c>
      <c r="BT276" s="5">
        <f ca="1">IF(Table1[[#This Row],[field of work]]="HEALTH",Table1[[#This Row],[Income]],0)</f>
        <v>0</v>
      </c>
      <c r="BU276" s="6">
        <f ca="1">IF(Table1[[#This Row],[field of work]]="CONSTRUCTION",Table1[[#This Row],[Income]],0)</f>
        <v>0</v>
      </c>
      <c r="BV276" s="6">
        <f t="shared" ca="1" si="135"/>
        <v>0</v>
      </c>
      <c r="BW276" s="6">
        <f ca="1">IF(Table1[[#This Row],[field of work]]="IT",Table1[[#This Row],[Income]],0)</f>
        <v>7684</v>
      </c>
      <c r="BX276" s="6">
        <f ca="1">IF(Table1[[#This Row],[field of work]]="GENERAL WORK",Table1[[#This Row],[Income]],0)</f>
        <v>0</v>
      </c>
      <c r="BY276" s="7">
        <f ca="1">IF(Table1[[#This Row],[field of work]]="AGRICULTURE",Table1[[#This Row],[Income]],0)</f>
        <v>0</v>
      </c>
      <c r="BZ276" s="5">
        <f ca="1">IF(Table1[[#This Row],[Value of debts]]&gt;Table1[[#This Row],[Income]],1,0)</f>
        <v>1</v>
      </c>
      <c r="CA276" s="7"/>
      <c r="CB276" s="5">
        <f ca="1">IF(Table1[[#This Row],[Networth of person($)]]&gt;$CC$6,Table1[[#This Row],[age]],0)</f>
        <v>44</v>
      </c>
      <c r="CC276" s="7"/>
      <c r="CD276" s="6"/>
      <c r="CE276" s="6"/>
      <c r="CF276" s="6"/>
      <c r="CG276" s="6"/>
      <c r="CH276" s="6"/>
      <c r="CI276" s="6"/>
    </row>
    <row r="277" spans="2:87" x14ac:dyDescent="0.25">
      <c r="B277">
        <f t="shared" ca="1" si="116"/>
        <v>1</v>
      </c>
      <c r="C277" t="str">
        <f t="shared" ca="1" si="117"/>
        <v>men</v>
      </c>
      <c r="D277">
        <f t="shared" ca="1" si="118"/>
        <v>29</v>
      </c>
      <c r="E277">
        <f t="shared" ca="1" si="119"/>
        <v>4</v>
      </c>
      <c r="F277" t="str">
        <f t="shared" ca="1" si="120"/>
        <v>IT</v>
      </c>
      <c r="G277">
        <f t="shared" ca="1" si="121"/>
        <v>5</v>
      </c>
      <c r="H277" t="str">
        <f t="shared" ca="1" si="122"/>
        <v>other</v>
      </c>
      <c r="I277">
        <f t="shared" ca="1" si="123"/>
        <v>4</v>
      </c>
      <c r="J277">
        <f t="shared" ca="1" si="124"/>
        <v>1</v>
      </c>
      <c r="K277">
        <f t="shared" ca="1" si="125"/>
        <v>5609</v>
      </c>
      <c r="L277">
        <f t="shared" ca="1" si="126"/>
        <v>9</v>
      </c>
      <c r="M277" t="str">
        <f t="shared" ca="1" si="127"/>
        <v>Quebec</v>
      </c>
      <c r="N277">
        <f t="shared" ca="1" si="109"/>
        <v>16827</v>
      </c>
      <c r="O277">
        <f t="shared" ca="1" si="128"/>
        <v>16701.789017685631</v>
      </c>
      <c r="P277">
        <f t="shared" ca="1" si="110"/>
        <v>1140.1391062341925</v>
      </c>
      <c r="Q277">
        <f t="shared" ca="1" si="129"/>
        <v>341</v>
      </c>
      <c r="R277">
        <f t="shared" ca="1" si="111"/>
        <v>6733.8780148740507</v>
      </c>
      <c r="S277">
        <f t="shared" ca="1" si="112"/>
        <v>8117.4504931934252</v>
      </c>
      <c r="T277">
        <f t="shared" ca="1" si="113"/>
        <v>26084.589599427618</v>
      </c>
      <c r="U277">
        <f t="shared" ca="1" si="114"/>
        <v>23776.667032559682</v>
      </c>
      <c r="V277">
        <f t="shared" ca="1" si="115"/>
        <v>2307.9225668679355</v>
      </c>
      <c r="AD277" s="5">
        <f ca="1">IF(Table1[[#This Row],[Gender]]="men",1,0)</f>
        <v>1</v>
      </c>
      <c r="AE277" s="6">
        <f ca="1">IF(Table1[[#This Row],[Gender]]="women",1,0)</f>
        <v>0</v>
      </c>
      <c r="AF277" s="6"/>
      <c r="AG277" s="7"/>
      <c r="AJ277" s="17">
        <f ca="1">IF(Table1[[#This Row],[field of work]]="TEACHING",1,0)</f>
        <v>0</v>
      </c>
      <c r="AK277" s="11">
        <f ca="1">IF(Table1[[#This Row],[field of work]]="CONSTRUCTION",1,0)</f>
        <v>0</v>
      </c>
      <c r="AL277" s="11">
        <f ca="1">IF(Table1[[#This Row],[field of work]]="AGRICULTURE",1,0)</f>
        <v>0</v>
      </c>
      <c r="AM277" s="11">
        <f ca="1">IF(Table1[[#This Row],[field of work]]="AGRICULTURE",1,0)</f>
        <v>0</v>
      </c>
      <c r="AN277" s="11">
        <f ca="1">IF(Table1[[#This Row],[field of work]]="HEALTH",1,0)</f>
        <v>0</v>
      </c>
      <c r="AO277" s="11">
        <f ca="1">IF(Table1[[#This Row],[field of work]]="IT",1,0)</f>
        <v>1</v>
      </c>
      <c r="AP277" s="11"/>
      <c r="AQ277" s="11"/>
      <c r="AR277" s="6"/>
      <c r="AS277" s="6"/>
      <c r="AT277" s="6"/>
      <c r="AU277" s="7"/>
      <c r="AW277" s="20">
        <f ca="1">QUOTIENT(Table1[[#This Row],[Car Value]],Table1[[#This Row],[Cars]])</f>
        <v>1140</v>
      </c>
      <c r="AX277" s="6"/>
      <c r="AY277" s="17">
        <f ca="1">IF(Table1[[#This Row],[Value of debts]]&gt;$AZ$6,1,0)</f>
        <v>1</v>
      </c>
      <c r="AZ277" s="6"/>
      <c r="BA277" s="6"/>
      <c r="BB277" s="7"/>
      <c r="BC277" s="27">
        <f ca="1">(Table1[[#This Row],[Mortage left]]/Table1[[#This Row],[Value of House]])</f>
        <v>0.99255892421023539</v>
      </c>
      <c r="BD277" s="11">
        <f t="shared" ca="1" si="130"/>
        <v>0</v>
      </c>
      <c r="BE277" s="11"/>
      <c r="BF277" s="11"/>
      <c r="BG277" s="17">
        <f ca="1">IF(Table1[[#This Row],[Area]]="YUKON",Table1[[#This Row],[Income]],0)</f>
        <v>0</v>
      </c>
      <c r="BH277" s="11">
        <f ca="1">IF(Table1[[#This Row],[Area]]="BC",Table1[[#This Row],[Income]],0)</f>
        <v>0</v>
      </c>
      <c r="BI277" s="11">
        <f t="shared" ca="1" si="131"/>
        <v>0</v>
      </c>
      <c r="BJ277" s="11">
        <f t="shared" ca="1" si="132"/>
        <v>0</v>
      </c>
      <c r="BK277" s="11">
        <f ca="1">IF(Table1[[#This Row],[Area]]="NUNAVUT",Table1[[#This Row],[Income]],0)</f>
        <v>0</v>
      </c>
      <c r="BL277" s="11">
        <f t="shared" ca="1" si="133"/>
        <v>0</v>
      </c>
      <c r="BM277" s="6">
        <f ca="1">IF(Table1[[#This Row],[Area]]="MANITOBA",Table1[[#This Row],[Income]],0)</f>
        <v>0</v>
      </c>
      <c r="BN277" s="6">
        <f ca="1">IF(Table1[[#This Row],[Area]]="ONTARIO",Table1[[#This Row],[Income]],0)</f>
        <v>0</v>
      </c>
      <c r="BO277" s="6">
        <f ca="1">IF(Table1[[#This Row],[Area]]="QUEBEC",Table1[[#This Row],[Income]],0)</f>
        <v>5609</v>
      </c>
      <c r="BP277" s="6">
        <f ca="1">IF(Table1[[#This Row],[Area]]="NEWFOUNLAND",Table1[[#This Row],[Income]],0)</f>
        <v>0</v>
      </c>
      <c r="BQ277" s="6">
        <f ca="1">IF(Table1[[#This Row],[Area]]="NEW BRUNCWICK",Table1[[#This Row],[Income]],0)</f>
        <v>0</v>
      </c>
      <c r="BR277" s="6">
        <f ca="1">IF(Table1[[#This Row],[Area]]="NOVA SCOTIA",Table1[[#This Row],[Income]],0)</f>
        <v>0</v>
      </c>
      <c r="BS277" s="7">
        <f t="shared" ca="1" si="134"/>
        <v>0</v>
      </c>
      <c r="BT277" s="5">
        <f ca="1">IF(Table1[[#This Row],[field of work]]="HEALTH",Table1[[#This Row],[Income]],0)</f>
        <v>0</v>
      </c>
      <c r="BU277" s="6">
        <f ca="1">IF(Table1[[#This Row],[field of work]]="CONSTRUCTION",Table1[[#This Row],[Income]],0)</f>
        <v>0</v>
      </c>
      <c r="BV277" s="6">
        <f t="shared" ca="1" si="135"/>
        <v>0</v>
      </c>
      <c r="BW277" s="6">
        <f ca="1">IF(Table1[[#This Row],[field of work]]="IT",Table1[[#This Row],[Income]],0)</f>
        <v>5609</v>
      </c>
      <c r="BX277" s="6">
        <f ca="1">IF(Table1[[#This Row],[field of work]]="GENERAL WORK",Table1[[#This Row],[Income]],0)</f>
        <v>0</v>
      </c>
      <c r="BY277" s="7">
        <f ca="1">IF(Table1[[#This Row],[field of work]]="AGRICULTURE",Table1[[#This Row],[Income]],0)</f>
        <v>0</v>
      </c>
      <c r="BZ277" s="5">
        <f ca="1">IF(Table1[[#This Row],[Value of debts]]&gt;Table1[[#This Row],[Income]],1,0)</f>
        <v>1</v>
      </c>
      <c r="CA277" s="7"/>
      <c r="CB277" s="5">
        <f ca="1">IF(Table1[[#This Row],[Networth of person($)]]&gt;$CC$6,Table1[[#This Row],[age]],0)</f>
        <v>0</v>
      </c>
      <c r="CC277" s="7"/>
      <c r="CD277" s="6"/>
      <c r="CE277" s="6"/>
      <c r="CF277" s="6"/>
      <c r="CG277" s="6"/>
      <c r="CH277" s="6"/>
      <c r="CI277" s="6"/>
    </row>
    <row r="278" spans="2:87" x14ac:dyDescent="0.25">
      <c r="B278">
        <f t="shared" ca="1" si="116"/>
        <v>1</v>
      </c>
      <c r="C278" t="str">
        <f t="shared" ca="1" si="117"/>
        <v>men</v>
      </c>
      <c r="D278">
        <f t="shared" ca="1" si="118"/>
        <v>37</v>
      </c>
      <c r="E278">
        <f t="shared" ca="1" si="119"/>
        <v>1</v>
      </c>
      <c r="F278" t="str">
        <f t="shared" ca="1" si="120"/>
        <v>health</v>
      </c>
      <c r="G278">
        <f t="shared" ca="1" si="121"/>
        <v>2</v>
      </c>
      <c r="H278" t="str">
        <f t="shared" ca="1" si="122"/>
        <v>college</v>
      </c>
      <c r="I278">
        <f t="shared" ca="1" si="123"/>
        <v>3</v>
      </c>
      <c r="J278">
        <f t="shared" ca="1" si="124"/>
        <v>2</v>
      </c>
      <c r="K278">
        <f t="shared" ca="1" si="125"/>
        <v>5355</v>
      </c>
      <c r="L278">
        <f t="shared" ca="1" si="126"/>
        <v>7</v>
      </c>
      <c r="M278" t="str">
        <f t="shared" ca="1" si="127"/>
        <v>Manitoba</v>
      </c>
      <c r="N278">
        <f t="shared" ref="N278:N341" ca="1" si="136">K278*RANDBETWEEN(3,6)</f>
        <v>16065</v>
      </c>
      <c r="O278">
        <f t="shared" ca="1" si="128"/>
        <v>10574.151193663713</v>
      </c>
      <c r="P278">
        <f t="shared" ref="P278:P341" ca="1" si="137">J278*RAND()*K278</f>
        <v>10627.538475763986</v>
      </c>
      <c r="Q278">
        <f t="shared" ca="1" si="129"/>
        <v>3544</v>
      </c>
      <c r="R278">
        <f t="shared" ref="R278:R341" ca="1" si="138">RAND()*K278*2</f>
        <v>10261.690342905351</v>
      </c>
      <c r="S278">
        <f t="shared" ref="S278:S341" ca="1" si="139">RAND()*K278*1.5</f>
        <v>885.00096735534851</v>
      </c>
      <c r="T278">
        <f t="shared" ref="T278:T341" ca="1" si="140">SUM(N278,P278,S278)</f>
        <v>27577.539443119331</v>
      </c>
      <c r="U278">
        <f t="shared" ref="U278:U341" ca="1" si="141">SUM(O278,Q278,R278)</f>
        <v>24379.841536569063</v>
      </c>
      <c r="V278">
        <f t="shared" ref="V278:V341" ca="1" si="142">T278-U278</f>
        <v>3197.6979065502674</v>
      </c>
      <c r="AD278" s="5">
        <f ca="1">IF(Table1[[#This Row],[Gender]]="men",1,0)</f>
        <v>1</v>
      </c>
      <c r="AE278" s="6">
        <f ca="1">IF(Table1[[#This Row],[Gender]]="women",1,0)</f>
        <v>0</v>
      </c>
      <c r="AF278" s="6"/>
      <c r="AG278" s="7"/>
      <c r="AJ278" s="17">
        <f ca="1">IF(Table1[[#This Row],[field of work]]="TEACHING",1,0)</f>
        <v>0</v>
      </c>
      <c r="AK278" s="11">
        <f ca="1">IF(Table1[[#This Row],[field of work]]="CONSTRUCTION",1,0)</f>
        <v>0</v>
      </c>
      <c r="AL278" s="11">
        <f ca="1">IF(Table1[[#This Row],[field of work]]="AGRICULTURE",1,0)</f>
        <v>0</v>
      </c>
      <c r="AM278" s="11">
        <f ca="1">IF(Table1[[#This Row],[field of work]]="AGRICULTURE",1,0)</f>
        <v>0</v>
      </c>
      <c r="AN278" s="11">
        <f ca="1">IF(Table1[[#This Row],[field of work]]="HEALTH",1,0)</f>
        <v>1</v>
      </c>
      <c r="AO278" s="11">
        <f ca="1">IF(Table1[[#This Row],[field of work]]="IT",1,0)</f>
        <v>0</v>
      </c>
      <c r="AP278" s="11"/>
      <c r="AQ278" s="11"/>
      <c r="AR278" s="6"/>
      <c r="AS278" s="6"/>
      <c r="AT278" s="6"/>
      <c r="AU278" s="7"/>
      <c r="AW278" s="20">
        <f ca="1">QUOTIENT(Table1[[#This Row],[Car Value]],Table1[[#This Row],[Cars]])</f>
        <v>5313</v>
      </c>
      <c r="AX278" s="6"/>
      <c r="AY278" s="17">
        <f ca="1">IF(Table1[[#This Row],[Value of debts]]&gt;$AZ$6,1,0)</f>
        <v>1</v>
      </c>
      <c r="AZ278" s="6"/>
      <c r="BA278" s="6"/>
      <c r="BB278" s="7"/>
      <c r="BC278" s="27">
        <f ca="1">(Table1[[#This Row],[Mortage left]]/Table1[[#This Row],[Value of House]])</f>
        <v>0.65821046957134843</v>
      </c>
      <c r="BD278" s="11">
        <f t="shared" ca="1" si="130"/>
        <v>0</v>
      </c>
      <c r="BE278" s="11"/>
      <c r="BF278" s="11"/>
      <c r="BG278" s="17">
        <f ca="1">IF(Table1[[#This Row],[Area]]="YUKON",Table1[[#This Row],[Income]],0)</f>
        <v>0</v>
      </c>
      <c r="BH278" s="11">
        <f ca="1">IF(Table1[[#This Row],[Area]]="BC",Table1[[#This Row],[Income]],0)</f>
        <v>0</v>
      </c>
      <c r="BI278" s="11">
        <f t="shared" ca="1" si="131"/>
        <v>0</v>
      </c>
      <c r="BJ278" s="11">
        <f t="shared" ca="1" si="132"/>
        <v>0</v>
      </c>
      <c r="BK278" s="11">
        <f ca="1">IF(Table1[[#This Row],[Area]]="NUNAVUT",Table1[[#This Row],[Income]],0)</f>
        <v>0</v>
      </c>
      <c r="BL278" s="11">
        <f t="shared" ca="1" si="133"/>
        <v>0</v>
      </c>
      <c r="BM278" s="6">
        <f ca="1">IF(Table1[[#This Row],[Area]]="MANITOBA",Table1[[#This Row],[Income]],0)</f>
        <v>5355</v>
      </c>
      <c r="BN278" s="6">
        <f ca="1">IF(Table1[[#This Row],[Area]]="ONTARIO",Table1[[#This Row],[Income]],0)</f>
        <v>0</v>
      </c>
      <c r="BO278" s="6">
        <f ca="1">IF(Table1[[#This Row],[Area]]="QUEBEC",Table1[[#This Row],[Income]],0)</f>
        <v>0</v>
      </c>
      <c r="BP278" s="6">
        <f ca="1">IF(Table1[[#This Row],[Area]]="NEWFOUNLAND",Table1[[#This Row],[Income]],0)</f>
        <v>0</v>
      </c>
      <c r="BQ278" s="6">
        <f ca="1">IF(Table1[[#This Row],[Area]]="NEW BRUNCWICK",Table1[[#This Row],[Income]],0)</f>
        <v>0</v>
      </c>
      <c r="BR278" s="6">
        <f ca="1">IF(Table1[[#This Row],[Area]]="NOVA SCOTIA",Table1[[#This Row],[Income]],0)</f>
        <v>0</v>
      </c>
      <c r="BS278" s="7">
        <f t="shared" ca="1" si="134"/>
        <v>0</v>
      </c>
      <c r="BT278" s="5">
        <f ca="1">IF(Table1[[#This Row],[field of work]]="HEALTH",Table1[[#This Row],[Income]],0)</f>
        <v>5355</v>
      </c>
      <c r="BU278" s="6">
        <f ca="1">IF(Table1[[#This Row],[field of work]]="CONSTRUCTION",Table1[[#This Row],[Income]],0)</f>
        <v>0</v>
      </c>
      <c r="BV278" s="6">
        <f t="shared" ca="1" si="135"/>
        <v>0</v>
      </c>
      <c r="BW278" s="6">
        <f ca="1">IF(Table1[[#This Row],[field of work]]="IT",Table1[[#This Row],[Income]],0)</f>
        <v>0</v>
      </c>
      <c r="BX278" s="6">
        <f ca="1">IF(Table1[[#This Row],[field of work]]="GENERAL WORK",Table1[[#This Row],[Income]],0)</f>
        <v>0</v>
      </c>
      <c r="BY278" s="7">
        <f ca="1">IF(Table1[[#This Row],[field of work]]="AGRICULTURE",Table1[[#This Row],[Income]],0)</f>
        <v>0</v>
      </c>
      <c r="BZ278" s="5">
        <f ca="1">IF(Table1[[#This Row],[Value of debts]]&gt;Table1[[#This Row],[Income]],1,0)</f>
        <v>1</v>
      </c>
      <c r="CA278" s="7"/>
      <c r="CB278" s="5">
        <f ca="1">IF(Table1[[#This Row],[Networth of person($)]]&gt;$CC$6,Table1[[#This Row],[age]],0)</f>
        <v>0</v>
      </c>
      <c r="CC278" s="7"/>
      <c r="CD278" s="6"/>
      <c r="CE278" s="6"/>
      <c r="CF278" s="6"/>
      <c r="CG278" s="6"/>
      <c r="CH278" s="6"/>
      <c r="CI278" s="6"/>
    </row>
    <row r="279" spans="2:87" x14ac:dyDescent="0.25">
      <c r="B279">
        <f t="shared" ca="1" si="116"/>
        <v>1</v>
      </c>
      <c r="C279" t="str">
        <f t="shared" ca="1" si="117"/>
        <v>men</v>
      </c>
      <c r="D279">
        <f t="shared" ca="1" si="118"/>
        <v>45</v>
      </c>
      <c r="E279">
        <f t="shared" ca="1" si="119"/>
        <v>5</v>
      </c>
      <c r="F279" t="str">
        <f t="shared" ca="1" si="120"/>
        <v>general work</v>
      </c>
      <c r="G279">
        <f t="shared" ca="1" si="121"/>
        <v>4</v>
      </c>
      <c r="H279" t="str">
        <f t="shared" ca="1" si="122"/>
        <v>technical</v>
      </c>
      <c r="I279">
        <f t="shared" ca="1" si="123"/>
        <v>1</v>
      </c>
      <c r="J279">
        <f t="shared" ca="1" si="124"/>
        <v>3</v>
      </c>
      <c r="K279">
        <f t="shared" ca="1" si="125"/>
        <v>7628</v>
      </c>
      <c r="L279">
        <f t="shared" ca="1" si="126"/>
        <v>2</v>
      </c>
      <c r="M279" t="str">
        <f t="shared" ca="1" si="127"/>
        <v>BC</v>
      </c>
      <c r="N279">
        <f t="shared" ca="1" si="136"/>
        <v>30512</v>
      </c>
      <c r="O279">
        <f t="shared" ca="1" si="128"/>
        <v>25715.999798289595</v>
      </c>
      <c r="P279">
        <f t="shared" ca="1" si="137"/>
        <v>9604.0660017460759</v>
      </c>
      <c r="Q279">
        <f t="shared" ca="1" si="129"/>
        <v>7079</v>
      </c>
      <c r="R279">
        <f t="shared" ca="1" si="138"/>
        <v>765.67846784093069</v>
      </c>
      <c r="S279">
        <f t="shared" ca="1" si="139"/>
        <v>7414.9940387910001</v>
      </c>
      <c r="T279">
        <f t="shared" ca="1" si="140"/>
        <v>47531.060040537079</v>
      </c>
      <c r="U279">
        <f t="shared" ca="1" si="141"/>
        <v>33560.678266130526</v>
      </c>
      <c r="V279">
        <f t="shared" ca="1" si="142"/>
        <v>13970.381774406553</v>
      </c>
      <c r="AD279" s="5">
        <f ca="1">IF(Table1[[#This Row],[Gender]]="men",1,0)</f>
        <v>1</v>
      </c>
      <c r="AE279" s="6">
        <f ca="1">IF(Table1[[#This Row],[Gender]]="women",1,0)</f>
        <v>0</v>
      </c>
      <c r="AF279" s="6"/>
      <c r="AG279" s="7"/>
      <c r="AJ279" s="17">
        <f ca="1">IF(Table1[[#This Row],[field of work]]="TEACHING",1,0)</f>
        <v>0</v>
      </c>
      <c r="AK279" s="11">
        <f ca="1">IF(Table1[[#This Row],[field of work]]="CONSTRUCTION",1,0)</f>
        <v>0</v>
      </c>
      <c r="AL279" s="11">
        <f ca="1">IF(Table1[[#This Row],[field of work]]="AGRICULTURE",1,0)</f>
        <v>0</v>
      </c>
      <c r="AM279" s="11">
        <f ca="1">IF(Table1[[#This Row],[field of work]]="AGRICULTURE",1,0)</f>
        <v>0</v>
      </c>
      <c r="AN279" s="11">
        <f ca="1">IF(Table1[[#This Row],[field of work]]="HEALTH",1,0)</f>
        <v>0</v>
      </c>
      <c r="AO279" s="11">
        <f ca="1">IF(Table1[[#This Row],[field of work]]="IT",1,0)</f>
        <v>0</v>
      </c>
      <c r="AP279" s="11"/>
      <c r="AQ279" s="11"/>
      <c r="AR279" s="6"/>
      <c r="AS279" s="6"/>
      <c r="AT279" s="6"/>
      <c r="AU279" s="7"/>
      <c r="AW279" s="20">
        <f ca="1">QUOTIENT(Table1[[#This Row],[Car Value]],Table1[[#This Row],[Cars]])</f>
        <v>3201</v>
      </c>
      <c r="AX279" s="6"/>
      <c r="AY279" s="17">
        <f ca="1">IF(Table1[[#This Row],[Value of debts]]&gt;$AZ$6,1,0)</f>
        <v>1</v>
      </c>
      <c r="AZ279" s="6"/>
      <c r="BA279" s="6"/>
      <c r="BB279" s="7"/>
      <c r="BC279" s="27">
        <f ca="1">(Table1[[#This Row],[Mortage left]]/Table1[[#This Row],[Value of House]])</f>
        <v>0.84281593465815396</v>
      </c>
      <c r="BD279" s="11">
        <f t="shared" ca="1" si="130"/>
        <v>0</v>
      </c>
      <c r="BE279" s="11"/>
      <c r="BF279" s="11"/>
      <c r="BG279" s="17">
        <f ca="1">IF(Table1[[#This Row],[Area]]="YUKON",Table1[[#This Row],[Income]],0)</f>
        <v>0</v>
      </c>
      <c r="BH279" s="11">
        <f ca="1">IF(Table1[[#This Row],[Area]]="BC",Table1[[#This Row],[Income]],0)</f>
        <v>7628</v>
      </c>
      <c r="BI279" s="11">
        <f t="shared" ca="1" si="131"/>
        <v>0</v>
      </c>
      <c r="BJ279" s="11">
        <f t="shared" ca="1" si="132"/>
        <v>0</v>
      </c>
      <c r="BK279" s="11">
        <f ca="1">IF(Table1[[#This Row],[Area]]="NUNAVUT",Table1[[#This Row],[Income]],0)</f>
        <v>0</v>
      </c>
      <c r="BL279" s="11">
        <f t="shared" ca="1" si="133"/>
        <v>0</v>
      </c>
      <c r="BM279" s="6">
        <f ca="1">IF(Table1[[#This Row],[Area]]="MANITOBA",Table1[[#This Row],[Income]],0)</f>
        <v>0</v>
      </c>
      <c r="BN279" s="6">
        <f ca="1">IF(Table1[[#This Row],[Area]]="ONTARIO",Table1[[#This Row],[Income]],0)</f>
        <v>0</v>
      </c>
      <c r="BO279" s="6">
        <f ca="1">IF(Table1[[#This Row],[Area]]="QUEBEC",Table1[[#This Row],[Income]],0)</f>
        <v>0</v>
      </c>
      <c r="BP279" s="6">
        <f ca="1">IF(Table1[[#This Row],[Area]]="NEWFOUNLAND",Table1[[#This Row],[Income]],0)</f>
        <v>0</v>
      </c>
      <c r="BQ279" s="6">
        <f ca="1">IF(Table1[[#This Row],[Area]]="NEW BRUNCWICK",Table1[[#This Row],[Income]],0)</f>
        <v>0</v>
      </c>
      <c r="BR279" s="6">
        <f ca="1">IF(Table1[[#This Row],[Area]]="NOVA SCOTIA",Table1[[#This Row],[Income]],0)</f>
        <v>0</v>
      </c>
      <c r="BS279" s="7">
        <f t="shared" ca="1" si="134"/>
        <v>0</v>
      </c>
      <c r="BT279" s="5">
        <f ca="1">IF(Table1[[#This Row],[field of work]]="HEALTH",Table1[[#This Row],[Income]],0)</f>
        <v>0</v>
      </c>
      <c r="BU279" s="6">
        <f ca="1">IF(Table1[[#This Row],[field of work]]="CONSTRUCTION",Table1[[#This Row],[Income]],0)</f>
        <v>0</v>
      </c>
      <c r="BV279" s="6">
        <f t="shared" ca="1" si="135"/>
        <v>0</v>
      </c>
      <c r="BW279" s="6">
        <f ca="1">IF(Table1[[#This Row],[field of work]]="IT",Table1[[#This Row],[Income]],0)</f>
        <v>0</v>
      </c>
      <c r="BX279" s="6">
        <f ca="1">IF(Table1[[#This Row],[field of work]]="GENERAL WORK",Table1[[#This Row],[Income]],0)</f>
        <v>7628</v>
      </c>
      <c r="BY279" s="7">
        <f ca="1">IF(Table1[[#This Row],[field of work]]="AGRICULTURE",Table1[[#This Row],[Income]],0)</f>
        <v>0</v>
      </c>
      <c r="BZ279" s="5">
        <f ca="1">IF(Table1[[#This Row],[Value of debts]]&gt;Table1[[#This Row],[Income]],1,0)</f>
        <v>1</v>
      </c>
      <c r="CA279" s="7"/>
      <c r="CB279" s="5">
        <f ca="1">IF(Table1[[#This Row],[Networth of person($)]]&gt;$CC$6,Table1[[#This Row],[age]],0)</f>
        <v>45</v>
      </c>
      <c r="CC279" s="7"/>
      <c r="CD279" s="6"/>
      <c r="CE279" s="6"/>
      <c r="CF279" s="6"/>
      <c r="CG279" s="6"/>
      <c r="CH279" s="6"/>
      <c r="CI279" s="6"/>
    </row>
    <row r="280" spans="2:87" x14ac:dyDescent="0.25">
      <c r="B280">
        <f t="shared" ca="1" si="116"/>
        <v>2</v>
      </c>
      <c r="C280" t="str">
        <f t="shared" ca="1" si="117"/>
        <v>women</v>
      </c>
      <c r="D280">
        <f t="shared" ca="1" si="118"/>
        <v>26</v>
      </c>
      <c r="E280">
        <f t="shared" ca="1" si="119"/>
        <v>1</v>
      </c>
      <c r="F280" t="str">
        <f t="shared" ca="1" si="120"/>
        <v>health</v>
      </c>
      <c r="G280">
        <f t="shared" ca="1" si="121"/>
        <v>2</v>
      </c>
      <c r="H280" t="str">
        <f t="shared" ca="1" si="122"/>
        <v>college</v>
      </c>
      <c r="I280">
        <f t="shared" ca="1" si="123"/>
        <v>0</v>
      </c>
      <c r="J280">
        <f t="shared" ca="1" si="124"/>
        <v>2</v>
      </c>
      <c r="K280">
        <f t="shared" ca="1" si="125"/>
        <v>6798</v>
      </c>
      <c r="L280">
        <f t="shared" ca="1" si="126"/>
        <v>2</v>
      </c>
      <c r="M280" t="str">
        <f t="shared" ca="1" si="127"/>
        <v>BC</v>
      </c>
      <c r="N280">
        <f t="shared" ca="1" si="136"/>
        <v>33990</v>
      </c>
      <c r="O280">
        <f t="shared" ca="1" si="128"/>
        <v>4026.1702835559886</v>
      </c>
      <c r="P280">
        <f t="shared" ca="1" si="137"/>
        <v>1647.5073588546513</v>
      </c>
      <c r="Q280">
        <f t="shared" ca="1" si="129"/>
        <v>747</v>
      </c>
      <c r="R280">
        <f t="shared" ca="1" si="138"/>
        <v>7545.4070040283159</v>
      </c>
      <c r="S280">
        <f t="shared" ca="1" si="139"/>
        <v>4866.0373601042265</v>
      </c>
      <c r="T280">
        <f t="shared" ca="1" si="140"/>
        <v>40503.544718958874</v>
      </c>
      <c r="U280">
        <f t="shared" ca="1" si="141"/>
        <v>12318.577287584303</v>
      </c>
      <c r="V280">
        <f t="shared" ca="1" si="142"/>
        <v>28184.967431374571</v>
      </c>
      <c r="AD280" s="5">
        <f ca="1">IF(Table1[[#This Row],[Gender]]="men",1,0)</f>
        <v>0</v>
      </c>
      <c r="AE280" s="6">
        <f ca="1">IF(Table1[[#This Row],[Gender]]="women",1,0)</f>
        <v>1</v>
      </c>
      <c r="AF280" s="6"/>
      <c r="AG280" s="7"/>
      <c r="AJ280" s="17">
        <f ca="1">IF(Table1[[#This Row],[field of work]]="TEACHING",1,0)</f>
        <v>0</v>
      </c>
      <c r="AK280" s="11">
        <f ca="1">IF(Table1[[#This Row],[field of work]]="CONSTRUCTION",1,0)</f>
        <v>0</v>
      </c>
      <c r="AL280" s="11">
        <f ca="1">IF(Table1[[#This Row],[field of work]]="AGRICULTURE",1,0)</f>
        <v>0</v>
      </c>
      <c r="AM280" s="11">
        <f ca="1">IF(Table1[[#This Row],[field of work]]="AGRICULTURE",1,0)</f>
        <v>0</v>
      </c>
      <c r="AN280" s="11">
        <f ca="1">IF(Table1[[#This Row],[field of work]]="HEALTH",1,0)</f>
        <v>1</v>
      </c>
      <c r="AO280" s="11">
        <f ca="1">IF(Table1[[#This Row],[field of work]]="IT",1,0)</f>
        <v>0</v>
      </c>
      <c r="AP280" s="11"/>
      <c r="AQ280" s="11"/>
      <c r="AR280" s="6"/>
      <c r="AS280" s="6"/>
      <c r="AT280" s="6"/>
      <c r="AU280" s="7"/>
      <c r="AW280" s="20">
        <f ca="1">QUOTIENT(Table1[[#This Row],[Car Value]],Table1[[#This Row],[Cars]])</f>
        <v>823</v>
      </c>
      <c r="AX280" s="6"/>
      <c r="AY280" s="17">
        <f ca="1">IF(Table1[[#This Row],[Value of debts]]&gt;$AZ$6,1,0)</f>
        <v>1</v>
      </c>
      <c r="AZ280" s="6"/>
      <c r="BA280" s="6"/>
      <c r="BB280" s="7"/>
      <c r="BC280" s="27">
        <f ca="1">(Table1[[#This Row],[Mortage left]]/Table1[[#This Row],[Value of House]])</f>
        <v>0.1184516117551041</v>
      </c>
      <c r="BD280" s="11">
        <f t="shared" ca="1" si="130"/>
        <v>1</v>
      </c>
      <c r="BE280" s="11"/>
      <c r="BF280" s="11"/>
      <c r="BG280" s="17">
        <f ca="1">IF(Table1[[#This Row],[Area]]="YUKON",Table1[[#This Row],[Income]],0)</f>
        <v>0</v>
      </c>
      <c r="BH280" s="11">
        <f ca="1">IF(Table1[[#This Row],[Area]]="BC",Table1[[#This Row],[Income]],0)</f>
        <v>6798</v>
      </c>
      <c r="BI280" s="11">
        <f t="shared" ca="1" si="131"/>
        <v>0</v>
      </c>
      <c r="BJ280" s="11">
        <f t="shared" ca="1" si="132"/>
        <v>0</v>
      </c>
      <c r="BK280" s="11">
        <f ca="1">IF(Table1[[#This Row],[Area]]="NUNAVUT",Table1[[#This Row],[Income]],0)</f>
        <v>0</v>
      </c>
      <c r="BL280" s="11">
        <f t="shared" ca="1" si="133"/>
        <v>0</v>
      </c>
      <c r="BM280" s="6">
        <f ca="1">IF(Table1[[#This Row],[Area]]="MANITOBA",Table1[[#This Row],[Income]],0)</f>
        <v>0</v>
      </c>
      <c r="BN280" s="6">
        <f ca="1">IF(Table1[[#This Row],[Area]]="ONTARIO",Table1[[#This Row],[Income]],0)</f>
        <v>0</v>
      </c>
      <c r="BO280" s="6">
        <f ca="1">IF(Table1[[#This Row],[Area]]="QUEBEC",Table1[[#This Row],[Income]],0)</f>
        <v>0</v>
      </c>
      <c r="BP280" s="6">
        <f ca="1">IF(Table1[[#This Row],[Area]]="NEWFOUNLAND",Table1[[#This Row],[Income]],0)</f>
        <v>0</v>
      </c>
      <c r="BQ280" s="6">
        <f ca="1">IF(Table1[[#This Row],[Area]]="NEW BRUNCWICK",Table1[[#This Row],[Income]],0)</f>
        <v>0</v>
      </c>
      <c r="BR280" s="6">
        <f ca="1">IF(Table1[[#This Row],[Area]]="NOVA SCOTIA",Table1[[#This Row],[Income]],0)</f>
        <v>0</v>
      </c>
      <c r="BS280" s="7">
        <f t="shared" ca="1" si="134"/>
        <v>0</v>
      </c>
      <c r="BT280" s="5">
        <f ca="1">IF(Table1[[#This Row],[field of work]]="HEALTH",Table1[[#This Row],[Income]],0)</f>
        <v>6798</v>
      </c>
      <c r="BU280" s="6">
        <f ca="1">IF(Table1[[#This Row],[field of work]]="CONSTRUCTION",Table1[[#This Row],[Income]],0)</f>
        <v>0</v>
      </c>
      <c r="BV280" s="6">
        <f t="shared" ca="1" si="135"/>
        <v>0</v>
      </c>
      <c r="BW280" s="6">
        <f ca="1">IF(Table1[[#This Row],[field of work]]="IT",Table1[[#This Row],[Income]],0)</f>
        <v>0</v>
      </c>
      <c r="BX280" s="6">
        <f ca="1">IF(Table1[[#This Row],[field of work]]="GENERAL WORK",Table1[[#This Row],[Income]],0)</f>
        <v>0</v>
      </c>
      <c r="BY280" s="7">
        <f ca="1">IF(Table1[[#This Row],[field of work]]="AGRICULTURE",Table1[[#This Row],[Income]],0)</f>
        <v>0</v>
      </c>
      <c r="BZ280" s="5">
        <f ca="1">IF(Table1[[#This Row],[Value of debts]]&gt;Table1[[#This Row],[Income]],1,0)</f>
        <v>1</v>
      </c>
      <c r="CA280" s="7"/>
      <c r="CB280" s="5">
        <f ca="1">IF(Table1[[#This Row],[Networth of person($)]]&gt;$CC$6,Table1[[#This Row],[age]],0)</f>
        <v>26</v>
      </c>
      <c r="CC280" s="7"/>
      <c r="CD280" s="6"/>
      <c r="CE280" s="6"/>
      <c r="CF280" s="6"/>
      <c r="CG280" s="6"/>
      <c r="CH280" s="6"/>
      <c r="CI280" s="6"/>
    </row>
    <row r="281" spans="2:87" x14ac:dyDescent="0.25">
      <c r="B281">
        <f t="shared" ca="1" si="116"/>
        <v>2</v>
      </c>
      <c r="C281" t="str">
        <f t="shared" ca="1" si="117"/>
        <v>women</v>
      </c>
      <c r="D281">
        <f t="shared" ca="1" si="118"/>
        <v>45</v>
      </c>
      <c r="E281">
        <f t="shared" ca="1" si="119"/>
        <v>4</v>
      </c>
      <c r="F281" t="str">
        <f t="shared" ca="1" si="120"/>
        <v>IT</v>
      </c>
      <c r="G281">
        <f t="shared" ca="1" si="121"/>
        <v>4</v>
      </c>
      <c r="H281" t="str">
        <f t="shared" ca="1" si="122"/>
        <v>technical</v>
      </c>
      <c r="I281">
        <f t="shared" ca="1" si="123"/>
        <v>3</v>
      </c>
      <c r="J281">
        <f t="shared" ca="1" si="124"/>
        <v>3</v>
      </c>
      <c r="K281">
        <f t="shared" ca="1" si="125"/>
        <v>3715</v>
      </c>
      <c r="L281">
        <f t="shared" ca="1" si="126"/>
        <v>11</v>
      </c>
      <c r="M281" t="str">
        <f t="shared" ca="1" si="127"/>
        <v>New bruncwick</v>
      </c>
      <c r="N281">
        <f t="shared" ca="1" si="136"/>
        <v>18575</v>
      </c>
      <c r="O281">
        <f t="shared" ca="1" si="128"/>
        <v>5915.8309326970557</v>
      </c>
      <c r="P281">
        <f t="shared" ca="1" si="137"/>
        <v>758.98019768629968</v>
      </c>
      <c r="Q281">
        <f t="shared" ca="1" si="129"/>
        <v>87</v>
      </c>
      <c r="R281">
        <f t="shared" ca="1" si="138"/>
        <v>4326.9366358657044</v>
      </c>
      <c r="S281">
        <f t="shared" ca="1" si="139"/>
        <v>4948.6516701494693</v>
      </c>
      <c r="T281">
        <f t="shared" ca="1" si="140"/>
        <v>24282.631867835767</v>
      </c>
      <c r="U281">
        <f t="shared" ca="1" si="141"/>
        <v>10329.76756856276</v>
      </c>
      <c r="V281">
        <f t="shared" ca="1" si="142"/>
        <v>13952.864299273007</v>
      </c>
      <c r="AD281" s="5">
        <f ca="1">IF(Table1[[#This Row],[Gender]]="men",1,0)</f>
        <v>0</v>
      </c>
      <c r="AE281" s="6">
        <f ca="1">IF(Table1[[#This Row],[Gender]]="women",1,0)</f>
        <v>1</v>
      </c>
      <c r="AF281" s="6"/>
      <c r="AG281" s="7"/>
      <c r="AJ281" s="17">
        <f ca="1">IF(Table1[[#This Row],[field of work]]="TEACHING",1,0)</f>
        <v>0</v>
      </c>
      <c r="AK281" s="11">
        <f ca="1">IF(Table1[[#This Row],[field of work]]="CONSTRUCTION",1,0)</f>
        <v>0</v>
      </c>
      <c r="AL281" s="11">
        <f ca="1">IF(Table1[[#This Row],[field of work]]="AGRICULTURE",1,0)</f>
        <v>0</v>
      </c>
      <c r="AM281" s="11">
        <f ca="1">IF(Table1[[#This Row],[field of work]]="AGRICULTURE",1,0)</f>
        <v>0</v>
      </c>
      <c r="AN281" s="11">
        <f ca="1">IF(Table1[[#This Row],[field of work]]="HEALTH",1,0)</f>
        <v>0</v>
      </c>
      <c r="AO281" s="11">
        <f ca="1">IF(Table1[[#This Row],[field of work]]="IT",1,0)</f>
        <v>1</v>
      </c>
      <c r="AP281" s="11"/>
      <c r="AQ281" s="11"/>
      <c r="AR281" s="6"/>
      <c r="AS281" s="6"/>
      <c r="AT281" s="6"/>
      <c r="AU281" s="7"/>
      <c r="AW281" s="20">
        <f ca="1">QUOTIENT(Table1[[#This Row],[Car Value]],Table1[[#This Row],[Cars]])</f>
        <v>252</v>
      </c>
      <c r="AX281" s="6"/>
      <c r="AY281" s="17">
        <f ca="1">IF(Table1[[#This Row],[Value of debts]]&gt;$AZ$6,1,0)</f>
        <v>1</v>
      </c>
      <c r="AZ281" s="6"/>
      <c r="BA281" s="6"/>
      <c r="BB281" s="7"/>
      <c r="BC281" s="27">
        <f ca="1">(Table1[[#This Row],[Mortage left]]/Table1[[#This Row],[Value of House]])</f>
        <v>0.31848349570374457</v>
      </c>
      <c r="BD281" s="11">
        <f t="shared" ca="1" si="130"/>
        <v>0</v>
      </c>
      <c r="BE281" s="11"/>
      <c r="BF281" s="11"/>
      <c r="BG281" s="17">
        <f ca="1">IF(Table1[[#This Row],[Area]]="YUKON",Table1[[#This Row],[Income]],0)</f>
        <v>0</v>
      </c>
      <c r="BH281" s="11">
        <f ca="1">IF(Table1[[#This Row],[Area]]="BC",Table1[[#This Row],[Income]],0)</f>
        <v>0</v>
      </c>
      <c r="BI281" s="11">
        <f t="shared" ca="1" si="131"/>
        <v>0</v>
      </c>
      <c r="BJ281" s="11">
        <f t="shared" ca="1" si="132"/>
        <v>0</v>
      </c>
      <c r="BK281" s="11">
        <f ca="1">IF(Table1[[#This Row],[Area]]="NUNAVUT",Table1[[#This Row],[Income]],0)</f>
        <v>0</v>
      </c>
      <c r="BL281" s="11">
        <f t="shared" ca="1" si="133"/>
        <v>0</v>
      </c>
      <c r="BM281" s="6">
        <f ca="1">IF(Table1[[#This Row],[Area]]="MANITOBA",Table1[[#This Row],[Income]],0)</f>
        <v>0</v>
      </c>
      <c r="BN281" s="6">
        <f ca="1">IF(Table1[[#This Row],[Area]]="ONTARIO",Table1[[#This Row],[Income]],0)</f>
        <v>0</v>
      </c>
      <c r="BO281" s="6">
        <f ca="1">IF(Table1[[#This Row],[Area]]="QUEBEC",Table1[[#This Row],[Income]],0)</f>
        <v>0</v>
      </c>
      <c r="BP281" s="6">
        <f ca="1">IF(Table1[[#This Row],[Area]]="NEWFOUNLAND",Table1[[#This Row],[Income]],0)</f>
        <v>0</v>
      </c>
      <c r="BQ281" s="6">
        <f ca="1">IF(Table1[[#This Row],[Area]]="NEW BRUNCWICK",Table1[[#This Row],[Income]],0)</f>
        <v>3715</v>
      </c>
      <c r="BR281" s="6">
        <f ca="1">IF(Table1[[#This Row],[Area]]="NOVA SCOTIA",Table1[[#This Row],[Income]],0)</f>
        <v>0</v>
      </c>
      <c r="BS281" s="7">
        <f t="shared" ca="1" si="134"/>
        <v>0</v>
      </c>
      <c r="BT281" s="5">
        <f ca="1">IF(Table1[[#This Row],[field of work]]="HEALTH",Table1[[#This Row],[Income]],0)</f>
        <v>0</v>
      </c>
      <c r="BU281" s="6">
        <f ca="1">IF(Table1[[#This Row],[field of work]]="CONSTRUCTION",Table1[[#This Row],[Income]],0)</f>
        <v>0</v>
      </c>
      <c r="BV281" s="6">
        <f t="shared" ca="1" si="135"/>
        <v>0</v>
      </c>
      <c r="BW281" s="6">
        <f ca="1">IF(Table1[[#This Row],[field of work]]="IT",Table1[[#This Row],[Income]],0)</f>
        <v>3715</v>
      </c>
      <c r="BX281" s="6">
        <f ca="1">IF(Table1[[#This Row],[field of work]]="GENERAL WORK",Table1[[#This Row],[Income]],0)</f>
        <v>0</v>
      </c>
      <c r="BY281" s="7">
        <f ca="1">IF(Table1[[#This Row],[field of work]]="AGRICULTURE",Table1[[#This Row],[Income]],0)</f>
        <v>0</v>
      </c>
      <c r="BZ281" s="5">
        <f ca="1">IF(Table1[[#This Row],[Value of debts]]&gt;Table1[[#This Row],[Income]],1,0)</f>
        <v>1</v>
      </c>
      <c r="CA281" s="7"/>
      <c r="CB281" s="5">
        <f ca="1">IF(Table1[[#This Row],[Networth of person($)]]&gt;$CC$6,Table1[[#This Row],[age]],0)</f>
        <v>45</v>
      </c>
      <c r="CC281" s="7"/>
      <c r="CD281" s="6"/>
      <c r="CE281" s="6"/>
      <c r="CF281" s="6"/>
      <c r="CG281" s="6"/>
      <c r="CH281" s="6"/>
      <c r="CI281" s="6"/>
    </row>
    <row r="282" spans="2:87" x14ac:dyDescent="0.25">
      <c r="B282">
        <f t="shared" ca="1" si="116"/>
        <v>2</v>
      </c>
      <c r="C282" t="str">
        <f t="shared" ca="1" si="117"/>
        <v>women</v>
      </c>
      <c r="D282">
        <f t="shared" ca="1" si="118"/>
        <v>32</v>
      </c>
      <c r="E282">
        <f t="shared" ca="1" si="119"/>
        <v>4</v>
      </c>
      <c r="F282" t="str">
        <f t="shared" ca="1" si="120"/>
        <v>IT</v>
      </c>
      <c r="G282">
        <f t="shared" ca="1" si="121"/>
        <v>4</v>
      </c>
      <c r="H282" t="str">
        <f t="shared" ca="1" si="122"/>
        <v>technical</v>
      </c>
      <c r="I282">
        <f t="shared" ca="1" si="123"/>
        <v>3</v>
      </c>
      <c r="J282">
        <f t="shared" ca="1" si="124"/>
        <v>1</v>
      </c>
      <c r="K282">
        <f t="shared" ca="1" si="125"/>
        <v>5832</v>
      </c>
      <c r="L282">
        <f t="shared" ca="1" si="126"/>
        <v>1</v>
      </c>
      <c r="M282" t="str">
        <f t="shared" ca="1" si="127"/>
        <v>Yukon</v>
      </c>
      <c r="N282">
        <f t="shared" ca="1" si="136"/>
        <v>23328</v>
      </c>
      <c r="O282">
        <f t="shared" ca="1" si="128"/>
        <v>18660.483539421075</v>
      </c>
      <c r="P282">
        <f t="shared" ca="1" si="137"/>
        <v>861.16088344666161</v>
      </c>
      <c r="Q282">
        <f t="shared" ca="1" si="129"/>
        <v>601</v>
      </c>
      <c r="R282">
        <f t="shared" ca="1" si="138"/>
        <v>6452.3454346102735</v>
      </c>
      <c r="S282">
        <f t="shared" ca="1" si="139"/>
        <v>6996.6443982231631</v>
      </c>
      <c r="T282">
        <f t="shared" ca="1" si="140"/>
        <v>31185.805281669825</v>
      </c>
      <c r="U282">
        <f t="shared" ca="1" si="141"/>
        <v>25713.828974031348</v>
      </c>
      <c r="V282">
        <f t="shared" ca="1" si="142"/>
        <v>5471.976307638477</v>
      </c>
      <c r="AD282" s="5">
        <f ca="1">IF(Table1[[#This Row],[Gender]]="men",1,0)</f>
        <v>0</v>
      </c>
      <c r="AE282" s="6">
        <f ca="1">IF(Table1[[#This Row],[Gender]]="women",1,0)</f>
        <v>1</v>
      </c>
      <c r="AF282" s="6"/>
      <c r="AG282" s="7"/>
      <c r="AJ282" s="17">
        <f ca="1">IF(Table1[[#This Row],[field of work]]="TEACHING",1,0)</f>
        <v>0</v>
      </c>
      <c r="AK282" s="11">
        <f ca="1">IF(Table1[[#This Row],[field of work]]="CONSTRUCTION",1,0)</f>
        <v>0</v>
      </c>
      <c r="AL282" s="11">
        <f ca="1">IF(Table1[[#This Row],[field of work]]="AGRICULTURE",1,0)</f>
        <v>0</v>
      </c>
      <c r="AM282" s="11">
        <f ca="1">IF(Table1[[#This Row],[field of work]]="AGRICULTURE",1,0)</f>
        <v>0</v>
      </c>
      <c r="AN282" s="11">
        <f ca="1">IF(Table1[[#This Row],[field of work]]="HEALTH",1,0)</f>
        <v>0</v>
      </c>
      <c r="AO282" s="11">
        <f ca="1">IF(Table1[[#This Row],[field of work]]="IT",1,0)</f>
        <v>1</v>
      </c>
      <c r="AP282" s="11"/>
      <c r="AQ282" s="11"/>
      <c r="AR282" s="6"/>
      <c r="AS282" s="6"/>
      <c r="AT282" s="6"/>
      <c r="AU282" s="7"/>
      <c r="AW282" s="20">
        <f ca="1">QUOTIENT(Table1[[#This Row],[Car Value]],Table1[[#This Row],[Cars]])</f>
        <v>861</v>
      </c>
      <c r="AX282" s="6"/>
      <c r="AY282" s="17">
        <f ca="1">IF(Table1[[#This Row],[Value of debts]]&gt;$AZ$6,1,0)</f>
        <v>1</v>
      </c>
      <c r="AZ282" s="6"/>
      <c r="BA282" s="6"/>
      <c r="BB282" s="7"/>
      <c r="BC282" s="27">
        <f ca="1">(Table1[[#This Row],[Mortage left]]/Table1[[#This Row],[Value of House]])</f>
        <v>0.79991784719740544</v>
      </c>
      <c r="BD282" s="11">
        <f t="shared" ca="1" si="130"/>
        <v>0</v>
      </c>
      <c r="BE282" s="11"/>
      <c r="BF282" s="11"/>
      <c r="BG282" s="17">
        <f ca="1">IF(Table1[[#This Row],[Area]]="YUKON",Table1[[#This Row],[Income]],0)</f>
        <v>5832</v>
      </c>
      <c r="BH282" s="11">
        <f ca="1">IF(Table1[[#This Row],[Area]]="BC",Table1[[#This Row],[Income]],0)</f>
        <v>0</v>
      </c>
      <c r="BI282" s="11">
        <f t="shared" ca="1" si="131"/>
        <v>0</v>
      </c>
      <c r="BJ282" s="11">
        <f t="shared" ca="1" si="132"/>
        <v>0</v>
      </c>
      <c r="BK282" s="11">
        <f ca="1">IF(Table1[[#This Row],[Area]]="NUNAVUT",Table1[[#This Row],[Income]],0)</f>
        <v>0</v>
      </c>
      <c r="BL282" s="11">
        <f t="shared" ca="1" si="133"/>
        <v>0</v>
      </c>
      <c r="BM282" s="6">
        <f ca="1">IF(Table1[[#This Row],[Area]]="MANITOBA",Table1[[#This Row],[Income]],0)</f>
        <v>0</v>
      </c>
      <c r="BN282" s="6">
        <f ca="1">IF(Table1[[#This Row],[Area]]="ONTARIO",Table1[[#This Row],[Income]],0)</f>
        <v>0</v>
      </c>
      <c r="BO282" s="6">
        <f ca="1">IF(Table1[[#This Row],[Area]]="QUEBEC",Table1[[#This Row],[Income]],0)</f>
        <v>0</v>
      </c>
      <c r="BP282" s="6">
        <f ca="1">IF(Table1[[#This Row],[Area]]="NEWFOUNLAND",Table1[[#This Row],[Income]],0)</f>
        <v>0</v>
      </c>
      <c r="BQ282" s="6">
        <f ca="1">IF(Table1[[#This Row],[Area]]="NEW BRUNCWICK",Table1[[#This Row],[Income]],0)</f>
        <v>0</v>
      </c>
      <c r="BR282" s="6">
        <f ca="1">IF(Table1[[#This Row],[Area]]="NOVA SCOTIA",Table1[[#This Row],[Income]],0)</f>
        <v>0</v>
      </c>
      <c r="BS282" s="7">
        <f t="shared" ca="1" si="134"/>
        <v>0</v>
      </c>
      <c r="BT282" s="5">
        <f ca="1">IF(Table1[[#This Row],[field of work]]="HEALTH",Table1[[#This Row],[Income]],0)</f>
        <v>0</v>
      </c>
      <c r="BU282" s="6">
        <f ca="1">IF(Table1[[#This Row],[field of work]]="CONSTRUCTION",Table1[[#This Row],[Income]],0)</f>
        <v>0</v>
      </c>
      <c r="BV282" s="6">
        <f t="shared" ca="1" si="135"/>
        <v>3713</v>
      </c>
      <c r="BW282" s="6">
        <f ca="1">IF(Table1[[#This Row],[field of work]]="IT",Table1[[#This Row],[Income]],0)</f>
        <v>5832</v>
      </c>
      <c r="BX282" s="6">
        <f ca="1">IF(Table1[[#This Row],[field of work]]="GENERAL WORK",Table1[[#This Row],[Income]],0)</f>
        <v>0</v>
      </c>
      <c r="BY282" s="7">
        <f ca="1">IF(Table1[[#This Row],[field of work]]="AGRICULTURE",Table1[[#This Row],[Income]],0)</f>
        <v>0</v>
      </c>
      <c r="BZ282" s="5">
        <f ca="1">IF(Table1[[#This Row],[Value of debts]]&gt;Table1[[#This Row],[Income]],1,0)</f>
        <v>1</v>
      </c>
      <c r="CA282" s="7"/>
      <c r="CB282" s="5">
        <f ca="1">IF(Table1[[#This Row],[Networth of person($)]]&gt;$CC$6,Table1[[#This Row],[age]],0)</f>
        <v>32</v>
      </c>
      <c r="CC282" s="7"/>
      <c r="CD282" s="6"/>
      <c r="CE282" s="6"/>
      <c r="CF282" s="6"/>
      <c r="CG282" s="6"/>
      <c r="CH282" s="6"/>
      <c r="CI282" s="6"/>
    </row>
    <row r="283" spans="2:87" x14ac:dyDescent="0.25">
      <c r="B283">
        <f t="shared" ca="1" si="116"/>
        <v>2</v>
      </c>
      <c r="C283" t="str">
        <f t="shared" ca="1" si="117"/>
        <v>women</v>
      </c>
      <c r="D283">
        <f t="shared" ca="1" si="118"/>
        <v>34</v>
      </c>
      <c r="E283">
        <f t="shared" ca="1" si="119"/>
        <v>3</v>
      </c>
      <c r="F283" t="str">
        <f t="shared" ca="1" si="120"/>
        <v>teaching</v>
      </c>
      <c r="G283">
        <f t="shared" ca="1" si="121"/>
        <v>4</v>
      </c>
      <c r="H283" t="str">
        <f t="shared" ca="1" si="122"/>
        <v>technical</v>
      </c>
      <c r="I283">
        <f t="shared" ca="1" si="123"/>
        <v>4</v>
      </c>
      <c r="J283">
        <f t="shared" ca="1" si="124"/>
        <v>2</v>
      </c>
      <c r="K283">
        <f t="shared" ca="1" si="125"/>
        <v>3713</v>
      </c>
      <c r="L283">
        <f t="shared" ca="1" si="126"/>
        <v>9</v>
      </c>
      <c r="M283" t="str">
        <f t="shared" ca="1" si="127"/>
        <v>Quebec</v>
      </c>
      <c r="N283">
        <f t="shared" ca="1" si="136"/>
        <v>14852</v>
      </c>
      <c r="O283">
        <f t="shared" ca="1" si="128"/>
        <v>8714.8089977056134</v>
      </c>
      <c r="P283">
        <f t="shared" ca="1" si="137"/>
        <v>6049.0267592587252</v>
      </c>
      <c r="Q283">
        <f t="shared" ca="1" si="129"/>
        <v>2130</v>
      </c>
      <c r="R283">
        <f t="shared" ca="1" si="138"/>
        <v>2665.2442631018239</v>
      </c>
      <c r="S283">
        <f t="shared" ca="1" si="139"/>
        <v>4140.3214756175148</v>
      </c>
      <c r="T283">
        <f t="shared" ca="1" si="140"/>
        <v>25041.348234876241</v>
      </c>
      <c r="U283">
        <f t="shared" ca="1" si="141"/>
        <v>13510.053260807437</v>
      </c>
      <c r="V283">
        <f t="shared" ca="1" si="142"/>
        <v>11531.294974068804</v>
      </c>
      <c r="AD283" s="5">
        <f ca="1">IF(Table1[[#This Row],[Gender]]="men",1,0)</f>
        <v>0</v>
      </c>
      <c r="AE283" s="6">
        <f ca="1">IF(Table1[[#This Row],[Gender]]="women",1,0)</f>
        <v>1</v>
      </c>
      <c r="AF283" s="6"/>
      <c r="AG283" s="7"/>
      <c r="AJ283" s="17">
        <f ca="1">IF(Table1[[#This Row],[field of work]]="TEACHING",1,0)</f>
        <v>1</v>
      </c>
      <c r="AK283" s="11">
        <f ca="1">IF(Table1[[#This Row],[field of work]]="CONSTRUCTION",1,0)</f>
        <v>0</v>
      </c>
      <c r="AL283" s="11">
        <f ca="1">IF(Table1[[#This Row],[field of work]]="AGRICULTURE",1,0)</f>
        <v>0</v>
      </c>
      <c r="AM283" s="11">
        <f ca="1">IF(Table1[[#This Row],[field of work]]="AGRICULTURE",1,0)</f>
        <v>0</v>
      </c>
      <c r="AN283" s="11">
        <f ca="1">IF(Table1[[#This Row],[field of work]]="HEALTH",1,0)</f>
        <v>0</v>
      </c>
      <c r="AO283" s="11">
        <f ca="1">IF(Table1[[#This Row],[field of work]]="IT",1,0)</f>
        <v>0</v>
      </c>
      <c r="AP283" s="11"/>
      <c r="AQ283" s="11"/>
      <c r="AR283" s="6"/>
      <c r="AS283" s="6"/>
      <c r="AT283" s="6"/>
      <c r="AU283" s="7"/>
      <c r="AW283" s="20">
        <f ca="1">QUOTIENT(Table1[[#This Row],[Car Value]],Table1[[#This Row],[Cars]])</f>
        <v>3024</v>
      </c>
      <c r="AX283" s="6"/>
      <c r="AY283" s="17">
        <f ca="1">IF(Table1[[#This Row],[Value of debts]]&gt;$AZ$6,1,0)</f>
        <v>1</v>
      </c>
      <c r="AZ283" s="6"/>
      <c r="BA283" s="6"/>
      <c r="BB283" s="7"/>
      <c r="BC283" s="27">
        <f ca="1">(Table1[[#This Row],[Mortage left]]/Table1[[#This Row],[Value of House]])</f>
        <v>0.58677679758319512</v>
      </c>
      <c r="BD283" s="11">
        <f t="shared" ca="1" si="130"/>
        <v>0</v>
      </c>
      <c r="BE283" s="11"/>
      <c r="BF283" s="11"/>
      <c r="BG283" s="17">
        <f ca="1">IF(Table1[[#This Row],[Area]]="YUKON",Table1[[#This Row],[Income]],0)</f>
        <v>0</v>
      </c>
      <c r="BH283" s="11">
        <f ca="1">IF(Table1[[#This Row],[Area]]="BC",Table1[[#This Row],[Income]],0)</f>
        <v>0</v>
      </c>
      <c r="BI283" s="11">
        <f t="shared" ca="1" si="131"/>
        <v>0</v>
      </c>
      <c r="BJ283" s="11">
        <f t="shared" ca="1" si="132"/>
        <v>0</v>
      </c>
      <c r="BK283" s="11">
        <f ca="1">IF(Table1[[#This Row],[Area]]="NUNAVUT",Table1[[#This Row],[Income]],0)</f>
        <v>0</v>
      </c>
      <c r="BL283" s="11">
        <f t="shared" ca="1" si="133"/>
        <v>0</v>
      </c>
      <c r="BM283" s="6">
        <f ca="1">IF(Table1[[#This Row],[Area]]="MANITOBA",Table1[[#This Row],[Income]],0)</f>
        <v>0</v>
      </c>
      <c r="BN283" s="6">
        <f ca="1">IF(Table1[[#This Row],[Area]]="ONTARIO",Table1[[#This Row],[Income]],0)</f>
        <v>0</v>
      </c>
      <c r="BO283" s="6">
        <f ca="1">IF(Table1[[#This Row],[Area]]="QUEBEC",Table1[[#This Row],[Income]],0)</f>
        <v>3713</v>
      </c>
      <c r="BP283" s="6">
        <f ca="1">IF(Table1[[#This Row],[Area]]="NEWFOUNLAND",Table1[[#This Row],[Income]],0)</f>
        <v>0</v>
      </c>
      <c r="BQ283" s="6">
        <f ca="1">IF(Table1[[#This Row],[Area]]="NEW BRUNCWICK",Table1[[#This Row],[Income]],0)</f>
        <v>0</v>
      </c>
      <c r="BR283" s="6">
        <f ca="1">IF(Table1[[#This Row],[Area]]="NOVA SCOTIA",Table1[[#This Row],[Income]],0)</f>
        <v>0</v>
      </c>
      <c r="BS283" s="7">
        <f t="shared" ca="1" si="134"/>
        <v>0</v>
      </c>
      <c r="BT283" s="5">
        <f ca="1">IF(Table1[[#This Row],[field of work]]="HEALTH",Table1[[#This Row],[Income]],0)</f>
        <v>0</v>
      </c>
      <c r="BU283" s="6">
        <f ca="1">IF(Table1[[#This Row],[field of work]]="CONSTRUCTION",Table1[[#This Row],[Income]],0)</f>
        <v>0</v>
      </c>
      <c r="BV283" s="6">
        <f t="shared" ca="1" si="135"/>
        <v>0</v>
      </c>
      <c r="BW283" s="6">
        <f ca="1">IF(Table1[[#This Row],[field of work]]="IT",Table1[[#This Row],[Income]],0)</f>
        <v>0</v>
      </c>
      <c r="BX283" s="6">
        <f ca="1">IF(Table1[[#This Row],[field of work]]="GENERAL WORK",Table1[[#This Row],[Income]],0)</f>
        <v>0</v>
      </c>
      <c r="BY283" s="7">
        <f ca="1">IF(Table1[[#This Row],[field of work]]="AGRICULTURE",Table1[[#This Row],[Income]],0)</f>
        <v>0</v>
      </c>
      <c r="BZ283" s="5">
        <f ca="1">IF(Table1[[#This Row],[Value of debts]]&gt;Table1[[#This Row],[Income]],1,0)</f>
        <v>1</v>
      </c>
      <c r="CA283" s="7"/>
      <c r="CB283" s="5">
        <f ca="1">IF(Table1[[#This Row],[Networth of person($)]]&gt;$CC$6,Table1[[#This Row],[age]],0)</f>
        <v>34</v>
      </c>
      <c r="CC283" s="7"/>
      <c r="CD283" s="6"/>
      <c r="CE283" s="6"/>
      <c r="CF283" s="6"/>
      <c r="CG283" s="6"/>
      <c r="CH283" s="6"/>
      <c r="CI283" s="6"/>
    </row>
    <row r="284" spans="2:87" x14ac:dyDescent="0.25">
      <c r="B284">
        <f t="shared" ca="1" si="116"/>
        <v>1</v>
      </c>
      <c r="C284" t="str">
        <f t="shared" ca="1" si="117"/>
        <v>men</v>
      </c>
      <c r="D284">
        <f t="shared" ca="1" si="118"/>
        <v>27</v>
      </c>
      <c r="E284">
        <f t="shared" ca="1" si="119"/>
        <v>2</v>
      </c>
      <c r="F284" t="str">
        <f t="shared" ca="1" si="120"/>
        <v>constuction</v>
      </c>
      <c r="G284">
        <f t="shared" ca="1" si="121"/>
        <v>2</v>
      </c>
      <c r="H284" t="str">
        <f t="shared" ca="1" si="122"/>
        <v>college</v>
      </c>
      <c r="I284">
        <f t="shared" ca="1" si="123"/>
        <v>1</v>
      </c>
      <c r="J284">
        <f t="shared" ca="1" si="124"/>
        <v>2</v>
      </c>
      <c r="K284">
        <f t="shared" ca="1" si="125"/>
        <v>6450</v>
      </c>
      <c r="L284">
        <f t="shared" ca="1" si="126"/>
        <v>12</v>
      </c>
      <c r="M284" t="str">
        <f t="shared" ca="1" si="127"/>
        <v>Nova Scotia</v>
      </c>
      <c r="N284">
        <f t="shared" ca="1" si="136"/>
        <v>25800</v>
      </c>
      <c r="O284">
        <f t="shared" ca="1" si="128"/>
        <v>22959.692910034551</v>
      </c>
      <c r="P284">
        <f t="shared" ca="1" si="137"/>
        <v>4081.9357149200891</v>
      </c>
      <c r="Q284">
        <f t="shared" ca="1" si="129"/>
        <v>2618</v>
      </c>
      <c r="R284">
        <f t="shared" ca="1" si="138"/>
        <v>11658.38820923865</v>
      </c>
      <c r="S284">
        <f t="shared" ca="1" si="139"/>
        <v>8809.4400763480844</v>
      </c>
      <c r="T284">
        <f t="shared" ca="1" si="140"/>
        <v>38691.375791268176</v>
      </c>
      <c r="U284">
        <f t="shared" ca="1" si="141"/>
        <v>37236.0811192732</v>
      </c>
      <c r="V284">
        <f t="shared" ca="1" si="142"/>
        <v>1455.2946719949759</v>
      </c>
      <c r="AD284" s="5">
        <f ca="1">IF(Table1[[#This Row],[Gender]]="men",1,0)</f>
        <v>1</v>
      </c>
      <c r="AE284" s="6">
        <f ca="1">IF(Table1[[#This Row],[Gender]]="women",1,0)</f>
        <v>0</v>
      </c>
      <c r="AF284" s="6"/>
      <c r="AG284" s="7"/>
      <c r="AJ284" s="17">
        <f ca="1">IF(Table1[[#This Row],[field of work]]="TEACHING",1,0)</f>
        <v>0</v>
      </c>
      <c r="AK284" s="11">
        <f ca="1">IF(Table1[[#This Row],[field of work]]="CONSTRUCTION",1,0)</f>
        <v>0</v>
      </c>
      <c r="AL284" s="11">
        <f ca="1">IF(Table1[[#This Row],[field of work]]="AGRICULTURE",1,0)</f>
        <v>0</v>
      </c>
      <c r="AM284" s="11">
        <f ca="1">IF(Table1[[#This Row],[field of work]]="AGRICULTURE",1,0)</f>
        <v>0</v>
      </c>
      <c r="AN284" s="11">
        <f ca="1">IF(Table1[[#This Row],[field of work]]="HEALTH",1,0)</f>
        <v>0</v>
      </c>
      <c r="AO284" s="11">
        <f ca="1">IF(Table1[[#This Row],[field of work]]="IT",1,0)</f>
        <v>0</v>
      </c>
      <c r="AP284" s="11"/>
      <c r="AQ284" s="11"/>
      <c r="AR284" s="6"/>
      <c r="AS284" s="6"/>
      <c r="AT284" s="6"/>
      <c r="AU284" s="7"/>
      <c r="AW284" s="20">
        <f ca="1">QUOTIENT(Table1[[#This Row],[Car Value]],Table1[[#This Row],[Cars]])</f>
        <v>2040</v>
      </c>
      <c r="AX284" s="6"/>
      <c r="AY284" s="17">
        <f ca="1">IF(Table1[[#This Row],[Value of debts]]&gt;$AZ$6,1,0)</f>
        <v>1</v>
      </c>
      <c r="AZ284" s="6"/>
      <c r="BA284" s="6"/>
      <c r="BB284" s="7"/>
      <c r="BC284" s="27">
        <f ca="1">(Table1[[#This Row],[Mortage left]]/Table1[[#This Row],[Value of House]])</f>
        <v>0.88991057790831596</v>
      </c>
      <c r="BD284" s="11">
        <f t="shared" ca="1" si="130"/>
        <v>0</v>
      </c>
      <c r="BE284" s="11"/>
      <c r="BF284" s="11"/>
      <c r="BG284" s="17">
        <f ca="1">IF(Table1[[#This Row],[Area]]="YUKON",Table1[[#This Row],[Income]],0)</f>
        <v>0</v>
      </c>
      <c r="BH284" s="11">
        <f ca="1">IF(Table1[[#This Row],[Area]]="BC",Table1[[#This Row],[Income]],0)</f>
        <v>0</v>
      </c>
      <c r="BI284" s="11">
        <f t="shared" ca="1" si="131"/>
        <v>0</v>
      </c>
      <c r="BJ284" s="11">
        <f t="shared" ca="1" si="132"/>
        <v>0</v>
      </c>
      <c r="BK284" s="11">
        <f ca="1">IF(Table1[[#This Row],[Area]]="NUNAVUT",Table1[[#This Row],[Income]],0)</f>
        <v>0</v>
      </c>
      <c r="BL284" s="11">
        <f t="shared" ca="1" si="133"/>
        <v>7848</v>
      </c>
      <c r="BM284" s="6">
        <f ca="1">IF(Table1[[#This Row],[Area]]="MANITOBA",Table1[[#This Row],[Income]],0)</f>
        <v>0</v>
      </c>
      <c r="BN284" s="6">
        <f ca="1">IF(Table1[[#This Row],[Area]]="ONTARIO",Table1[[#This Row],[Income]],0)</f>
        <v>0</v>
      </c>
      <c r="BO284" s="6">
        <f ca="1">IF(Table1[[#This Row],[Area]]="QUEBEC",Table1[[#This Row],[Income]],0)</f>
        <v>0</v>
      </c>
      <c r="BP284" s="6">
        <f ca="1">IF(Table1[[#This Row],[Area]]="NEWFOUNLAND",Table1[[#This Row],[Income]],0)</f>
        <v>0</v>
      </c>
      <c r="BQ284" s="6">
        <f ca="1">IF(Table1[[#This Row],[Area]]="NEW BRUNCWICK",Table1[[#This Row],[Income]],0)</f>
        <v>0</v>
      </c>
      <c r="BR284" s="6">
        <f ca="1">IF(Table1[[#This Row],[Area]]="NOVA SCOTIA",Table1[[#This Row],[Income]],0)</f>
        <v>6450</v>
      </c>
      <c r="BS284" s="7">
        <f t="shared" ca="1" si="134"/>
        <v>0</v>
      </c>
      <c r="BT284" s="5">
        <f ca="1">IF(Table1[[#This Row],[field of work]]="HEALTH",Table1[[#This Row],[Income]],0)</f>
        <v>0</v>
      </c>
      <c r="BU284" s="6">
        <f ca="1">IF(Table1[[#This Row],[field of work]]="CONSTRUCTION",Table1[[#This Row],[Income]],0)</f>
        <v>0</v>
      </c>
      <c r="BV284" s="6">
        <f t="shared" ca="1" si="135"/>
        <v>0</v>
      </c>
      <c r="BW284" s="6">
        <f ca="1">IF(Table1[[#This Row],[field of work]]="IT",Table1[[#This Row],[Income]],0)</f>
        <v>0</v>
      </c>
      <c r="BX284" s="6">
        <f ca="1">IF(Table1[[#This Row],[field of work]]="GENERAL WORK",Table1[[#This Row],[Income]],0)</f>
        <v>0</v>
      </c>
      <c r="BY284" s="7">
        <f ca="1">IF(Table1[[#This Row],[field of work]]="AGRICULTURE",Table1[[#This Row],[Income]],0)</f>
        <v>0</v>
      </c>
      <c r="BZ284" s="5">
        <f ca="1">IF(Table1[[#This Row],[Value of debts]]&gt;Table1[[#This Row],[Income]],1,0)</f>
        <v>1</v>
      </c>
      <c r="CA284" s="7"/>
      <c r="CB284" s="5">
        <f ca="1">IF(Table1[[#This Row],[Networth of person($)]]&gt;$CC$6,Table1[[#This Row],[age]],0)</f>
        <v>0</v>
      </c>
      <c r="CC284" s="7"/>
      <c r="CD284" s="6"/>
      <c r="CE284" s="6"/>
      <c r="CF284" s="6"/>
      <c r="CG284" s="6"/>
      <c r="CH284" s="6"/>
      <c r="CI284" s="6"/>
    </row>
    <row r="285" spans="2:87" x14ac:dyDescent="0.25">
      <c r="B285">
        <f t="shared" ca="1" si="116"/>
        <v>2</v>
      </c>
      <c r="C285" t="str">
        <f t="shared" ca="1" si="117"/>
        <v>women</v>
      </c>
      <c r="D285">
        <f t="shared" ca="1" si="118"/>
        <v>28</v>
      </c>
      <c r="E285">
        <f t="shared" ca="1" si="119"/>
        <v>4</v>
      </c>
      <c r="F285" t="str">
        <f t="shared" ca="1" si="120"/>
        <v>IT</v>
      </c>
      <c r="G285">
        <f t="shared" ca="1" si="121"/>
        <v>6</v>
      </c>
      <c r="H285" t="str">
        <f t="shared" ca="1" si="122"/>
        <v>other</v>
      </c>
      <c r="I285">
        <f t="shared" ca="1" si="123"/>
        <v>1</v>
      </c>
      <c r="J285">
        <f t="shared" ca="1" si="124"/>
        <v>1</v>
      </c>
      <c r="K285">
        <f t="shared" ca="1" si="125"/>
        <v>4214</v>
      </c>
      <c r="L285">
        <f t="shared" ca="1" si="126"/>
        <v>11</v>
      </c>
      <c r="M285" t="str">
        <f t="shared" ca="1" si="127"/>
        <v>New bruncwick</v>
      </c>
      <c r="N285">
        <f t="shared" ca="1" si="136"/>
        <v>25284</v>
      </c>
      <c r="O285">
        <f t="shared" ca="1" si="128"/>
        <v>1268.9562219257032</v>
      </c>
      <c r="P285">
        <f t="shared" ca="1" si="137"/>
        <v>863.79678735659093</v>
      </c>
      <c r="Q285">
        <f t="shared" ca="1" si="129"/>
        <v>413</v>
      </c>
      <c r="R285">
        <f t="shared" ca="1" si="138"/>
        <v>8077.8307410146499</v>
      </c>
      <c r="S285">
        <f t="shared" ca="1" si="139"/>
        <v>3735.5369168981629</v>
      </c>
      <c r="T285">
        <f t="shared" ca="1" si="140"/>
        <v>29883.333704254754</v>
      </c>
      <c r="U285">
        <f t="shared" ca="1" si="141"/>
        <v>9759.786962940354</v>
      </c>
      <c r="V285">
        <f t="shared" ca="1" si="142"/>
        <v>20123.5467413144</v>
      </c>
      <c r="AD285" s="5">
        <f ca="1">IF(Table1[[#This Row],[Gender]]="men",1,0)</f>
        <v>0</v>
      </c>
      <c r="AE285" s="6">
        <f ca="1">IF(Table1[[#This Row],[Gender]]="women",1,0)</f>
        <v>1</v>
      </c>
      <c r="AF285" s="6"/>
      <c r="AG285" s="7"/>
      <c r="AJ285" s="17">
        <f ca="1">IF(Table1[[#This Row],[field of work]]="TEACHING",1,0)</f>
        <v>0</v>
      </c>
      <c r="AK285" s="11">
        <f ca="1">IF(Table1[[#This Row],[field of work]]="CONSTRUCTION",1,0)</f>
        <v>0</v>
      </c>
      <c r="AL285" s="11">
        <f ca="1">IF(Table1[[#This Row],[field of work]]="AGRICULTURE",1,0)</f>
        <v>0</v>
      </c>
      <c r="AM285" s="11">
        <f ca="1">IF(Table1[[#This Row],[field of work]]="AGRICULTURE",1,0)</f>
        <v>0</v>
      </c>
      <c r="AN285" s="11">
        <f ca="1">IF(Table1[[#This Row],[field of work]]="HEALTH",1,0)</f>
        <v>0</v>
      </c>
      <c r="AO285" s="11">
        <f ca="1">IF(Table1[[#This Row],[field of work]]="IT",1,0)</f>
        <v>1</v>
      </c>
      <c r="AP285" s="11"/>
      <c r="AQ285" s="11"/>
      <c r="AR285" s="6"/>
      <c r="AS285" s="6"/>
      <c r="AT285" s="6"/>
      <c r="AU285" s="7"/>
      <c r="AW285" s="20">
        <f ca="1">QUOTIENT(Table1[[#This Row],[Car Value]],Table1[[#This Row],[Cars]])</f>
        <v>863</v>
      </c>
      <c r="AX285" s="6"/>
      <c r="AY285" s="17">
        <f ca="1">IF(Table1[[#This Row],[Value of debts]]&gt;$AZ$6,1,0)</f>
        <v>1</v>
      </c>
      <c r="AZ285" s="6"/>
      <c r="BA285" s="6"/>
      <c r="BB285" s="7"/>
      <c r="BC285" s="27">
        <f ca="1">(Table1[[#This Row],[Mortage left]]/Table1[[#This Row],[Value of House]])</f>
        <v>5.0188111925553835E-2</v>
      </c>
      <c r="BD285" s="11">
        <f t="shared" ca="1" si="130"/>
        <v>1</v>
      </c>
      <c r="BE285" s="11"/>
      <c r="BF285" s="11"/>
      <c r="BG285" s="17">
        <f ca="1">IF(Table1[[#This Row],[Area]]="YUKON",Table1[[#This Row],[Income]],0)</f>
        <v>0</v>
      </c>
      <c r="BH285" s="11">
        <f ca="1">IF(Table1[[#This Row],[Area]]="BC",Table1[[#This Row],[Income]],0)</f>
        <v>0</v>
      </c>
      <c r="BI285" s="11">
        <f t="shared" ca="1" si="131"/>
        <v>0</v>
      </c>
      <c r="BJ285" s="11">
        <f t="shared" ca="1" si="132"/>
        <v>0</v>
      </c>
      <c r="BK285" s="11">
        <f ca="1">IF(Table1[[#This Row],[Area]]="NUNAVUT",Table1[[#This Row],[Income]],0)</f>
        <v>0</v>
      </c>
      <c r="BL285" s="11">
        <f t="shared" ca="1" si="133"/>
        <v>0</v>
      </c>
      <c r="BM285" s="6">
        <f ca="1">IF(Table1[[#This Row],[Area]]="MANITOBA",Table1[[#This Row],[Income]],0)</f>
        <v>0</v>
      </c>
      <c r="BN285" s="6">
        <f ca="1">IF(Table1[[#This Row],[Area]]="ONTARIO",Table1[[#This Row],[Income]],0)</f>
        <v>0</v>
      </c>
      <c r="BO285" s="6">
        <f ca="1">IF(Table1[[#This Row],[Area]]="QUEBEC",Table1[[#This Row],[Income]],0)</f>
        <v>0</v>
      </c>
      <c r="BP285" s="6">
        <f ca="1">IF(Table1[[#This Row],[Area]]="NEWFOUNLAND",Table1[[#This Row],[Income]],0)</f>
        <v>0</v>
      </c>
      <c r="BQ285" s="6">
        <f ca="1">IF(Table1[[#This Row],[Area]]="NEW BRUNCWICK",Table1[[#This Row],[Income]],0)</f>
        <v>4214</v>
      </c>
      <c r="BR285" s="6">
        <f ca="1">IF(Table1[[#This Row],[Area]]="NOVA SCOTIA",Table1[[#This Row],[Income]],0)</f>
        <v>0</v>
      </c>
      <c r="BS285" s="7">
        <f t="shared" ca="1" si="134"/>
        <v>0</v>
      </c>
      <c r="BT285" s="5">
        <f ca="1">IF(Table1[[#This Row],[field of work]]="HEALTH",Table1[[#This Row],[Income]],0)</f>
        <v>0</v>
      </c>
      <c r="BU285" s="6">
        <f ca="1">IF(Table1[[#This Row],[field of work]]="CONSTRUCTION",Table1[[#This Row],[Income]],0)</f>
        <v>0</v>
      </c>
      <c r="BV285" s="6">
        <f t="shared" ca="1" si="135"/>
        <v>8088</v>
      </c>
      <c r="BW285" s="6">
        <f ca="1">IF(Table1[[#This Row],[field of work]]="IT",Table1[[#This Row],[Income]],0)</f>
        <v>4214</v>
      </c>
      <c r="BX285" s="6">
        <f ca="1">IF(Table1[[#This Row],[field of work]]="GENERAL WORK",Table1[[#This Row],[Income]],0)</f>
        <v>0</v>
      </c>
      <c r="BY285" s="7">
        <f ca="1">IF(Table1[[#This Row],[field of work]]="AGRICULTURE",Table1[[#This Row],[Income]],0)</f>
        <v>0</v>
      </c>
      <c r="BZ285" s="5">
        <f ca="1">IF(Table1[[#This Row],[Value of debts]]&gt;Table1[[#This Row],[Income]],1,0)</f>
        <v>1</v>
      </c>
      <c r="CA285" s="7"/>
      <c r="CB285" s="5">
        <f ca="1">IF(Table1[[#This Row],[Networth of person($)]]&gt;$CC$6,Table1[[#This Row],[age]],0)</f>
        <v>28</v>
      </c>
      <c r="CC285" s="7"/>
      <c r="CD285" s="6"/>
      <c r="CE285" s="6"/>
      <c r="CF285" s="6"/>
      <c r="CG285" s="6"/>
      <c r="CH285" s="6"/>
      <c r="CI285" s="6"/>
    </row>
    <row r="286" spans="2:87" x14ac:dyDescent="0.25">
      <c r="B286">
        <f t="shared" ca="1" si="116"/>
        <v>1</v>
      </c>
      <c r="C286" t="str">
        <f t="shared" ca="1" si="117"/>
        <v>men</v>
      </c>
      <c r="D286">
        <f t="shared" ca="1" si="118"/>
        <v>31</v>
      </c>
      <c r="E286">
        <f t="shared" ca="1" si="119"/>
        <v>3</v>
      </c>
      <c r="F286" t="str">
        <f t="shared" ca="1" si="120"/>
        <v>teaching</v>
      </c>
      <c r="G286">
        <f t="shared" ca="1" si="121"/>
        <v>1</v>
      </c>
      <c r="H286" t="str">
        <f t="shared" ca="1" si="122"/>
        <v>highschool</v>
      </c>
      <c r="I286">
        <f t="shared" ca="1" si="123"/>
        <v>1</v>
      </c>
      <c r="J286">
        <f t="shared" ca="1" si="124"/>
        <v>3</v>
      </c>
      <c r="K286">
        <f t="shared" ca="1" si="125"/>
        <v>8088</v>
      </c>
      <c r="L286">
        <f t="shared" ca="1" si="126"/>
        <v>2</v>
      </c>
      <c r="M286" t="str">
        <f t="shared" ca="1" si="127"/>
        <v>BC</v>
      </c>
      <c r="N286">
        <f t="shared" ca="1" si="136"/>
        <v>32352</v>
      </c>
      <c r="O286">
        <f t="shared" ca="1" si="128"/>
        <v>11596.956791021939</v>
      </c>
      <c r="P286">
        <f t="shared" ca="1" si="137"/>
        <v>8415.733894844936</v>
      </c>
      <c r="Q286">
        <f t="shared" ca="1" si="129"/>
        <v>6919</v>
      </c>
      <c r="R286">
        <f t="shared" ca="1" si="138"/>
        <v>4885.674063772125</v>
      </c>
      <c r="S286">
        <f t="shared" ca="1" si="139"/>
        <v>3066.097135170864</v>
      </c>
      <c r="T286">
        <f t="shared" ca="1" si="140"/>
        <v>43833.831030015797</v>
      </c>
      <c r="U286">
        <f t="shared" ca="1" si="141"/>
        <v>23401.630854794064</v>
      </c>
      <c r="V286">
        <f t="shared" ca="1" si="142"/>
        <v>20432.200175221733</v>
      </c>
      <c r="AD286" s="5">
        <f ca="1">IF(Table1[[#This Row],[Gender]]="men",1,0)</f>
        <v>1</v>
      </c>
      <c r="AE286" s="6">
        <f ca="1">IF(Table1[[#This Row],[Gender]]="women",1,0)</f>
        <v>0</v>
      </c>
      <c r="AF286" s="6"/>
      <c r="AG286" s="7"/>
      <c r="AJ286" s="17">
        <f ca="1">IF(Table1[[#This Row],[field of work]]="TEACHING",1,0)</f>
        <v>1</v>
      </c>
      <c r="AK286" s="11">
        <f ca="1">IF(Table1[[#This Row],[field of work]]="CONSTRUCTION",1,0)</f>
        <v>0</v>
      </c>
      <c r="AL286" s="11">
        <f ca="1">IF(Table1[[#This Row],[field of work]]="AGRICULTURE",1,0)</f>
        <v>0</v>
      </c>
      <c r="AM286" s="11">
        <f ca="1">IF(Table1[[#This Row],[field of work]]="AGRICULTURE",1,0)</f>
        <v>0</v>
      </c>
      <c r="AN286" s="11">
        <f ca="1">IF(Table1[[#This Row],[field of work]]="HEALTH",1,0)</f>
        <v>0</v>
      </c>
      <c r="AO286" s="11">
        <f ca="1">IF(Table1[[#This Row],[field of work]]="IT",1,0)</f>
        <v>0</v>
      </c>
      <c r="AP286" s="11"/>
      <c r="AQ286" s="11"/>
      <c r="AR286" s="6"/>
      <c r="AS286" s="6"/>
      <c r="AT286" s="6"/>
      <c r="AU286" s="7"/>
      <c r="AW286" s="20">
        <f ca="1">QUOTIENT(Table1[[#This Row],[Car Value]],Table1[[#This Row],[Cars]])</f>
        <v>2805</v>
      </c>
      <c r="AX286" s="6"/>
      <c r="AY286" s="17">
        <f ca="1">IF(Table1[[#This Row],[Value of debts]]&gt;$AZ$6,1,0)</f>
        <v>1</v>
      </c>
      <c r="AZ286" s="6"/>
      <c r="BA286" s="6"/>
      <c r="BB286" s="7"/>
      <c r="BC286" s="27">
        <f ca="1">(Table1[[#This Row],[Mortage left]]/Table1[[#This Row],[Value of House]])</f>
        <v>0.35846181970270585</v>
      </c>
      <c r="BD286" s="11">
        <f t="shared" ca="1" si="130"/>
        <v>0</v>
      </c>
      <c r="BE286" s="11"/>
      <c r="BF286" s="11"/>
      <c r="BG286" s="17">
        <f ca="1">IF(Table1[[#This Row],[Area]]="YUKON",Table1[[#This Row],[Income]],0)</f>
        <v>0</v>
      </c>
      <c r="BH286" s="11">
        <f ca="1">IF(Table1[[#This Row],[Area]]="BC",Table1[[#This Row],[Income]],0)</f>
        <v>8088</v>
      </c>
      <c r="BI286" s="11">
        <f t="shared" ca="1" si="131"/>
        <v>0</v>
      </c>
      <c r="BJ286" s="11">
        <f t="shared" ca="1" si="132"/>
        <v>0</v>
      </c>
      <c r="BK286" s="11">
        <f ca="1">IF(Table1[[#This Row],[Area]]="NUNAVUT",Table1[[#This Row],[Income]],0)</f>
        <v>0</v>
      </c>
      <c r="BL286" s="11">
        <f t="shared" ca="1" si="133"/>
        <v>4968</v>
      </c>
      <c r="BM286" s="6">
        <f ca="1">IF(Table1[[#This Row],[Area]]="MANITOBA",Table1[[#This Row],[Income]],0)</f>
        <v>0</v>
      </c>
      <c r="BN286" s="6">
        <f ca="1">IF(Table1[[#This Row],[Area]]="ONTARIO",Table1[[#This Row],[Income]],0)</f>
        <v>0</v>
      </c>
      <c r="BO286" s="6">
        <f ca="1">IF(Table1[[#This Row],[Area]]="QUEBEC",Table1[[#This Row],[Income]],0)</f>
        <v>0</v>
      </c>
      <c r="BP286" s="6">
        <f ca="1">IF(Table1[[#This Row],[Area]]="NEWFOUNLAND",Table1[[#This Row],[Income]],0)</f>
        <v>0</v>
      </c>
      <c r="BQ286" s="6">
        <f ca="1">IF(Table1[[#This Row],[Area]]="NEW BRUNCWICK",Table1[[#This Row],[Income]],0)</f>
        <v>0</v>
      </c>
      <c r="BR286" s="6">
        <f ca="1">IF(Table1[[#This Row],[Area]]="NOVA SCOTIA",Table1[[#This Row],[Income]],0)</f>
        <v>0</v>
      </c>
      <c r="BS286" s="7">
        <f t="shared" ca="1" si="134"/>
        <v>0</v>
      </c>
      <c r="BT286" s="5">
        <f ca="1">IF(Table1[[#This Row],[field of work]]="HEALTH",Table1[[#This Row],[Income]],0)</f>
        <v>0</v>
      </c>
      <c r="BU286" s="6">
        <f ca="1">IF(Table1[[#This Row],[field of work]]="CONSTRUCTION",Table1[[#This Row],[Income]],0)</f>
        <v>0</v>
      </c>
      <c r="BV286" s="6">
        <f t="shared" ca="1" si="135"/>
        <v>0</v>
      </c>
      <c r="BW286" s="6">
        <f ca="1">IF(Table1[[#This Row],[field of work]]="IT",Table1[[#This Row],[Income]],0)</f>
        <v>0</v>
      </c>
      <c r="BX286" s="6">
        <f ca="1">IF(Table1[[#This Row],[field of work]]="GENERAL WORK",Table1[[#This Row],[Income]],0)</f>
        <v>0</v>
      </c>
      <c r="BY286" s="7">
        <f ca="1">IF(Table1[[#This Row],[field of work]]="AGRICULTURE",Table1[[#This Row],[Income]],0)</f>
        <v>0</v>
      </c>
      <c r="BZ286" s="5">
        <f ca="1">IF(Table1[[#This Row],[Value of debts]]&gt;Table1[[#This Row],[Income]],1,0)</f>
        <v>1</v>
      </c>
      <c r="CA286" s="7"/>
      <c r="CB286" s="5">
        <f ca="1">IF(Table1[[#This Row],[Networth of person($)]]&gt;$CC$6,Table1[[#This Row],[age]],0)</f>
        <v>31</v>
      </c>
      <c r="CC286" s="7"/>
      <c r="CD286" s="6"/>
      <c r="CE286" s="6"/>
      <c r="CF286" s="6"/>
      <c r="CG286" s="6"/>
      <c r="CH286" s="6"/>
      <c r="CI286" s="6"/>
    </row>
    <row r="287" spans="2:87" x14ac:dyDescent="0.25">
      <c r="B287">
        <f t="shared" ca="1" si="116"/>
        <v>2</v>
      </c>
      <c r="C287" t="str">
        <f t="shared" ca="1" si="117"/>
        <v>women</v>
      </c>
      <c r="D287">
        <f t="shared" ca="1" si="118"/>
        <v>27</v>
      </c>
      <c r="E287">
        <f t="shared" ca="1" si="119"/>
        <v>2</v>
      </c>
      <c r="F287" t="str">
        <f t="shared" ca="1" si="120"/>
        <v>constuction</v>
      </c>
      <c r="G287">
        <f t="shared" ca="1" si="121"/>
        <v>6</v>
      </c>
      <c r="H287" t="str">
        <f t="shared" ca="1" si="122"/>
        <v>other</v>
      </c>
      <c r="I287">
        <f t="shared" ca="1" si="123"/>
        <v>4</v>
      </c>
      <c r="J287">
        <f t="shared" ca="1" si="124"/>
        <v>1</v>
      </c>
      <c r="K287">
        <f t="shared" ca="1" si="125"/>
        <v>3577</v>
      </c>
      <c r="L287">
        <f t="shared" ca="1" si="126"/>
        <v>6</v>
      </c>
      <c r="M287" t="str">
        <f t="shared" ca="1" si="127"/>
        <v>Saskatchenwan</v>
      </c>
      <c r="N287">
        <f t="shared" ca="1" si="136"/>
        <v>10731</v>
      </c>
      <c r="O287">
        <f t="shared" ca="1" si="128"/>
        <v>1963.1974001116205</v>
      </c>
      <c r="P287">
        <f t="shared" ca="1" si="137"/>
        <v>755.16564267278306</v>
      </c>
      <c r="Q287">
        <f t="shared" ca="1" si="129"/>
        <v>547</v>
      </c>
      <c r="R287">
        <f t="shared" ca="1" si="138"/>
        <v>2042.3199850308574</v>
      </c>
      <c r="S287">
        <f t="shared" ca="1" si="139"/>
        <v>385.47857606315591</v>
      </c>
      <c r="T287">
        <f t="shared" ca="1" si="140"/>
        <v>11871.644218735939</v>
      </c>
      <c r="U287">
        <f t="shared" ca="1" si="141"/>
        <v>4552.5173851424779</v>
      </c>
      <c r="V287">
        <f t="shared" ca="1" si="142"/>
        <v>7319.126833593461</v>
      </c>
      <c r="AD287" s="5">
        <f ca="1">IF(Table1[[#This Row],[Gender]]="men",1,0)</f>
        <v>0</v>
      </c>
      <c r="AE287" s="6">
        <f ca="1">IF(Table1[[#This Row],[Gender]]="women",1,0)</f>
        <v>1</v>
      </c>
      <c r="AF287" s="6"/>
      <c r="AG287" s="7"/>
      <c r="AJ287" s="17">
        <f ca="1">IF(Table1[[#This Row],[field of work]]="TEACHING",1,0)</f>
        <v>0</v>
      </c>
      <c r="AK287" s="11">
        <f ca="1">IF(Table1[[#This Row],[field of work]]="CONSTRUCTION",1,0)</f>
        <v>0</v>
      </c>
      <c r="AL287" s="11">
        <f ca="1">IF(Table1[[#This Row],[field of work]]="AGRICULTURE",1,0)</f>
        <v>0</v>
      </c>
      <c r="AM287" s="11">
        <f ca="1">IF(Table1[[#This Row],[field of work]]="AGRICULTURE",1,0)</f>
        <v>0</v>
      </c>
      <c r="AN287" s="11">
        <f ca="1">IF(Table1[[#This Row],[field of work]]="HEALTH",1,0)</f>
        <v>0</v>
      </c>
      <c r="AO287" s="11">
        <f ca="1">IF(Table1[[#This Row],[field of work]]="IT",1,0)</f>
        <v>0</v>
      </c>
      <c r="AP287" s="11"/>
      <c r="AQ287" s="11"/>
      <c r="AR287" s="6"/>
      <c r="AS287" s="6"/>
      <c r="AT287" s="6"/>
      <c r="AU287" s="7"/>
      <c r="AW287" s="20">
        <f ca="1">QUOTIENT(Table1[[#This Row],[Car Value]],Table1[[#This Row],[Cars]])</f>
        <v>755</v>
      </c>
      <c r="AX287" s="6"/>
      <c r="AY287" s="17">
        <f ca="1">IF(Table1[[#This Row],[Value of debts]]&gt;$AZ$6,1,0)</f>
        <v>1</v>
      </c>
      <c r="AZ287" s="6"/>
      <c r="BA287" s="6"/>
      <c r="BB287" s="7"/>
      <c r="BC287" s="27">
        <f ca="1">(Table1[[#This Row],[Mortage left]]/Table1[[#This Row],[Value of House]])</f>
        <v>0.18294636102055917</v>
      </c>
      <c r="BD287" s="11">
        <f t="shared" ca="1" si="130"/>
        <v>1</v>
      </c>
      <c r="BE287" s="11"/>
      <c r="BF287" s="11"/>
      <c r="BG287" s="17">
        <f ca="1">IF(Table1[[#This Row],[Area]]="YUKON",Table1[[#This Row],[Income]],0)</f>
        <v>0</v>
      </c>
      <c r="BH287" s="11">
        <f ca="1">IF(Table1[[#This Row],[Area]]="BC",Table1[[#This Row],[Income]],0)</f>
        <v>0</v>
      </c>
      <c r="BI287" s="11">
        <f t="shared" ca="1" si="131"/>
        <v>0</v>
      </c>
      <c r="BJ287" s="11">
        <f t="shared" ca="1" si="132"/>
        <v>0</v>
      </c>
      <c r="BK287" s="11">
        <f ca="1">IF(Table1[[#This Row],[Area]]="NUNAVUT",Table1[[#This Row],[Income]],0)</f>
        <v>0</v>
      </c>
      <c r="BL287" s="11">
        <f t="shared" ca="1" si="133"/>
        <v>0</v>
      </c>
      <c r="BM287" s="6">
        <f ca="1">IF(Table1[[#This Row],[Area]]="MANITOBA",Table1[[#This Row],[Income]],0)</f>
        <v>0</v>
      </c>
      <c r="BN287" s="6">
        <f ca="1">IF(Table1[[#This Row],[Area]]="ONTARIO",Table1[[#This Row],[Income]],0)</f>
        <v>0</v>
      </c>
      <c r="BO287" s="6">
        <f ca="1">IF(Table1[[#This Row],[Area]]="QUEBEC",Table1[[#This Row],[Income]],0)</f>
        <v>0</v>
      </c>
      <c r="BP287" s="6">
        <f ca="1">IF(Table1[[#This Row],[Area]]="NEWFOUNLAND",Table1[[#This Row],[Income]],0)</f>
        <v>0</v>
      </c>
      <c r="BQ287" s="6">
        <f ca="1">IF(Table1[[#This Row],[Area]]="NEW BRUNCWICK",Table1[[#This Row],[Income]],0)</f>
        <v>0</v>
      </c>
      <c r="BR287" s="6">
        <f ca="1">IF(Table1[[#This Row],[Area]]="NOVA SCOTIA",Table1[[#This Row],[Income]],0)</f>
        <v>0</v>
      </c>
      <c r="BS287" s="7">
        <f t="shared" ca="1" si="134"/>
        <v>0</v>
      </c>
      <c r="BT287" s="5">
        <f ca="1">IF(Table1[[#This Row],[field of work]]="HEALTH",Table1[[#This Row],[Income]],0)</f>
        <v>0</v>
      </c>
      <c r="BU287" s="6">
        <f ca="1">IF(Table1[[#This Row],[field of work]]="CONSTRUCTION",Table1[[#This Row],[Income]],0)</f>
        <v>0</v>
      </c>
      <c r="BV287" s="6">
        <f t="shared" ca="1" si="135"/>
        <v>0</v>
      </c>
      <c r="BW287" s="6">
        <f ca="1">IF(Table1[[#This Row],[field of work]]="IT",Table1[[#This Row],[Income]],0)</f>
        <v>0</v>
      </c>
      <c r="BX287" s="6">
        <f ca="1">IF(Table1[[#This Row],[field of work]]="GENERAL WORK",Table1[[#This Row],[Income]],0)</f>
        <v>0</v>
      </c>
      <c r="BY287" s="7">
        <f ca="1">IF(Table1[[#This Row],[field of work]]="AGRICULTURE",Table1[[#This Row],[Income]],0)</f>
        <v>0</v>
      </c>
      <c r="BZ287" s="5">
        <f ca="1">IF(Table1[[#This Row],[Value of debts]]&gt;Table1[[#This Row],[Income]],1,0)</f>
        <v>1</v>
      </c>
      <c r="CA287" s="7"/>
      <c r="CB287" s="5">
        <f ca="1">IF(Table1[[#This Row],[Networth of person($)]]&gt;$CC$6,Table1[[#This Row],[age]],0)</f>
        <v>27</v>
      </c>
      <c r="CC287" s="7"/>
      <c r="CD287" s="6"/>
      <c r="CE287" s="6"/>
      <c r="CF287" s="6"/>
      <c r="CG287" s="6"/>
      <c r="CH287" s="6"/>
      <c r="CI287" s="6"/>
    </row>
    <row r="288" spans="2:87" x14ac:dyDescent="0.25">
      <c r="B288">
        <f t="shared" ca="1" si="116"/>
        <v>1</v>
      </c>
      <c r="C288" t="str">
        <f t="shared" ca="1" si="117"/>
        <v>men</v>
      </c>
      <c r="D288">
        <f t="shared" ca="1" si="118"/>
        <v>41</v>
      </c>
      <c r="E288">
        <f t="shared" ca="1" si="119"/>
        <v>1</v>
      </c>
      <c r="F288" t="str">
        <f t="shared" ca="1" si="120"/>
        <v>health</v>
      </c>
      <c r="G288">
        <f t="shared" ca="1" si="121"/>
        <v>4</v>
      </c>
      <c r="H288" t="str">
        <f t="shared" ca="1" si="122"/>
        <v>technical</v>
      </c>
      <c r="I288">
        <f t="shared" ca="1" si="123"/>
        <v>3</v>
      </c>
      <c r="J288">
        <f t="shared" ca="1" si="124"/>
        <v>3</v>
      </c>
      <c r="K288">
        <f t="shared" ca="1" si="125"/>
        <v>3376</v>
      </c>
      <c r="L288">
        <f t="shared" ca="1" si="126"/>
        <v>12</v>
      </c>
      <c r="M288" t="str">
        <f t="shared" ca="1" si="127"/>
        <v>Nova Scotia</v>
      </c>
      <c r="N288">
        <f t="shared" ca="1" si="136"/>
        <v>13504</v>
      </c>
      <c r="O288">
        <f t="shared" ca="1" si="128"/>
        <v>1845.9860434275897</v>
      </c>
      <c r="P288">
        <f t="shared" ca="1" si="137"/>
        <v>909.16063548848092</v>
      </c>
      <c r="Q288">
        <f t="shared" ca="1" si="129"/>
        <v>12</v>
      </c>
      <c r="R288">
        <f t="shared" ca="1" si="138"/>
        <v>1305.7550514064123</v>
      </c>
      <c r="S288">
        <f t="shared" ca="1" si="139"/>
        <v>1954.0970636250895</v>
      </c>
      <c r="T288">
        <f t="shared" ca="1" si="140"/>
        <v>16367.25769911357</v>
      </c>
      <c r="U288">
        <f t="shared" ca="1" si="141"/>
        <v>3163.7410948340021</v>
      </c>
      <c r="V288">
        <f t="shared" ca="1" si="142"/>
        <v>13203.516604279568</v>
      </c>
      <c r="AD288" s="5">
        <f ca="1">IF(Table1[[#This Row],[Gender]]="men",1,0)</f>
        <v>1</v>
      </c>
      <c r="AE288" s="6">
        <f ca="1">IF(Table1[[#This Row],[Gender]]="women",1,0)</f>
        <v>0</v>
      </c>
      <c r="AF288" s="6"/>
      <c r="AG288" s="7"/>
      <c r="AJ288" s="17">
        <f ca="1">IF(Table1[[#This Row],[field of work]]="TEACHING",1,0)</f>
        <v>0</v>
      </c>
      <c r="AK288" s="11">
        <f ca="1">IF(Table1[[#This Row],[field of work]]="CONSTRUCTION",1,0)</f>
        <v>0</v>
      </c>
      <c r="AL288" s="11">
        <f ca="1">IF(Table1[[#This Row],[field of work]]="AGRICULTURE",1,0)</f>
        <v>0</v>
      </c>
      <c r="AM288" s="11">
        <f ca="1">IF(Table1[[#This Row],[field of work]]="AGRICULTURE",1,0)</f>
        <v>0</v>
      </c>
      <c r="AN288" s="11">
        <f ca="1">IF(Table1[[#This Row],[field of work]]="HEALTH",1,0)</f>
        <v>1</v>
      </c>
      <c r="AO288" s="11">
        <f ca="1">IF(Table1[[#This Row],[field of work]]="IT",1,0)</f>
        <v>0</v>
      </c>
      <c r="AP288" s="11"/>
      <c r="AQ288" s="11"/>
      <c r="AR288" s="6"/>
      <c r="AS288" s="6"/>
      <c r="AT288" s="6"/>
      <c r="AU288" s="7"/>
      <c r="AW288" s="20">
        <f ca="1">QUOTIENT(Table1[[#This Row],[Car Value]],Table1[[#This Row],[Cars]])</f>
        <v>303</v>
      </c>
      <c r="AX288" s="6"/>
      <c r="AY288" s="17">
        <f ca="1">IF(Table1[[#This Row],[Value of debts]]&gt;$AZ$6,1,0)</f>
        <v>1</v>
      </c>
      <c r="AZ288" s="6"/>
      <c r="BA288" s="6"/>
      <c r="BB288" s="7"/>
      <c r="BC288" s="27">
        <f ca="1">(Table1[[#This Row],[Mortage left]]/Table1[[#This Row],[Value of House]])</f>
        <v>0.13669920345287245</v>
      </c>
      <c r="BD288" s="11">
        <f t="shared" ca="1" si="130"/>
        <v>1</v>
      </c>
      <c r="BE288" s="11"/>
      <c r="BF288" s="11"/>
      <c r="BG288" s="17">
        <f ca="1">IF(Table1[[#This Row],[Area]]="YUKON",Table1[[#This Row],[Income]],0)</f>
        <v>0</v>
      </c>
      <c r="BH288" s="11">
        <f ca="1">IF(Table1[[#This Row],[Area]]="BC",Table1[[#This Row],[Income]],0)</f>
        <v>0</v>
      </c>
      <c r="BI288" s="11">
        <f t="shared" ca="1" si="131"/>
        <v>0</v>
      </c>
      <c r="BJ288" s="11">
        <f t="shared" ca="1" si="132"/>
        <v>0</v>
      </c>
      <c r="BK288" s="11">
        <f ca="1">IF(Table1[[#This Row],[Area]]="NUNAVUT",Table1[[#This Row],[Income]],0)</f>
        <v>0</v>
      </c>
      <c r="BL288" s="11">
        <f t="shared" ca="1" si="133"/>
        <v>0</v>
      </c>
      <c r="BM288" s="6">
        <f ca="1">IF(Table1[[#This Row],[Area]]="MANITOBA",Table1[[#This Row],[Income]],0)</f>
        <v>0</v>
      </c>
      <c r="BN288" s="6">
        <f ca="1">IF(Table1[[#This Row],[Area]]="ONTARIO",Table1[[#This Row],[Income]],0)</f>
        <v>0</v>
      </c>
      <c r="BO288" s="6">
        <f ca="1">IF(Table1[[#This Row],[Area]]="QUEBEC",Table1[[#This Row],[Income]],0)</f>
        <v>0</v>
      </c>
      <c r="BP288" s="6">
        <f ca="1">IF(Table1[[#This Row],[Area]]="NEWFOUNLAND",Table1[[#This Row],[Income]],0)</f>
        <v>0</v>
      </c>
      <c r="BQ288" s="6">
        <f ca="1">IF(Table1[[#This Row],[Area]]="NEW BRUNCWICK",Table1[[#This Row],[Income]],0)</f>
        <v>0</v>
      </c>
      <c r="BR288" s="6">
        <f ca="1">IF(Table1[[#This Row],[Area]]="NOVA SCOTIA",Table1[[#This Row],[Income]],0)</f>
        <v>3376</v>
      </c>
      <c r="BS288" s="7">
        <f t="shared" ca="1" si="134"/>
        <v>0</v>
      </c>
      <c r="BT288" s="5">
        <f ca="1">IF(Table1[[#This Row],[field of work]]="HEALTH",Table1[[#This Row],[Income]],0)</f>
        <v>3376</v>
      </c>
      <c r="BU288" s="6">
        <f ca="1">IF(Table1[[#This Row],[field of work]]="CONSTRUCTION",Table1[[#This Row],[Income]],0)</f>
        <v>0</v>
      </c>
      <c r="BV288" s="6">
        <f t="shared" ca="1" si="135"/>
        <v>0</v>
      </c>
      <c r="BW288" s="6">
        <f ca="1">IF(Table1[[#This Row],[field of work]]="IT",Table1[[#This Row],[Income]],0)</f>
        <v>0</v>
      </c>
      <c r="BX288" s="6">
        <f ca="1">IF(Table1[[#This Row],[field of work]]="GENERAL WORK",Table1[[#This Row],[Income]],0)</f>
        <v>0</v>
      </c>
      <c r="BY288" s="7">
        <f ca="1">IF(Table1[[#This Row],[field of work]]="AGRICULTURE",Table1[[#This Row],[Income]],0)</f>
        <v>0</v>
      </c>
      <c r="BZ288" s="5">
        <f ca="1">IF(Table1[[#This Row],[Value of debts]]&gt;Table1[[#This Row],[Income]],1,0)</f>
        <v>0</v>
      </c>
      <c r="CA288" s="7"/>
      <c r="CB288" s="5">
        <f ca="1">IF(Table1[[#This Row],[Networth of person($)]]&gt;$CC$6,Table1[[#This Row],[age]],0)</f>
        <v>41</v>
      </c>
      <c r="CC288" s="7"/>
      <c r="CD288" s="6"/>
      <c r="CE288" s="6"/>
      <c r="CF288" s="6"/>
      <c r="CG288" s="6"/>
      <c r="CH288" s="6"/>
      <c r="CI288" s="6"/>
    </row>
    <row r="289" spans="2:87" x14ac:dyDescent="0.25">
      <c r="B289">
        <f t="shared" ca="1" si="116"/>
        <v>1</v>
      </c>
      <c r="C289" t="str">
        <f t="shared" ca="1" si="117"/>
        <v>men</v>
      </c>
      <c r="D289">
        <f t="shared" ca="1" si="118"/>
        <v>38</v>
      </c>
      <c r="E289">
        <f t="shared" ca="1" si="119"/>
        <v>4</v>
      </c>
      <c r="F289" t="str">
        <f t="shared" ca="1" si="120"/>
        <v>IT</v>
      </c>
      <c r="G289">
        <f t="shared" ca="1" si="121"/>
        <v>6</v>
      </c>
      <c r="H289" t="str">
        <f t="shared" ca="1" si="122"/>
        <v>other</v>
      </c>
      <c r="I289">
        <f t="shared" ca="1" si="123"/>
        <v>2</v>
      </c>
      <c r="J289">
        <f t="shared" ca="1" si="124"/>
        <v>1</v>
      </c>
      <c r="K289">
        <f t="shared" ca="1" si="125"/>
        <v>6004</v>
      </c>
      <c r="L289">
        <f t="shared" ca="1" si="126"/>
        <v>12</v>
      </c>
      <c r="M289" t="str">
        <f t="shared" ca="1" si="127"/>
        <v>Nova Scotia</v>
      </c>
      <c r="N289">
        <f t="shared" ca="1" si="136"/>
        <v>30020</v>
      </c>
      <c r="O289">
        <f t="shared" ca="1" si="128"/>
        <v>10082.498155784526</v>
      </c>
      <c r="P289">
        <f t="shared" ca="1" si="137"/>
        <v>2502.0364354383655</v>
      </c>
      <c r="Q289">
        <f t="shared" ca="1" si="129"/>
        <v>1223</v>
      </c>
      <c r="R289">
        <f t="shared" ca="1" si="138"/>
        <v>845.93872857624785</v>
      </c>
      <c r="S289">
        <f t="shared" ca="1" si="139"/>
        <v>6644.5782277726294</v>
      </c>
      <c r="T289">
        <f t="shared" ca="1" si="140"/>
        <v>39166.614663210996</v>
      </c>
      <c r="U289">
        <f t="shared" ca="1" si="141"/>
        <v>12151.436884360774</v>
      </c>
      <c r="V289">
        <f t="shared" ca="1" si="142"/>
        <v>27015.177778850222</v>
      </c>
      <c r="AD289" s="5">
        <f ca="1">IF(Table1[[#This Row],[Gender]]="men",1,0)</f>
        <v>1</v>
      </c>
      <c r="AE289" s="6">
        <f ca="1">IF(Table1[[#This Row],[Gender]]="women",1,0)</f>
        <v>0</v>
      </c>
      <c r="AF289" s="6"/>
      <c r="AG289" s="7"/>
      <c r="AJ289" s="17">
        <f ca="1">IF(Table1[[#This Row],[field of work]]="TEACHING",1,0)</f>
        <v>0</v>
      </c>
      <c r="AK289" s="11">
        <f ca="1">IF(Table1[[#This Row],[field of work]]="CONSTRUCTION",1,0)</f>
        <v>0</v>
      </c>
      <c r="AL289" s="11">
        <f ca="1">IF(Table1[[#This Row],[field of work]]="AGRICULTURE",1,0)</f>
        <v>0</v>
      </c>
      <c r="AM289" s="11">
        <f ca="1">IF(Table1[[#This Row],[field of work]]="AGRICULTURE",1,0)</f>
        <v>0</v>
      </c>
      <c r="AN289" s="11">
        <f ca="1">IF(Table1[[#This Row],[field of work]]="HEALTH",1,0)</f>
        <v>0</v>
      </c>
      <c r="AO289" s="11">
        <f ca="1">IF(Table1[[#This Row],[field of work]]="IT",1,0)</f>
        <v>1</v>
      </c>
      <c r="AP289" s="11"/>
      <c r="AQ289" s="11"/>
      <c r="AR289" s="6"/>
      <c r="AS289" s="6"/>
      <c r="AT289" s="6"/>
      <c r="AU289" s="7"/>
      <c r="AW289" s="20">
        <f ca="1">QUOTIENT(Table1[[#This Row],[Car Value]],Table1[[#This Row],[Cars]])</f>
        <v>2502</v>
      </c>
      <c r="AX289" s="6"/>
      <c r="AY289" s="17">
        <f ca="1">IF(Table1[[#This Row],[Value of debts]]&gt;$AZ$6,1,0)</f>
        <v>1</v>
      </c>
      <c r="AZ289" s="6"/>
      <c r="BA289" s="6"/>
      <c r="BB289" s="7"/>
      <c r="BC289" s="27">
        <f ca="1">(Table1[[#This Row],[Mortage left]]/Table1[[#This Row],[Value of House]])</f>
        <v>0.33585936561574037</v>
      </c>
      <c r="BD289" s="11">
        <f t="shared" ca="1" si="130"/>
        <v>0</v>
      </c>
      <c r="BE289" s="11"/>
      <c r="BF289" s="11"/>
      <c r="BG289" s="17">
        <f ca="1">IF(Table1[[#This Row],[Area]]="YUKON",Table1[[#This Row],[Income]],0)</f>
        <v>0</v>
      </c>
      <c r="BH289" s="11">
        <f ca="1">IF(Table1[[#This Row],[Area]]="BC",Table1[[#This Row],[Income]],0)</f>
        <v>0</v>
      </c>
      <c r="BI289" s="11">
        <f t="shared" ca="1" si="131"/>
        <v>0</v>
      </c>
      <c r="BJ289" s="11">
        <f t="shared" ca="1" si="132"/>
        <v>0</v>
      </c>
      <c r="BK289" s="11">
        <f ca="1">IF(Table1[[#This Row],[Area]]="NUNAVUT",Table1[[#This Row],[Income]],0)</f>
        <v>0</v>
      </c>
      <c r="BL289" s="11">
        <f t="shared" ca="1" si="133"/>
        <v>0</v>
      </c>
      <c r="BM289" s="6">
        <f ca="1">IF(Table1[[#This Row],[Area]]="MANITOBA",Table1[[#This Row],[Income]],0)</f>
        <v>0</v>
      </c>
      <c r="BN289" s="6">
        <f ca="1">IF(Table1[[#This Row],[Area]]="ONTARIO",Table1[[#This Row],[Income]],0)</f>
        <v>0</v>
      </c>
      <c r="BO289" s="6">
        <f ca="1">IF(Table1[[#This Row],[Area]]="QUEBEC",Table1[[#This Row],[Income]],0)</f>
        <v>0</v>
      </c>
      <c r="BP289" s="6">
        <f ca="1">IF(Table1[[#This Row],[Area]]="NEWFOUNLAND",Table1[[#This Row],[Income]],0)</f>
        <v>0</v>
      </c>
      <c r="BQ289" s="6">
        <f ca="1">IF(Table1[[#This Row],[Area]]="NEW BRUNCWICK",Table1[[#This Row],[Income]],0)</f>
        <v>0</v>
      </c>
      <c r="BR289" s="6">
        <f ca="1">IF(Table1[[#This Row],[Area]]="NOVA SCOTIA",Table1[[#This Row],[Income]],0)</f>
        <v>6004</v>
      </c>
      <c r="BS289" s="7">
        <f t="shared" ca="1" si="134"/>
        <v>0</v>
      </c>
      <c r="BT289" s="5">
        <f ca="1">IF(Table1[[#This Row],[field of work]]="HEALTH",Table1[[#This Row],[Income]],0)</f>
        <v>0</v>
      </c>
      <c r="BU289" s="6">
        <f ca="1">IF(Table1[[#This Row],[field of work]]="CONSTRUCTION",Table1[[#This Row],[Income]],0)</f>
        <v>0</v>
      </c>
      <c r="BV289" s="6">
        <f t="shared" ca="1" si="135"/>
        <v>0</v>
      </c>
      <c r="BW289" s="6">
        <f ca="1">IF(Table1[[#This Row],[field of work]]="IT",Table1[[#This Row],[Income]],0)</f>
        <v>6004</v>
      </c>
      <c r="BX289" s="6">
        <f ca="1">IF(Table1[[#This Row],[field of work]]="GENERAL WORK",Table1[[#This Row],[Income]],0)</f>
        <v>0</v>
      </c>
      <c r="BY289" s="7">
        <f ca="1">IF(Table1[[#This Row],[field of work]]="AGRICULTURE",Table1[[#This Row],[Income]],0)</f>
        <v>0</v>
      </c>
      <c r="BZ289" s="5">
        <f ca="1">IF(Table1[[#This Row],[Value of debts]]&gt;Table1[[#This Row],[Income]],1,0)</f>
        <v>1</v>
      </c>
      <c r="CA289" s="7"/>
      <c r="CB289" s="5">
        <f ca="1">IF(Table1[[#This Row],[Networth of person($)]]&gt;$CC$6,Table1[[#This Row],[age]],0)</f>
        <v>38</v>
      </c>
      <c r="CC289" s="7"/>
      <c r="CD289" s="6"/>
      <c r="CE289" s="6"/>
      <c r="CF289" s="6"/>
      <c r="CG289" s="6"/>
      <c r="CH289" s="6"/>
      <c r="CI289" s="6"/>
    </row>
    <row r="290" spans="2:87" x14ac:dyDescent="0.25">
      <c r="B290">
        <f t="shared" ca="1" si="116"/>
        <v>2</v>
      </c>
      <c r="C290" t="str">
        <f t="shared" ca="1" si="117"/>
        <v>women</v>
      </c>
      <c r="D290">
        <f t="shared" ca="1" si="118"/>
        <v>31</v>
      </c>
      <c r="E290">
        <f t="shared" ca="1" si="119"/>
        <v>6</v>
      </c>
      <c r="F290" t="str">
        <f t="shared" ca="1" si="120"/>
        <v>agriculture</v>
      </c>
      <c r="G290">
        <f t="shared" ca="1" si="121"/>
        <v>2</v>
      </c>
      <c r="H290" t="str">
        <f t="shared" ca="1" si="122"/>
        <v>college</v>
      </c>
      <c r="I290">
        <f t="shared" ca="1" si="123"/>
        <v>2</v>
      </c>
      <c r="J290">
        <f t="shared" ca="1" si="124"/>
        <v>1</v>
      </c>
      <c r="K290">
        <f t="shared" ca="1" si="125"/>
        <v>3220</v>
      </c>
      <c r="L290">
        <f t="shared" ca="1" si="126"/>
        <v>10</v>
      </c>
      <c r="M290" t="str">
        <f t="shared" ca="1" si="127"/>
        <v>Newfounland</v>
      </c>
      <c r="N290">
        <f t="shared" ca="1" si="136"/>
        <v>16100</v>
      </c>
      <c r="O290">
        <f t="shared" ca="1" si="128"/>
        <v>11888.930851734907</v>
      </c>
      <c r="P290">
        <f t="shared" ca="1" si="137"/>
        <v>333.14716359043121</v>
      </c>
      <c r="Q290">
        <f t="shared" ca="1" si="129"/>
        <v>229</v>
      </c>
      <c r="R290">
        <f t="shared" ca="1" si="138"/>
        <v>5811.0054511411963</v>
      </c>
      <c r="S290">
        <f t="shared" ca="1" si="139"/>
        <v>3435.5348737155746</v>
      </c>
      <c r="T290">
        <f t="shared" ca="1" si="140"/>
        <v>19868.682037306004</v>
      </c>
      <c r="U290">
        <f t="shared" ca="1" si="141"/>
        <v>17928.936302876104</v>
      </c>
      <c r="V290">
        <f t="shared" ca="1" si="142"/>
        <v>1939.7457344299</v>
      </c>
      <c r="AD290" s="5">
        <f ca="1">IF(Table1[[#This Row],[Gender]]="men",1,0)</f>
        <v>0</v>
      </c>
      <c r="AE290" s="6">
        <f ca="1">IF(Table1[[#This Row],[Gender]]="women",1,0)</f>
        <v>1</v>
      </c>
      <c r="AF290" s="6"/>
      <c r="AG290" s="7"/>
      <c r="AJ290" s="17">
        <f ca="1">IF(Table1[[#This Row],[field of work]]="TEACHING",1,0)</f>
        <v>0</v>
      </c>
      <c r="AK290" s="11">
        <f ca="1">IF(Table1[[#This Row],[field of work]]="CONSTRUCTION",1,0)</f>
        <v>0</v>
      </c>
      <c r="AL290" s="11">
        <f ca="1">IF(Table1[[#This Row],[field of work]]="AGRICULTURE",1,0)</f>
        <v>1</v>
      </c>
      <c r="AM290" s="11">
        <f ca="1">IF(Table1[[#This Row],[field of work]]="AGRICULTURE",1,0)</f>
        <v>1</v>
      </c>
      <c r="AN290" s="11">
        <f ca="1">IF(Table1[[#This Row],[field of work]]="HEALTH",1,0)</f>
        <v>0</v>
      </c>
      <c r="AO290" s="11">
        <f ca="1">IF(Table1[[#This Row],[field of work]]="IT",1,0)</f>
        <v>0</v>
      </c>
      <c r="AP290" s="11"/>
      <c r="AQ290" s="11"/>
      <c r="AR290" s="6"/>
      <c r="AS290" s="6"/>
      <c r="AT290" s="6"/>
      <c r="AU290" s="7"/>
      <c r="AW290" s="20">
        <f ca="1">QUOTIENT(Table1[[#This Row],[Car Value]],Table1[[#This Row],[Cars]])</f>
        <v>333</v>
      </c>
      <c r="AX290" s="6"/>
      <c r="AY290" s="17">
        <f ca="1">IF(Table1[[#This Row],[Value of debts]]&gt;$AZ$6,1,0)</f>
        <v>1</v>
      </c>
      <c r="AZ290" s="6"/>
      <c r="BA290" s="6"/>
      <c r="BB290" s="7"/>
      <c r="BC290" s="27">
        <f ca="1">(Table1[[#This Row],[Mortage left]]/Table1[[#This Row],[Value of House]])</f>
        <v>0.73844291004564644</v>
      </c>
      <c r="BD290" s="11">
        <f t="shared" ca="1" si="130"/>
        <v>0</v>
      </c>
      <c r="BE290" s="11"/>
      <c r="BF290" s="11"/>
      <c r="BG290" s="17">
        <f ca="1">IF(Table1[[#This Row],[Area]]="YUKON",Table1[[#This Row],[Income]],0)</f>
        <v>0</v>
      </c>
      <c r="BH290" s="11">
        <f ca="1">IF(Table1[[#This Row],[Area]]="BC",Table1[[#This Row],[Income]],0)</f>
        <v>0</v>
      </c>
      <c r="BI290" s="11">
        <f t="shared" ca="1" si="131"/>
        <v>0</v>
      </c>
      <c r="BJ290" s="11">
        <f t="shared" ca="1" si="132"/>
        <v>0</v>
      </c>
      <c r="BK290" s="11">
        <f ca="1">IF(Table1[[#This Row],[Area]]="NUNAVUT",Table1[[#This Row],[Income]],0)</f>
        <v>0</v>
      </c>
      <c r="BL290" s="11">
        <f t="shared" ca="1" si="133"/>
        <v>0</v>
      </c>
      <c r="BM290" s="6">
        <f ca="1">IF(Table1[[#This Row],[Area]]="MANITOBA",Table1[[#This Row],[Income]],0)</f>
        <v>0</v>
      </c>
      <c r="BN290" s="6">
        <f ca="1">IF(Table1[[#This Row],[Area]]="ONTARIO",Table1[[#This Row],[Income]],0)</f>
        <v>0</v>
      </c>
      <c r="BO290" s="6">
        <f ca="1">IF(Table1[[#This Row],[Area]]="QUEBEC",Table1[[#This Row],[Income]],0)</f>
        <v>0</v>
      </c>
      <c r="BP290" s="6">
        <f ca="1">IF(Table1[[#This Row],[Area]]="NEWFOUNLAND",Table1[[#This Row],[Income]],0)</f>
        <v>3220</v>
      </c>
      <c r="BQ290" s="6">
        <f ca="1">IF(Table1[[#This Row],[Area]]="NEW BRUNCWICK",Table1[[#This Row],[Income]],0)</f>
        <v>0</v>
      </c>
      <c r="BR290" s="6">
        <f ca="1">IF(Table1[[#This Row],[Area]]="NOVA SCOTIA",Table1[[#This Row],[Income]],0)</f>
        <v>0</v>
      </c>
      <c r="BS290" s="7">
        <f t="shared" ca="1" si="134"/>
        <v>0</v>
      </c>
      <c r="BT290" s="5">
        <f ca="1">IF(Table1[[#This Row],[field of work]]="HEALTH",Table1[[#This Row],[Income]],0)</f>
        <v>0</v>
      </c>
      <c r="BU290" s="6">
        <f ca="1">IF(Table1[[#This Row],[field of work]]="CONSTRUCTION",Table1[[#This Row],[Income]],0)</f>
        <v>0</v>
      </c>
      <c r="BV290" s="6">
        <f t="shared" ca="1" si="135"/>
        <v>0</v>
      </c>
      <c r="BW290" s="6">
        <f ca="1">IF(Table1[[#This Row],[field of work]]="IT",Table1[[#This Row],[Income]],0)</f>
        <v>0</v>
      </c>
      <c r="BX290" s="6">
        <f ca="1">IF(Table1[[#This Row],[field of work]]="GENERAL WORK",Table1[[#This Row],[Income]],0)</f>
        <v>0</v>
      </c>
      <c r="BY290" s="7">
        <f ca="1">IF(Table1[[#This Row],[field of work]]="AGRICULTURE",Table1[[#This Row],[Income]],0)</f>
        <v>3220</v>
      </c>
      <c r="BZ290" s="5">
        <f ca="1">IF(Table1[[#This Row],[Value of debts]]&gt;Table1[[#This Row],[Income]],1,0)</f>
        <v>1</v>
      </c>
      <c r="CA290" s="7"/>
      <c r="CB290" s="5">
        <f ca="1">IF(Table1[[#This Row],[Networth of person($)]]&gt;$CC$6,Table1[[#This Row],[age]],0)</f>
        <v>0</v>
      </c>
      <c r="CC290" s="7"/>
      <c r="CD290" s="6"/>
      <c r="CE290" s="6"/>
      <c r="CF290" s="6"/>
      <c r="CG290" s="6"/>
      <c r="CH290" s="6"/>
      <c r="CI290" s="6"/>
    </row>
    <row r="291" spans="2:87" x14ac:dyDescent="0.25">
      <c r="B291">
        <f t="shared" ca="1" si="116"/>
        <v>2</v>
      </c>
      <c r="C291" t="str">
        <f t="shared" ca="1" si="117"/>
        <v>women</v>
      </c>
      <c r="D291">
        <f t="shared" ca="1" si="118"/>
        <v>42</v>
      </c>
      <c r="E291">
        <f t="shared" ca="1" si="119"/>
        <v>2</v>
      </c>
      <c r="F291" t="str">
        <f t="shared" ca="1" si="120"/>
        <v>constuction</v>
      </c>
      <c r="G291">
        <f t="shared" ca="1" si="121"/>
        <v>2</v>
      </c>
      <c r="H291" t="str">
        <f t="shared" ca="1" si="122"/>
        <v>college</v>
      </c>
      <c r="I291">
        <f t="shared" ca="1" si="123"/>
        <v>0</v>
      </c>
      <c r="J291">
        <f t="shared" ca="1" si="124"/>
        <v>1</v>
      </c>
      <c r="K291">
        <f t="shared" ca="1" si="125"/>
        <v>8874</v>
      </c>
      <c r="L291">
        <f t="shared" ca="1" si="126"/>
        <v>4</v>
      </c>
      <c r="M291" t="str">
        <f t="shared" ca="1" si="127"/>
        <v>Alberta</v>
      </c>
      <c r="N291">
        <f t="shared" ca="1" si="136"/>
        <v>44370</v>
      </c>
      <c r="O291">
        <f t="shared" ca="1" si="128"/>
        <v>3274.6556143220168</v>
      </c>
      <c r="P291">
        <f t="shared" ca="1" si="137"/>
        <v>2727.3275706092627</v>
      </c>
      <c r="Q291">
        <f t="shared" ca="1" si="129"/>
        <v>2203</v>
      </c>
      <c r="R291">
        <f t="shared" ca="1" si="138"/>
        <v>7544.7958391232087</v>
      </c>
      <c r="S291">
        <f t="shared" ca="1" si="139"/>
        <v>11374.726387023187</v>
      </c>
      <c r="T291">
        <f t="shared" ca="1" si="140"/>
        <v>58472.053957632452</v>
      </c>
      <c r="U291">
        <f t="shared" ca="1" si="141"/>
        <v>13022.451453445225</v>
      </c>
      <c r="V291">
        <f t="shared" ca="1" si="142"/>
        <v>45449.602504187227</v>
      </c>
      <c r="AD291" s="5">
        <f ca="1">IF(Table1[[#This Row],[Gender]]="men",1,0)</f>
        <v>0</v>
      </c>
      <c r="AE291" s="6">
        <f ca="1">IF(Table1[[#This Row],[Gender]]="women",1,0)</f>
        <v>1</v>
      </c>
      <c r="AF291" s="6"/>
      <c r="AG291" s="7"/>
      <c r="AJ291" s="17">
        <f ca="1">IF(Table1[[#This Row],[field of work]]="TEACHING",1,0)</f>
        <v>0</v>
      </c>
      <c r="AK291" s="11">
        <f ca="1">IF(Table1[[#This Row],[field of work]]="CONSTRUCTION",1,0)</f>
        <v>0</v>
      </c>
      <c r="AL291" s="11">
        <f ca="1">IF(Table1[[#This Row],[field of work]]="AGRICULTURE",1,0)</f>
        <v>0</v>
      </c>
      <c r="AM291" s="11">
        <f ca="1">IF(Table1[[#This Row],[field of work]]="AGRICULTURE",1,0)</f>
        <v>0</v>
      </c>
      <c r="AN291" s="11">
        <f ca="1">IF(Table1[[#This Row],[field of work]]="HEALTH",1,0)</f>
        <v>0</v>
      </c>
      <c r="AO291" s="11">
        <f ca="1">IF(Table1[[#This Row],[field of work]]="IT",1,0)</f>
        <v>0</v>
      </c>
      <c r="AP291" s="11"/>
      <c r="AQ291" s="11"/>
      <c r="AR291" s="6"/>
      <c r="AS291" s="6"/>
      <c r="AT291" s="6"/>
      <c r="AU291" s="7"/>
      <c r="AW291" s="20">
        <f ca="1">QUOTIENT(Table1[[#This Row],[Car Value]],Table1[[#This Row],[Cars]])</f>
        <v>2727</v>
      </c>
      <c r="AX291" s="6"/>
      <c r="AY291" s="17">
        <f ca="1">IF(Table1[[#This Row],[Value of debts]]&gt;$AZ$6,1,0)</f>
        <v>1</v>
      </c>
      <c r="AZ291" s="6"/>
      <c r="BA291" s="6"/>
      <c r="BB291" s="7"/>
      <c r="BC291" s="27">
        <f ca="1">(Table1[[#This Row],[Mortage left]]/Table1[[#This Row],[Value of House]])</f>
        <v>7.3803371970295628E-2</v>
      </c>
      <c r="BD291" s="11">
        <f t="shared" ca="1" si="130"/>
        <v>1</v>
      </c>
      <c r="BE291" s="11"/>
      <c r="BF291" s="11"/>
      <c r="BG291" s="17">
        <f ca="1">IF(Table1[[#This Row],[Area]]="YUKON",Table1[[#This Row],[Income]],0)</f>
        <v>0</v>
      </c>
      <c r="BH291" s="11">
        <f ca="1">IF(Table1[[#This Row],[Area]]="BC",Table1[[#This Row],[Income]],0)</f>
        <v>0</v>
      </c>
      <c r="BI291" s="11">
        <f t="shared" ca="1" si="131"/>
        <v>0</v>
      </c>
      <c r="BJ291" s="11">
        <f t="shared" ca="1" si="132"/>
        <v>0</v>
      </c>
      <c r="BK291" s="11">
        <f ca="1">IF(Table1[[#This Row],[Area]]="NUNAVUT",Table1[[#This Row],[Income]],0)</f>
        <v>0</v>
      </c>
      <c r="BL291" s="11">
        <f t="shared" ca="1" si="133"/>
        <v>0</v>
      </c>
      <c r="BM291" s="6">
        <f ca="1">IF(Table1[[#This Row],[Area]]="MANITOBA",Table1[[#This Row],[Income]],0)</f>
        <v>0</v>
      </c>
      <c r="BN291" s="6">
        <f ca="1">IF(Table1[[#This Row],[Area]]="ONTARIO",Table1[[#This Row],[Income]],0)</f>
        <v>0</v>
      </c>
      <c r="BO291" s="6">
        <f ca="1">IF(Table1[[#This Row],[Area]]="QUEBEC",Table1[[#This Row],[Income]],0)</f>
        <v>0</v>
      </c>
      <c r="BP291" s="6">
        <f ca="1">IF(Table1[[#This Row],[Area]]="NEWFOUNLAND",Table1[[#This Row],[Income]],0)</f>
        <v>0</v>
      </c>
      <c r="BQ291" s="6">
        <f ca="1">IF(Table1[[#This Row],[Area]]="NEW BRUNCWICK",Table1[[#This Row],[Income]],0)</f>
        <v>0</v>
      </c>
      <c r="BR291" s="6">
        <f ca="1">IF(Table1[[#This Row],[Area]]="NOVA SCOTIA",Table1[[#This Row],[Income]],0)</f>
        <v>0</v>
      </c>
      <c r="BS291" s="7">
        <f t="shared" ca="1" si="134"/>
        <v>0</v>
      </c>
      <c r="BT291" s="5">
        <f ca="1">IF(Table1[[#This Row],[field of work]]="HEALTH",Table1[[#This Row],[Income]],0)</f>
        <v>0</v>
      </c>
      <c r="BU291" s="6">
        <f ca="1">IF(Table1[[#This Row],[field of work]]="CONSTRUCTION",Table1[[#This Row],[Income]],0)</f>
        <v>0</v>
      </c>
      <c r="BV291" s="6">
        <f t="shared" ca="1" si="135"/>
        <v>0</v>
      </c>
      <c r="BW291" s="6">
        <f ca="1">IF(Table1[[#This Row],[field of work]]="IT",Table1[[#This Row],[Income]],0)</f>
        <v>0</v>
      </c>
      <c r="BX291" s="6">
        <f ca="1">IF(Table1[[#This Row],[field of work]]="GENERAL WORK",Table1[[#This Row],[Income]],0)</f>
        <v>0</v>
      </c>
      <c r="BY291" s="7">
        <f ca="1">IF(Table1[[#This Row],[field of work]]="AGRICULTURE",Table1[[#This Row],[Income]],0)</f>
        <v>0</v>
      </c>
      <c r="BZ291" s="5">
        <f ca="1">IF(Table1[[#This Row],[Value of debts]]&gt;Table1[[#This Row],[Income]],1,0)</f>
        <v>1</v>
      </c>
      <c r="CA291" s="7"/>
      <c r="CB291" s="5">
        <f ca="1">IF(Table1[[#This Row],[Networth of person($)]]&gt;$CC$6,Table1[[#This Row],[age]],0)</f>
        <v>42</v>
      </c>
      <c r="CC291" s="7"/>
      <c r="CD291" s="6"/>
      <c r="CE291" s="6"/>
      <c r="CF291" s="6"/>
      <c r="CG291" s="6"/>
      <c r="CH291" s="6"/>
      <c r="CI291" s="6"/>
    </row>
    <row r="292" spans="2:87" x14ac:dyDescent="0.25">
      <c r="B292">
        <f t="shared" ca="1" si="116"/>
        <v>2</v>
      </c>
      <c r="C292" t="str">
        <f t="shared" ca="1" si="117"/>
        <v>women</v>
      </c>
      <c r="D292">
        <f t="shared" ca="1" si="118"/>
        <v>33</v>
      </c>
      <c r="E292">
        <f t="shared" ca="1" si="119"/>
        <v>5</v>
      </c>
      <c r="F292" t="str">
        <f t="shared" ca="1" si="120"/>
        <v>general work</v>
      </c>
      <c r="G292">
        <f t="shared" ca="1" si="121"/>
        <v>2</v>
      </c>
      <c r="H292" t="str">
        <f t="shared" ca="1" si="122"/>
        <v>college</v>
      </c>
      <c r="I292">
        <f t="shared" ca="1" si="123"/>
        <v>3</v>
      </c>
      <c r="J292">
        <f t="shared" ca="1" si="124"/>
        <v>1</v>
      </c>
      <c r="K292">
        <f t="shared" ca="1" si="125"/>
        <v>4096</v>
      </c>
      <c r="L292">
        <f t="shared" ca="1" si="126"/>
        <v>10</v>
      </c>
      <c r="M292" t="str">
        <f t="shared" ca="1" si="127"/>
        <v>Newfounland</v>
      </c>
      <c r="N292">
        <f t="shared" ca="1" si="136"/>
        <v>20480</v>
      </c>
      <c r="O292">
        <f t="shared" ca="1" si="128"/>
        <v>9145.1488141729642</v>
      </c>
      <c r="P292">
        <f t="shared" ca="1" si="137"/>
        <v>2015.467683083933</v>
      </c>
      <c r="Q292">
        <f t="shared" ca="1" si="129"/>
        <v>144</v>
      </c>
      <c r="R292">
        <f t="shared" ca="1" si="138"/>
        <v>5123.9806469963432</v>
      </c>
      <c r="S292">
        <f t="shared" ca="1" si="139"/>
        <v>4271.5116426475142</v>
      </c>
      <c r="T292">
        <f t="shared" ca="1" si="140"/>
        <v>26766.979325731449</v>
      </c>
      <c r="U292">
        <f t="shared" ca="1" si="141"/>
        <v>14413.129461169308</v>
      </c>
      <c r="V292">
        <f t="shared" ca="1" si="142"/>
        <v>12353.84986456214</v>
      </c>
      <c r="AD292" s="5">
        <f ca="1">IF(Table1[[#This Row],[Gender]]="men",1,0)</f>
        <v>0</v>
      </c>
      <c r="AE292" s="6">
        <f ca="1">IF(Table1[[#This Row],[Gender]]="women",1,0)</f>
        <v>1</v>
      </c>
      <c r="AF292" s="6"/>
      <c r="AG292" s="7"/>
      <c r="AJ292" s="17">
        <f ca="1">IF(Table1[[#This Row],[field of work]]="TEACHING",1,0)</f>
        <v>0</v>
      </c>
      <c r="AK292" s="11">
        <f ca="1">IF(Table1[[#This Row],[field of work]]="CONSTRUCTION",1,0)</f>
        <v>0</v>
      </c>
      <c r="AL292" s="11">
        <f ca="1">IF(Table1[[#This Row],[field of work]]="AGRICULTURE",1,0)</f>
        <v>0</v>
      </c>
      <c r="AM292" s="11">
        <f ca="1">IF(Table1[[#This Row],[field of work]]="AGRICULTURE",1,0)</f>
        <v>0</v>
      </c>
      <c r="AN292" s="11">
        <f ca="1">IF(Table1[[#This Row],[field of work]]="HEALTH",1,0)</f>
        <v>0</v>
      </c>
      <c r="AO292" s="11">
        <f ca="1">IF(Table1[[#This Row],[field of work]]="IT",1,0)</f>
        <v>0</v>
      </c>
      <c r="AP292" s="11"/>
      <c r="AQ292" s="11"/>
      <c r="AR292" s="6"/>
      <c r="AS292" s="6"/>
      <c r="AT292" s="6"/>
      <c r="AU292" s="7"/>
      <c r="AW292" s="20">
        <f ca="1">QUOTIENT(Table1[[#This Row],[Car Value]],Table1[[#This Row],[Cars]])</f>
        <v>2015</v>
      </c>
      <c r="AX292" s="6"/>
      <c r="AY292" s="17">
        <f ca="1">IF(Table1[[#This Row],[Value of debts]]&gt;$AZ$6,1,0)</f>
        <v>1</v>
      </c>
      <c r="AZ292" s="6"/>
      <c r="BA292" s="6"/>
      <c r="BB292" s="7"/>
      <c r="BC292" s="27">
        <f ca="1">(Table1[[#This Row],[Mortage left]]/Table1[[#This Row],[Value of House]])</f>
        <v>0.44654046944203929</v>
      </c>
      <c r="BD292" s="11">
        <f t="shared" ca="1" si="130"/>
        <v>0</v>
      </c>
      <c r="BE292" s="11"/>
      <c r="BF292" s="11"/>
      <c r="BG292" s="17">
        <f ca="1">IF(Table1[[#This Row],[Area]]="YUKON",Table1[[#This Row],[Income]],0)</f>
        <v>0</v>
      </c>
      <c r="BH292" s="11">
        <f ca="1">IF(Table1[[#This Row],[Area]]="BC",Table1[[#This Row],[Income]],0)</f>
        <v>0</v>
      </c>
      <c r="BI292" s="11">
        <f t="shared" ca="1" si="131"/>
        <v>0</v>
      </c>
      <c r="BJ292" s="11">
        <f t="shared" ca="1" si="132"/>
        <v>0</v>
      </c>
      <c r="BK292" s="11">
        <f ca="1">IF(Table1[[#This Row],[Area]]="NUNAVUT",Table1[[#This Row],[Income]],0)</f>
        <v>0</v>
      </c>
      <c r="BL292" s="11">
        <f t="shared" ca="1" si="133"/>
        <v>0</v>
      </c>
      <c r="BM292" s="6">
        <f ca="1">IF(Table1[[#This Row],[Area]]="MANITOBA",Table1[[#This Row],[Income]],0)</f>
        <v>0</v>
      </c>
      <c r="BN292" s="6">
        <f ca="1">IF(Table1[[#This Row],[Area]]="ONTARIO",Table1[[#This Row],[Income]],0)</f>
        <v>0</v>
      </c>
      <c r="BO292" s="6">
        <f ca="1">IF(Table1[[#This Row],[Area]]="QUEBEC",Table1[[#This Row],[Income]],0)</f>
        <v>0</v>
      </c>
      <c r="BP292" s="6">
        <f ca="1">IF(Table1[[#This Row],[Area]]="NEWFOUNLAND",Table1[[#This Row],[Income]],0)</f>
        <v>4096</v>
      </c>
      <c r="BQ292" s="6">
        <f ca="1">IF(Table1[[#This Row],[Area]]="NEW BRUNCWICK",Table1[[#This Row],[Income]],0)</f>
        <v>0</v>
      </c>
      <c r="BR292" s="6">
        <f ca="1">IF(Table1[[#This Row],[Area]]="NOVA SCOTIA",Table1[[#This Row],[Income]],0)</f>
        <v>0</v>
      </c>
      <c r="BS292" s="7">
        <f t="shared" ca="1" si="134"/>
        <v>0</v>
      </c>
      <c r="BT292" s="5">
        <f ca="1">IF(Table1[[#This Row],[field of work]]="HEALTH",Table1[[#This Row],[Income]],0)</f>
        <v>0</v>
      </c>
      <c r="BU292" s="6">
        <f ca="1">IF(Table1[[#This Row],[field of work]]="CONSTRUCTION",Table1[[#This Row],[Income]],0)</f>
        <v>0</v>
      </c>
      <c r="BV292" s="6">
        <f t="shared" ca="1" si="135"/>
        <v>0</v>
      </c>
      <c r="BW292" s="6">
        <f ca="1">IF(Table1[[#This Row],[field of work]]="IT",Table1[[#This Row],[Income]],0)</f>
        <v>0</v>
      </c>
      <c r="BX292" s="6">
        <f ca="1">IF(Table1[[#This Row],[field of work]]="GENERAL WORK",Table1[[#This Row],[Income]],0)</f>
        <v>4096</v>
      </c>
      <c r="BY292" s="7">
        <f ca="1">IF(Table1[[#This Row],[field of work]]="AGRICULTURE",Table1[[#This Row],[Income]],0)</f>
        <v>0</v>
      </c>
      <c r="BZ292" s="5">
        <f ca="1">IF(Table1[[#This Row],[Value of debts]]&gt;Table1[[#This Row],[Income]],1,0)</f>
        <v>1</v>
      </c>
      <c r="CA292" s="7"/>
      <c r="CB292" s="5">
        <f ca="1">IF(Table1[[#This Row],[Networth of person($)]]&gt;$CC$6,Table1[[#This Row],[age]],0)</f>
        <v>33</v>
      </c>
      <c r="CC292" s="7"/>
      <c r="CD292" s="6"/>
      <c r="CE292" s="6"/>
      <c r="CF292" s="6"/>
      <c r="CG292" s="6"/>
      <c r="CH292" s="6"/>
      <c r="CI292" s="6"/>
    </row>
    <row r="293" spans="2:87" x14ac:dyDescent="0.25">
      <c r="B293">
        <f t="shared" ca="1" si="116"/>
        <v>1</v>
      </c>
      <c r="C293" t="str">
        <f t="shared" ca="1" si="117"/>
        <v>men</v>
      </c>
      <c r="D293">
        <f t="shared" ca="1" si="118"/>
        <v>45</v>
      </c>
      <c r="E293">
        <f t="shared" ca="1" si="119"/>
        <v>4</v>
      </c>
      <c r="F293" t="str">
        <f t="shared" ca="1" si="120"/>
        <v>IT</v>
      </c>
      <c r="G293">
        <f t="shared" ca="1" si="121"/>
        <v>1</v>
      </c>
      <c r="H293" t="str">
        <f t="shared" ca="1" si="122"/>
        <v>highschool</v>
      </c>
      <c r="I293">
        <f t="shared" ca="1" si="123"/>
        <v>4</v>
      </c>
      <c r="J293">
        <f t="shared" ca="1" si="124"/>
        <v>2</v>
      </c>
      <c r="K293">
        <f t="shared" ca="1" si="125"/>
        <v>8178</v>
      </c>
      <c r="L293">
        <f t="shared" ca="1" si="126"/>
        <v>4</v>
      </c>
      <c r="M293" t="str">
        <f t="shared" ca="1" si="127"/>
        <v>Alberta</v>
      </c>
      <c r="N293">
        <f t="shared" ca="1" si="136"/>
        <v>49068</v>
      </c>
      <c r="O293">
        <f t="shared" ca="1" si="128"/>
        <v>31664.425420813866</v>
      </c>
      <c r="P293">
        <f t="shared" ca="1" si="137"/>
        <v>255.14343714820208</v>
      </c>
      <c r="Q293">
        <f t="shared" ca="1" si="129"/>
        <v>102</v>
      </c>
      <c r="R293">
        <f t="shared" ca="1" si="138"/>
        <v>15068.061320358172</v>
      </c>
      <c r="S293">
        <f t="shared" ca="1" si="139"/>
        <v>8679.8242918611413</v>
      </c>
      <c r="T293">
        <f t="shared" ca="1" si="140"/>
        <v>58002.967729009346</v>
      </c>
      <c r="U293">
        <f t="shared" ca="1" si="141"/>
        <v>46834.486741172041</v>
      </c>
      <c r="V293">
        <f t="shared" ca="1" si="142"/>
        <v>11168.480987837305</v>
      </c>
      <c r="AD293" s="5">
        <f ca="1">IF(Table1[[#This Row],[Gender]]="men",1,0)</f>
        <v>1</v>
      </c>
      <c r="AE293" s="6">
        <f ca="1">IF(Table1[[#This Row],[Gender]]="women",1,0)</f>
        <v>0</v>
      </c>
      <c r="AF293" s="6"/>
      <c r="AG293" s="7"/>
      <c r="AJ293" s="17">
        <f ca="1">IF(Table1[[#This Row],[field of work]]="TEACHING",1,0)</f>
        <v>0</v>
      </c>
      <c r="AK293" s="11">
        <f ca="1">IF(Table1[[#This Row],[field of work]]="CONSTRUCTION",1,0)</f>
        <v>0</v>
      </c>
      <c r="AL293" s="11">
        <f ca="1">IF(Table1[[#This Row],[field of work]]="AGRICULTURE",1,0)</f>
        <v>0</v>
      </c>
      <c r="AM293" s="11">
        <f ca="1">IF(Table1[[#This Row],[field of work]]="AGRICULTURE",1,0)</f>
        <v>0</v>
      </c>
      <c r="AN293" s="11">
        <f ca="1">IF(Table1[[#This Row],[field of work]]="HEALTH",1,0)</f>
        <v>0</v>
      </c>
      <c r="AO293" s="11">
        <f ca="1">IF(Table1[[#This Row],[field of work]]="IT",1,0)</f>
        <v>1</v>
      </c>
      <c r="AP293" s="11"/>
      <c r="AQ293" s="11"/>
      <c r="AR293" s="6"/>
      <c r="AS293" s="6"/>
      <c r="AT293" s="6"/>
      <c r="AU293" s="7"/>
      <c r="AW293" s="20">
        <f ca="1">QUOTIENT(Table1[[#This Row],[Car Value]],Table1[[#This Row],[Cars]])</f>
        <v>127</v>
      </c>
      <c r="AX293" s="6"/>
      <c r="AY293" s="17">
        <f ca="1">IF(Table1[[#This Row],[Value of debts]]&gt;$AZ$6,1,0)</f>
        <v>1</v>
      </c>
      <c r="AZ293" s="6"/>
      <c r="BA293" s="6"/>
      <c r="BB293" s="7"/>
      <c r="BC293" s="27">
        <f ca="1">(Table1[[#This Row],[Mortage left]]/Table1[[#This Row],[Value of House]])</f>
        <v>0.64531722142361347</v>
      </c>
      <c r="BD293" s="11">
        <f t="shared" ca="1" si="130"/>
        <v>0</v>
      </c>
      <c r="BE293" s="11"/>
      <c r="BF293" s="11"/>
      <c r="BG293" s="17">
        <f ca="1">IF(Table1[[#This Row],[Area]]="YUKON",Table1[[#This Row],[Income]],0)</f>
        <v>0</v>
      </c>
      <c r="BH293" s="11">
        <f ca="1">IF(Table1[[#This Row],[Area]]="BC",Table1[[#This Row],[Income]],0)</f>
        <v>0</v>
      </c>
      <c r="BI293" s="11">
        <f t="shared" ca="1" si="131"/>
        <v>0</v>
      </c>
      <c r="BJ293" s="11">
        <f t="shared" ca="1" si="132"/>
        <v>0</v>
      </c>
      <c r="BK293" s="11">
        <f ca="1">IF(Table1[[#This Row],[Area]]="NUNAVUT",Table1[[#This Row],[Income]],0)</f>
        <v>0</v>
      </c>
      <c r="BL293" s="11">
        <f t="shared" ca="1" si="133"/>
        <v>0</v>
      </c>
      <c r="BM293" s="6">
        <f ca="1">IF(Table1[[#This Row],[Area]]="MANITOBA",Table1[[#This Row],[Income]],0)</f>
        <v>0</v>
      </c>
      <c r="BN293" s="6">
        <f ca="1">IF(Table1[[#This Row],[Area]]="ONTARIO",Table1[[#This Row],[Income]],0)</f>
        <v>0</v>
      </c>
      <c r="BO293" s="6">
        <f ca="1">IF(Table1[[#This Row],[Area]]="QUEBEC",Table1[[#This Row],[Income]],0)</f>
        <v>0</v>
      </c>
      <c r="BP293" s="6">
        <f ca="1">IF(Table1[[#This Row],[Area]]="NEWFOUNLAND",Table1[[#This Row],[Income]],0)</f>
        <v>0</v>
      </c>
      <c r="BQ293" s="6">
        <f ca="1">IF(Table1[[#This Row],[Area]]="NEW BRUNCWICK",Table1[[#This Row],[Income]],0)</f>
        <v>0</v>
      </c>
      <c r="BR293" s="6">
        <f ca="1">IF(Table1[[#This Row],[Area]]="NOVA SCOTIA",Table1[[#This Row],[Income]],0)</f>
        <v>0</v>
      </c>
      <c r="BS293" s="7">
        <f t="shared" ca="1" si="134"/>
        <v>0</v>
      </c>
      <c r="BT293" s="5">
        <f ca="1">IF(Table1[[#This Row],[field of work]]="HEALTH",Table1[[#This Row],[Income]],0)</f>
        <v>0</v>
      </c>
      <c r="BU293" s="6">
        <f ca="1">IF(Table1[[#This Row],[field of work]]="CONSTRUCTION",Table1[[#This Row],[Income]],0)</f>
        <v>0</v>
      </c>
      <c r="BV293" s="6">
        <f t="shared" ca="1" si="135"/>
        <v>0</v>
      </c>
      <c r="BW293" s="6">
        <f ca="1">IF(Table1[[#This Row],[field of work]]="IT",Table1[[#This Row],[Income]],0)</f>
        <v>8178</v>
      </c>
      <c r="BX293" s="6">
        <f ca="1">IF(Table1[[#This Row],[field of work]]="GENERAL WORK",Table1[[#This Row],[Income]],0)</f>
        <v>0</v>
      </c>
      <c r="BY293" s="7">
        <f ca="1">IF(Table1[[#This Row],[field of work]]="AGRICULTURE",Table1[[#This Row],[Income]],0)</f>
        <v>0</v>
      </c>
      <c r="BZ293" s="5">
        <f ca="1">IF(Table1[[#This Row],[Value of debts]]&gt;Table1[[#This Row],[Income]],1,0)</f>
        <v>1</v>
      </c>
      <c r="CA293" s="7"/>
      <c r="CB293" s="5">
        <f ca="1">IF(Table1[[#This Row],[Networth of person($)]]&gt;$CC$6,Table1[[#This Row],[age]],0)</f>
        <v>45</v>
      </c>
      <c r="CC293" s="7"/>
      <c r="CD293" s="6"/>
      <c r="CE293" s="6"/>
      <c r="CF293" s="6"/>
      <c r="CG293" s="6"/>
      <c r="CH293" s="6"/>
      <c r="CI293" s="6"/>
    </row>
    <row r="294" spans="2:87" x14ac:dyDescent="0.25">
      <c r="B294">
        <f t="shared" ca="1" si="116"/>
        <v>2</v>
      </c>
      <c r="C294" t="str">
        <f t="shared" ca="1" si="117"/>
        <v>women</v>
      </c>
      <c r="D294">
        <f t="shared" ca="1" si="118"/>
        <v>37</v>
      </c>
      <c r="E294">
        <f t="shared" ca="1" si="119"/>
        <v>1</v>
      </c>
      <c r="F294" t="str">
        <f t="shared" ca="1" si="120"/>
        <v>health</v>
      </c>
      <c r="G294">
        <f t="shared" ca="1" si="121"/>
        <v>6</v>
      </c>
      <c r="H294" t="str">
        <f t="shared" ca="1" si="122"/>
        <v>other</v>
      </c>
      <c r="I294">
        <f t="shared" ca="1" si="123"/>
        <v>3</v>
      </c>
      <c r="J294">
        <f t="shared" ca="1" si="124"/>
        <v>2</v>
      </c>
      <c r="K294">
        <f t="shared" ca="1" si="125"/>
        <v>3073</v>
      </c>
      <c r="L294">
        <f t="shared" ca="1" si="126"/>
        <v>6</v>
      </c>
      <c r="M294" t="str">
        <f t="shared" ca="1" si="127"/>
        <v>Saskatchenwan</v>
      </c>
      <c r="N294">
        <f t="shared" ca="1" si="136"/>
        <v>12292</v>
      </c>
      <c r="O294">
        <f t="shared" ca="1" si="128"/>
        <v>7291.9932734920721</v>
      </c>
      <c r="P294">
        <f t="shared" ca="1" si="137"/>
        <v>2045.1139527553817</v>
      </c>
      <c r="Q294">
        <f t="shared" ca="1" si="129"/>
        <v>1561</v>
      </c>
      <c r="R294">
        <f t="shared" ca="1" si="138"/>
        <v>4330.0551363826989</v>
      </c>
      <c r="S294">
        <f t="shared" ca="1" si="139"/>
        <v>676.78663205305759</v>
      </c>
      <c r="T294">
        <f t="shared" ca="1" si="140"/>
        <v>15013.90058480844</v>
      </c>
      <c r="U294">
        <f t="shared" ca="1" si="141"/>
        <v>13183.048409874773</v>
      </c>
      <c r="V294">
        <f t="shared" ca="1" si="142"/>
        <v>1830.8521749336669</v>
      </c>
      <c r="AD294" s="5">
        <f ca="1">IF(Table1[[#This Row],[Gender]]="men",1,0)</f>
        <v>0</v>
      </c>
      <c r="AE294" s="6">
        <f ca="1">IF(Table1[[#This Row],[Gender]]="women",1,0)</f>
        <v>1</v>
      </c>
      <c r="AF294" s="6"/>
      <c r="AG294" s="7"/>
      <c r="AJ294" s="17">
        <f ca="1">IF(Table1[[#This Row],[field of work]]="TEACHING",1,0)</f>
        <v>0</v>
      </c>
      <c r="AK294" s="11">
        <f ca="1">IF(Table1[[#This Row],[field of work]]="CONSTRUCTION",1,0)</f>
        <v>0</v>
      </c>
      <c r="AL294" s="11">
        <f ca="1">IF(Table1[[#This Row],[field of work]]="AGRICULTURE",1,0)</f>
        <v>0</v>
      </c>
      <c r="AM294" s="11">
        <f ca="1">IF(Table1[[#This Row],[field of work]]="AGRICULTURE",1,0)</f>
        <v>0</v>
      </c>
      <c r="AN294" s="11">
        <f ca="1">IF(Table1[[#This Row],[field of work]]="HEALTH",1,0)</f>
        <v>1</v>
      </c>
      <c r="AO294" s="11">
        <f ca="1">IF(Table1[[#This Row],[field of work]]="IT",1,0)</f>
        <v>0</v>
      </c>
      <c r="AP294" s="11"/>
      <c r="AQ294" s="11"/>
      <c r="AR294" s="6"/>
      <c r="AS294" s="6"/>
      <c r="AT294" s="6"/>
      <c r="AU294" s="7"/>
      <c r="AW294" s="20">
        <f ca="1">QUOTIENT(Table1[[#This Row],[Car Value]],Table1[[#This Row],[Cars]])</f>
        <v>1022</v>
      </c>
      <c r="AX294" s="6"/>
      <c r="AY294" s="17">
        <f ca="1">IF(Table1[[#This Row],[Value of debts]]&gt;$AZ$6,1,0)</f>
        <v>1</v>
      </c>
      <c r="AZ294" s="6"/>
      <c r="BA294" s="6"/>
      <c r="BB294" s="7"/>
      <c r="BC294" s="27">
        <f ca="1">(Table1[[#This Row],[Mortage left]]/Table1[[#This Row],[Value of House]])</f>
        <v>0.59323082277026296</v>
      </c>
      <c r="BD294" s="11">
        <f t="shared" ca="1" si="130"/>
        <v>0</v>
      </c>
      <c r="BE294" s="11"/>
      <c r="BF294" s="11"/>
      <c r="BG294" s="17">
        <f ca="1">IF(Table1[[#This Row],[Area]]="YUKON",Table1[[#This Row],[Income]],0)</f>
        <v>0</v>
      </c>
      <c r="BH294" s="11">
        <f ca="1">IF(Table1[[#This Row],[Area]]="BC",Table1[[#This Row],[Income]],0)</f>
        <v>0</v>
      </c>
      <c r="BI294" s="11">
        <f t="shared" ca="1" si="131"/>
        <v>0</v>
      </c>
      <c r="BJ294" s="11">
        <f t="shared" ca="1" si="132"/>
        <v>0</v>
      </c>
      <c r="BK294" s="11">
        <f ca="1">IF(Table1[[#This Row],[Area]]="NUNAVUT",Table1[[#This Row],[Income]],0)</f>
        <v>0</v>
      </c>
      <c r="BL294" s="11">
        <f t="shared" ca="1" si="133"/>
        <v>0</v>
      </c>
      <c r="BM294" s="6">
        <f ca="1">IF(Table1[[#This Row],[Area]]="MANITOBA",Table1[[#This Row],[Income]],0)</f>
        <v>0</v>
      </c>
      <c r="BN294" s="6">
        <f ca="1">IF(Table1[[#This Row],[Area]]="ONTARIO",Table1[[#This Row],[Income]],0)</f>
        <v>0</v>
      </c>
      <c r="BO294" s="6">
        <f ca="1">IF(Table1[[#This Row],[Area]]="QUEBEC",Table1[[#This Row],[Income]],0)</f>
        <v>0</v>
      </c>
      <c r="BP294" s="6">
        <f ca="1">IF(Table1[[#This Row],[Area]]="NEWFOUNLAND",Table1[[#This Row],[Income]],0)</f>
        <v>0</v>
      </c>
      <c r="BQ294" s="6">
        <f ca="1">IF(Table1[[#This Row],[Area]]="NEW BRUNCWICK",Table1[[#This Row],[Income]],0)</f>
        <v>0</v>
      </c>
      <c r="BR294" s="6">
        <f ca="1">IF(Table1[[#This Row],[Area]]="NOVA SCOTIA",Table1[[#This Row],[Income]],0)</f>
        <v>0</v>
      </c>
      <c r="BS294" s="7">
        <f t="shared" ca="1" si="134"/>
        <v>0</v>
      </c>
      <c r="BT294" s="5">
        <f ca="1">IF(Table1[[#This Row],[field of work]]="HEALTH",Table1[[#This Row],[Income]],0)</f>
        <v>3073</v>
      </c>
      <c r="BU294" s="6">
        <f ca="1">IF(Table1[[#This Row],[field of work]]="CONSTRUCTION",Table1[[#This Row],[Income]],0)</f>
        <v>0</v>
      </c>
      <c r="BV294" s="6">
        <f t="shared" ca="1" si="135"/>
        <v>0</v>
      </c>
      <c r="BW294" s="6">
        <f ca="1">IF(Table1[[#This Row],[field of work]]="IT",Table1[[#This Row],[Income]],0)</f>
        <v>0</v>
      </c>
      <c r="BX294" s="6">
        <f ca="1">IF(Table1[[#This Row],[field of work]]="GENERAL WORK",Table1[[#This Row],[Income]],0)</f>
        <v>0</v>
      </c>
      <c r="BY294" s="7">
        <f ca="1">IF(Table1[[#This Row],[field of work]]="AGRICULTURE",Table1[[#This Row],[Income]],0)</f>
        <v>0</v>
      </c>
      <c r="BZ294" s="5">
        <f ca="1">IF(Table1[[#This Row],[Value of debts]]&gt;Table1[[#This Row],[Income]],1,0)</f>
        <v>1</v>
      </c>
      <c r="CA294" s="7"/>
      <c r="CB294" s="5">
        <f ca="1">IF(Table1[[#This Row],[Networth of person($)]]&gt;$CC$6,Table1[[#This Row],[age]],0)</f>
        <v>0</v>
      </c>
      <c r="CC294" s="7"/>
      <c r="CD294" s="6"/>
      <c r="CE294" s="6"/>
      <c r="CF294" s="6"/>
      <c r="CG294" s="6"/>
      <c r="CH294" s="6"/>
      <c r="CI294" s="6"/>
    </row>
    <row r="295" spans="2:87" x14ac:dyDescent="0.25">
      <c r="B295">
        <f t="shared" ca="1" si="116"/>
        <v>1</v>
      </c>
      <c r="C295" t="str">
        <f t="shared" ca="1" si="117"/>
        <v>men</v>
      </c>
      <c r="D295">
        <f t="shared" ca="1" si="118"/>
        <v>35</v>
      </c>
      <c r="E295">
        <f t="shared" ca="1" si="119"/>
        <v>4</v>
      </c>
      <c r="F295" t="str">
        <f t="shared" ca="1" si="120"/>
        <v>IT</v>
      </c>
      <c r="G295">
        <f t="shared" ca="1" si="121"/>
        <v>2</v>
      </c>
      <c r="H295" t="str">
        <f t="shared" ca="1" si="122"/>
        <v>college</v>
      </c>
      <c r="I295">
        <f t="shared" ca="1" si="123"/>
        <v>0</v>
      </c>
      <c r="J295">
        <f t="shared" ca="1" si="124"/>
        <v>1</v>
      </c>
      <c r="K295">
        <f t="shared" ca="1" si="125"/>
        <v>3723</v>
      </c>
      <c r="L295">
        <f t="shared" ca="1" si="126"/>
        <v>9</v>
      </c>
      <c r="M295" t="str">
        <f t="shared" ca="1" si="127"/>
        <v>Quebec</v>
      </c>
      <c r="N295">
        <f t="shared" ca="1" si="136"/>
        <v>14892</v>
      </c>
      <c r="O295">
        <f t="shared" ca="1" si="128"/>
        <v>12098.868310219523</v>
      </c>
      <c r="P295">
        <f t="shared" ca="1" si="137"/>
        <v>138.92576985877841</v>
      </c>
      <c r="Q295">
        <f t="shared" ca="1" si="129"/>
        <v>126</v>
      </c>
      <c r="R295">
        <f t="shared" ca="1" si="138"/>
        <v>4523.0333639445189</v>
      </c>
      <c r="S295">
        <f t="shared" ca="1" si="139"/>
        <v>3366.629506026833</v>
      </c>
      <c r="T295">
        <f t="shared" ca="1" si="140"/>
        <v>18397.555275885614</v>
      </c>
      <c r="U295">
        <f t="shared" ca="1" si="141"/>
        <v>16747.901674164041</v>
      </c>
      <c r="V295">
        <f t="shared" ca="1" si="142"/>
        <v>1649.6536017215731</v>
      </c>
      <c r="AD295" s="5">
        <f ca="1">IF(Table1[[#This Row],[Gender]]="men",1,0)</f>
        <v>1</v>
      </c>
      <c r="AE295" s="6">
        <f ca="1">IF(Table1[[#This Row],[Gender]]="women",1,0)</f>
        <v>0</v>
      </c>
      <c r="AF295" s="6"/>
      <c r="AG295" s="7"/>
      <c r="AJ295" s="17">
        <f ca="1">IF(Table1[[#This Row],[field of work]]="TEACHING",1,0)</f>
        <v>0</v>
      </c>
      <c r="AK295" s="11">
        <f ca="1">IF(Table1[[#This Row],[field of work]]="CONSTRUCTION",1,0)</f>
        <v>0</v>
      </c>
      <c r="AL295" s="11">
        <f ca="1">IF(Table1[[#This Row],[field of work]]="AGRICULTURE",1,0)</f>
        <v>0</v>
      </c>
      <c r="AM295" s="11">
        <f ca="1">IF(Table1[[#This Row],[field of work]]="AGRICULTURE",1,0)</f>
        <v>0</v>
      </c>
      <c r="AN295" s="11">
        <f ca="1">IF(Table1[[#This Row],[field of work]]="HEALTH",1,0)</f>
        <v>0</v>
      </c>
      <c r="AO295" s="11">
        <f ca="1">IF(Table1[[#This Row],[field of work]]="IT",1,0)</f>
        <v>1</v>
      </c>
      <c r="AP295" s="11"/>
      <c r="AQ295" s="11"/>
      <c r="AR295" s="6"/>
      <c r="AS295" s="6"/>
      <c r="AT295" s="6"/>
      <c r="AU295" s="7"/>
      <c r="AW295" s="20">
        <f ca="1">QUOTIENT(Table1[[#This Row],[Car Value]],Table1[[#This Row],[Cars]])</f>
        <v>138</v>
      </c>
      <c r="AX295" s="6"/>
      <c r="AY295" s="17">
        <f ca="1">IF(Table1[[#This Row],[Value of debts]]&gt;$AZ$6,1,0)</f>
        <v>1</v>
      </c>
      <c r="AZ295" s="6"/>
      <c r="BA295" s="6"/>
      <c r="BB295" s="7"/>
      <c r="BC295" s="27">
        <f ca="1">(Table1[[#This Row],[Mortage left]]/Table1[[#This Row],[Value of House]])</f>
        <v>0.8124407944009886</v>
      </c>
      <c r="BD295" s="11">
        <f t="shared" ca="1" si="130"/>
        <v>0</v>
      </c>
      <c r="BE295" s="11"/>
      <c r="BF295" s="11"/>
      <c r="BG295" s="17">
        <f ca="1">IF(Table1[[#This Row],[Area]]="YUKON",Table1[[#This Row],[Income]],0)</f>
        <v>0</v>
      </c>
      <c r="BH295" s="11">
        <f ca="1">IF(Table1[[#This Row],[Area]]="BC",Table1[[#This Row],[Income]],0)</f>
        <v>0</v>
      </c>
      <c r="BI295" s="11">
        <f t="shared" ca="1" si="131"/>
        <v>0</v>
      </c>
      <c r="BJ295" s="11">
        <f t="shared" ca="1" si="132"/>
        <v>0</v>
      </c>
      <c r="BK295" s="11">
        <f ca="1">IF(Table1[[#This Row],[Area]]="NUNAVUT",Table1[[#This Row],[Income]],0)</f>
        <v>0</v>
      </c>
      <c r="BL295" s="11">
        <f t="shared" ca="1" si="133"/>
        <v>0</v>
      </c>
      <c r="BM295" s="6">
        <f ca="1">IF(Table1[[#This Row],[Area]]="MANITOBA",Table1[[#This Row],[Income]],0)</f>
        <v>0</v>
      </c>
      <c r="BN295" s="6">
        <f ca="1">IF(Table1[[#This Row],[Area]]="ONTARIO",Table1[[#This Row],[Income]],0)</f>
        <v>0</v>
      </c>
      <c r="BO295" s="6">
        <f ca="1">IF(Table1[[#This Row],[Area]]="QUEBEC",Table1[[#This Row],[Income]],0)</f>
        <v>3723</v>
      </c>
      <c r="BP295" s="6">
        <f ca="1">IF(Table1[[#This Row],[Area]]="NEWFOUNLAND",Table1[[#This Row],[Income]],0)</f>
        <v>0</v>
      </c>
      <c r="BQ295" s="6">
        <f ca="1">IF(Table1[[#This Row],[Area]]="NEW BRUNCWICK",Table1[[#This Row],[Income]],0)</f>
        <v>0</v>
      </c>
      <c r="BR295" s="6">
        <f ca="1">IF(Table1[[#This Row],[Area]]="NOVA SCOTIA",Table1[[#This Row],[Income]],0)</f>
        <v>0</v>
      </c>
      <c r="BS295" s="7">
        <f t="shared" ca="1" si="134"/>
        <v>0</v>
      </c>
      <c r="BT295" s="5">
        <f ca="1">IF(Table1[[#This Row],[field of work]]="HEALTH",Table1[[#This Row],[Income]],0)</f>
        <v>0</v>
      </c>
      <c r="BU295" s="6">
        <f ca="1">IF(Table1[[#This Row],[field of work]]="CONSTRUCTION",Table1[[#This Row],[Income]],0)</f>
        <v>0</v>
      </c>
      <c r="BV295" s="6">
        <f t="shared" ca="1" si="135"/>
        <v>0</v>
      </c>
      <c r="BW295" s="6">
        <f ca="1">IF(Table1[[#This Row],[field of work]]="IT",Table1[[#This Row],[Income]],0)</f>
        <v>3723</v>
      </c>
      <c r="BX295" s="6">
        <f ca="1">IF(Table1[[#This Row],[field of work]]="GENERAL WORK",Table1[[#This Row],[Income]],0)</f>
        <v>0</v>
      </c>
      <c r="BY295" s="7">
        <f ca="1">IF(Table1[[#This Row],[field of work]]="AGRICULTURE",Table1[[#This Row],[Income]],0)</f>
        <v>0</v>
      </c>
      <c r="BZ295" s="5">
        <f ca="1">IF(Table1[[#This Row],[Value of debts]]&gt;Table1[[#This Row],[Income]],1,0)</f>
        <v>1</v>
      </c>
      <c r="CA295" s="7"/>
      <c r="CB295" s="5">
        <f ca="1">IF(Table1[[#This Row],[Networth of person($)]]&gt;$CC$6,Table1[[#This Row],[age]],0)</f>
        <v>0</v>
      </c>
      <c r="CC295" s="7"/>
      <c r="CD295" s="6"/>
      <c r="CE295" s="6"/>
      <c r="CF295" s="6"/>
      <c r="CG295" s="6"/>
      <c r="CH295" s="6"/>
      <c r="CI295" s="6"/>
    </row>
    <row r="296" spans="2:87" x14ac:dyDescent="0.25">
      <c r="B296">
        <f t="shared" ca="1" si="116"/>
        <v>2</v>
      </c>
      <c r="C296" t="str">
        <f t="shared" ca="1" si="117"/>
        <v>women</v>
      </c>
      <c r="D296">
        <f t="shared" ca="1" si="118"/>
        <v>36</v>
      </c>
      <c r="E296">
        <f t="shared" ca="1" si="119"/>
        <v>5</v>
      </c>
      <c r="F296" t="str">
        <f t="shared" ca="1" si="120"/>
        <v>general work</v>
      </c>
      <c r="G296">
        <f t="shared" ca="1" si="121"/>
        <v>6</v>
      </c>
      <c r="H296" t="str">
        <f t="shared" ca="1" si="122"/>
        <v>other</v>
      </c>
      <c r="I296">
        <f t="shared" ca="1" si="123"/>
        <v>4</v>
      </c>
      <c r="J296">
        <f t="shared" ca="1" si="124"/>
        <v>2</v>
      </c>
      <c r="K296">
        <f t="shared" ca="1" si="125"/>
        <v>6411</v>
      </c>
      <c r="L296">
        <f t="shared" ca="1" si="126"/>
        <v>1</v>
      </c>
      <c r="M296" t="str">
        <f t="shared" ca="1" si="127"/>
        <v>Yukon</v>
      </c>
      <c r="N296">
        <f t="shared" ca="1" si="136"/>
        <v>25644</v>
      </c>
      <c r="O296">
        <f t="shared" ca="1" si="128"/>
        <v>17054.21959716062</v>
      </c>
      <c r="P296">
        <f t="shared" ca="1" si="137"/>
        <v>10546.78055113962</v>
      </c>
      <c r="Q296">
        <f t="shared" ca="1" si="129"/>
        <v>10171</v>
      </c>
      <c r="R296">
        <f t="shared" ca="1" si="138"/>
        <v>1114.0496112591511</v>
      </c>
      <c r="S296">
        <f t="shared" ca="1" si="139"/>
        <v>8201.3792308920456</v>
      </c>
      <c r="T296">
        <f t="shared" ca="1" si="140"/>
        <v>44392.159782031667</v>
      </c>
      <c r="U296">
        <f t="shared" ca="1" si="141"/>
        <v>28339.26920841977</v>
      </c>
      <c r="V296">
        <f t="shared" ca="1" si="142"/>
        <v>16052.890573611898</v>
      </c>
      <c r="AD296" s="5">
        <f ca="1">IF(Table1[[#This Row],[Gender]]="men",1,0)</f>
        <v>0</v>
      </c>
      <c r="AE296" s="6">
        <f ca="1">IF(Table1[[#This Row],[Gender]]="women",1,0)</f>
        <v>1</v>
      </c>
      <c r="AF296" s="6"/>
      <c r="AG296" s="7"/>
      <c r="AJ296" s="17">
        <f ca="1">IF(Table1[[#This Row],[field of work]]="TEACHING",1,0)</f>
        <v>0</v>
      </c>
      <c r="AK296" s="11">
        <f ca="1">IF(Table1[[#This Row],[field of work]]="CONSTRUCTION",1,0)</f>
        <v>0</v>
      </c>
      <c r="AL296" s="11">
        <f ca="1">IF(Table1[[#This Row],[field of work]]="AGRICULTURE",1,0)</f>
        <v>0</v>
      </c>
      <c r="AM296" s="11">
        <f ca="1">IF(Table1[[#This Row],[field of work]]="AGRICULTURE",1,0)</f>
        <v>0</v>
      </c>
      <c r="AN296" s="11">
        <f ca="1">IF(Table1[[#This Row],[field of work]]="HEALTH",1,0)</f>
        <v>0</v>
      </c>
      <c r="AO296" s="11">
        <f ca="1">IF(Table1[[#This Row],[field of work]]="IT",1,0)</f>
        <v>0</v>
      </c>
      <c r="AP296" s="11"/>
      <c r="AQ296" s="11"/>
      <c r="AR296" s="6"/>
      <c r="AS296" s="6"/>
      <c r="AT296" s="6"/>
      <c r="AU296" s="7"/>
      <c r="AW296" s="20">
        <f ca="1">QUOTIENT(Table1[[#This Row],[Car Value]],Table1[[#This Row],[Cars]])</f>
        <v>5273</v>
      </c>
      <c r="AX296" s="6"/>
      <c r="AY296" s="17">
        <f ca="1">IF(Table1[[#This Row],[Value of debts]]&gt;$AZ$6,1,0)</f>
        <v>1</v>
      </c>
      <c r="AZ296" s="6"/>
      <c r="BA296" s="6"/>
      <c r="BB296" s="7"/>
      <c r="BC296" s="27">
        <f ca="1">(Table1[[#This Row],[Mortage left]]/Table1[[#This Row],[Value of House]])</f>
        <v>0.66503741994855015</v>
      </c>
      <c r="BD296" s="11">
        <f t="shared" ca="1" si="130"/>
        <v>0</v>
      </c>
      <c r="BE296" s="11"/>
      <c r="BF296" s="11"/>
      <c r="BG296" s="17">
        <f ca="1">IF(Table1[[#This Row],[Area]]="YUKON",Table1[[#This Row],[Income]],0)</f>
        <v>6411</v>
      </c>
      <c r="BH296" s="11">
        <f ca="1">IF(Table1[[#This Row],[Area]]="BC",Table1[[#This Row],[Income]],0)</f>
        <v>0</v>
      </c>
      <c r="BI296" s="11">
        <f t="shared" ca="1" si="131"/>
        <v>0</v>
      </c>
      <c r="BJ296" s="11">
        <f t="shared" ca="1" si="132"/>
        <v>0</v>
      </c>
      <c r="BK296" s="11">
        <f ca="1">IF(Table1[[#This Row],[Area]]="NUNAVUT",Table1[[#This Row],[Income]],0)</f>
        <v>0</v>
      </c>
      <c r="BL296" s="11">
        <f t="shared" ca="1" si="133"/>
        <v>0</v>
      </c>
      <c r="BM296" s="6">
        <f ca="1">IF(Table1[[#This Row],[Area]]="MANITOBA",Table1[[#This Row],[Income]],0)</f>
        <v>0</v>
      </c>
      <c r="BN296" s="6">
        <f ca="1">IF(Table1[[#This Row],[Area]]="ONTARIO",Table1[[#This Row],[Income]],0)</f>
        <v>0</v>
      </c>
      <c r="BO296" s="6">
        <f ca="1">IF(Table1[[#This Row],[Area]]="QUEBEC",Table1[[#This Row],[Income]],0)</f>
        <v>0</v>
      </c>
      <c r="BP296" s="6">
        <f ca="1">IF(Table1[[#This Row],[Area]]="NEWFOUNLAND",Table1[[#This Row],[Income]],0)</f>
        <v>0</v>
      </c>
      <c r="BQ296" s="6">
        <f ca="1">IF(Table1[[#This Row],[Area]]="NEW BRUNCWICK",Table1[[#This Row],[Income]],0)</f>
        <v>0</v>
      </c>
      <c r="BR296" s="6">
        <f ca="1">IF(Table1[[#This Row],[Area]]="NOVA SCOTIA",Table1[[#This Row],[Income]],0)</f>
        <v>0</v>
      </c>
      <c r="BS296" s="7">
        <f t="shared" ca="1" si="134"/>
        <v>0</v>
      </c>
      <c r="BT296" s="5">
        <f ca="1">IF(Table1[[#This Row],[field of work]]="HEALTH",Table1[[#This Row],[Income]],0)</f>
        <v>0</v>
      </c>
      <c r="BU296" s="6">
        <f ca="1">IF(Table1[[#This Row],[field of work]]="CONSTRUCTION",Table1[[#This Row],[Income]],0)</f>
        <v>0</v>
      </c>
      <c r="BV296" s="6">
        <f t="shared" ca="1" si="135"/>
        <v>0</v>
      </c>
      <c r="BW296" s="6">
        <f ca="1">IF(Table1[[#This Row],[field of work]]="IT",Table1[[#This Row],[Income]],0)</f>
        <v>0</v>
      </c>
      <c r="BX296" s="6">
        <f ca="1">IF(Table1[[#This Row],[field of work]]="GENERAL WORK",Table1[[#This Row],[Income]],0)</f>
        <v>6411</v>
      </c>
      <c r="BY296" s="7">
        <f ca="1">IF(Table1[[#This Row],[field of work]]="AGRICULTURE",Table1[[#This Row],[Income]],0)</f>
        <v>0</v>
      </c>
      <c r="BZ296" s="5">
        <f ca="1">IF(Table1[[#This Row],[Value of debts]]&gt;Table1[[#This Row],[Income]],1,0)</f>
        <v>1</v>
      </c>
      <c r="CA296" s="7"/>
      <c r="CB296" s="5">
        <f ca="1">IF(Table1[[#This Row],[Networth of person($)]]&gt;$CC$6,Table1[[#This Row],[age]],0)</f>
        <v>36</v>
      </c>
      <c r="CC296" s="7"/>
      <c r="CD296" s="6"/>
      <c r="CE296" s="6"/>
      <c r="CF296" s="6"/>
      <c r="CG296" s="6"/>
      <c r="CH296" s="6"/>
      <c r="CI296" s="6"/>
    </row>
    <row r="297" spans="2:87" x14ac:dyDescent="0.25">
      <c r="B297">
        <f t="shared" ca="1" si="116"/>
        <v>2</v>
      </c>
      <c r="C297" t="str">
        <f t="shared" ca="1" si="117"/>
        <v>women</v>
      </c>
      <c r="D297">
        <f t="shared" ca="1" si="118"/>
        <v>44</v>
      </c>
      <c r="E297">
        <f t="shared" ca="1" si="119"/>
        <v>1</v>
      </c>
      <c r="F297" t="str">
        <f t="shared" ca="1" si="120"/>
        <v>health</v>
      </c>
      <c r="G297">
        <f t="shared" ca="1" si="121"/>
        <v>2</v>
      </c>
      <c r="H297" t="str">
        <f t="shared" ca="1" si="122"/>
        <v>college</v>
      </c>
      <c r="I297">
        <f t="shared" ca="1" si="123"/>
        <v>0</v>
      </c>
      <c r="J297">
        <f t="shared" ca="1" si="124"/>
        <v>1</v>
      </c>
      <c r="K297">
        <f t="shared" ca="1" si="125"/>
        <v>3338</v>
      </c>
      <c r="L297">
        <f t="shared" ca="1" si="126"/>
        <v>5</v>
      </c>
      <c r="M297" t="str">
        <f t="shared" ca="1" si="127"/>
        <v>Nunavut</v>
      </c>
      <c r="N297">
        <f t="shared" ca="1" si="136"/>
        <v>16690</v>
      </c>
      <c r="O297">
        <f t="shared" ca="1" si="128"/>
        <v>10033.151994141028</v>
      </c>
      <c r="P297">
        <f t="shared" ca="1" si="137"/>
        <v>1740.0708022405258</v>
      </c>
      <c r="Q297">
        <f t="shared" ca="1" si="129"/>
        <v>1445</v>
      </c>
      <c r="R297">
        <f t="shared" ca="1" si="138"/>
        <v>5548.5079174750781</v>
      </c>
      <c r="S297">
        <f t="shared" ca="1" si="139"/>
        <v>586.55013706494685</v>
      </c>
      <c r="T297">
        <f t="shared" ca="1" si="140"/>
        <v>19016.620939305474</v>
      </c>
      <c r="U297">
        <f t="shared" ca="1" si="141"/>
        <v>17026.659911616105</v>
      </c>
      <c r="V297">
        <f t="shared" ca="1" si="142"/>
        <v>1989.9610276893691</v>
      </c>
      <c r="AD297" s="5">
        <f ca="1">IF(Table1[[#This Row],[Gender]]="men",1,0)</f>
        <v>0</v>
      </c>
      <c r="AE297" s="6">
        <f ca="1">IF(Table1[[#This Row],[Gender]]="women",1,0)</f>
        <v>1</v>
      </c>
      <c r="AF297" s="6"/>
      <c r="AG297" s="7"/>
      <c r="AJ297" s="17">
        <f ca="1">IF(Table1[[#This Row],[field of work]]="TEACHING",1,0)</f>
        <v>0</v>
      </c>
      <c r="AK297" s="11">
        <f ca="1">IF(Table1[[#This Row],[field of work]]="CONSTRUCTION",1,0)</f>
        <v>0</v>
      </c>
      <c r="AL297" s="11">
        <f ca="1">IF(Table1[[#This Row],[field of work]]="AGRICULTURE",1,0)</f>
        <v>0</v>
      </c>
      <c r="AM297" s="11">
        <f ca="1">IF(Table1[[#This Row],[field of work]]="AGRICULTURE",1,0)</f>
        <v>0</v>
      </c>
      <c r="AN297" s="11">
        <f ca="1">IF(Table1[[#This Row],[field of work]]="HEALTH",1,0)</f>
        <v>1</v>
      </c>
      <c r="AO297" s="11">
        <f ca="1">IF(Table1[[#This Row],[field of work]]="IT",1,0)</f>
        <v>0</v>
      </c>
      <c r="AP297" s="11"/>
      <c r="AQ297" s="11"/>
      <c r="AR297" s="6"/>
      <c r="AS297" s="6"/>
      <c r="AT297" s="6"/>
      <c r="AU297" s="7"/>
      <c r="AW297" s="20">
        <f ca="1">QUOTIENT(Table1[[#This Row],[Car Value]],Table1[[#This Row],[Cars]])</f>
        <v>1740</v>
      </c>
      <c r="AX297" s="6"/>
      <c r="AY297" s="17">
        <f ca="1">IF(Table1[[#This Row],[Value of debts]]&gt;$AZ$6,1,0)</f>
        <v>1</v>
      </c>
      <c r="AZ297" s="6"/>
      <c r="BA297" s="6"/>
      <c r="BB297" s="7"/>
      <c r="BC297" s="27">
        <f ca="1">(Table1[[#This Row],[Mortage left]]/Table1[[#This Row],[Value of House]])</f>
        <v>0.60114751313007952</v>
      </c>
      <c r="BD297" s="11">
        <f t="shared" ca="1" si="130"/>
        <v>0</v>
      </c>
      <c r="BE297" s="11"/>
      <c r="BF297" s="11"/>
      <c r="BG297" s="17">
        <f ca="1">IF(Table1[[#This Row],[Area]]="YUKON",Table1[[#This Row],[Income]],0)</f>
        <v>0</v>
      </c>
      <c r="BH297" s="11">
        <f ca="1">IF(Table1[[#This Row],[Area]]="BC",Table1[[#This Row],[Income]],0)</f>
        <v>0</v>
      </c>
      <c r="BI297" s="11">
        <f t="shared" ca="1" si="131"/>
        <v>0</v>
      </c>
      <c r="BJ297" s="11">
        <f t="shared" ca="1" si="132"/>
        <v>0</v>
      </c>
      <c r="BK297" s="11">
        <f ca="1">IF(Table1[[#This Row],[Area]]="NUNAVUT",Table1[[#This Row],[Income]],0)</f>
        <v>3338</v>
      </c>
      <c r="BL297" s="11">
        <f t="shared" ca="1" si="133"/>
        <v>0</v>
      </c>
      <c r="BM297" s="6">
        <f ca="1">IF(Table1[[#This Row],[Area]]="MANITOBA",Table1[[#This Row],[Income]],0)</f>
        <v>0</v>
      </c>
      <c r="BN297" s="6">
        <f ca="1">IF(Table1[[#This Row],[Area]]="ONTARIO",Table1[[#This Row],[Income]],0)</f>
        <v>0</v>
      </c>
      <c r="BO297" s="6">
        <f ca="1">IF(Table1[[#This Row],[Area]]="QUEBEC",Table1[[#This Row],[Income]],0)</f>
        <v>0</v>
      </c>
      <c r="BP297" s="6">
        <f ca="1">IF(Table1[[#This Row],[Area]]="NEWFOUNLAND",Table1[[#This Row],[Income]],0)</f>
        <v>0</v>
      </c>
      <c r="BQ297" s="6">
        <f ca="1">IF(Table1[[#This Row],[Area]]="NEW BRUNCWICK",Table1[[#This Row],[Income]],0)</f>
        <v>0</v>
      </c>
      <c r="BR297" s="6">
        <f ca="1">IF(Table1[[#This Row],[Area]]="NOVA SCOTIA",Table1[[#This Row],[Income]],0)</f>
        <v>0</v>
      </c>
      <c r="BS297" s="7">
        <f t="shared" ca="1" si="134"/>
        <v>0</v>
      </c>
      <c r="BT297" s="5">
        <f ca="1">IF(Table1[[#This Row],[field of work]]="HEALTH",Table1[[#This Row],[Income]],0)</f>
        <v>3338</v>
      </c>
      <c r="BU297" s="6">
        <f ca="1">IF(Table1[[#This Row],[field of work]]="CONSTRUCTION",Table1[[#This Row],[Income]],0)</f>
        <v>0</v>
      </c>
      <c r="BV297" s="6">
        <f t="shared" ca="1" si="135"/>
        <v>0</v>
      </c>
      <c r="BW297" s="6">
        <f ca="1">IF(Table1[[#This Row],[field of work]]="IT",Table1[[#This Row],[Income]],0)</f>
        <v>0</v>
      </c>
      <c r="BX297" s="6">
        <f ca="1">IF(Table1[[#This Row],[field of work]]="GENERAL WORK",Table1[[#This Row],[Income]],0)</f>
        <v>0</v>
      </c>
      <c r="BY297" s="7">
        <f ca="1">IF(Table1[[#This Row],[field of work]]="AGRICULTURE",Table1[[#This Row],[Income]],0)</f>
        <v>0</v>
      </c>
      <c r="BZ297" s="5">
        <f ca="1">IF(Table1[[#This Row],[Value of debts]]&gt;Table1[[#This Row],[Income]],1,0)</f>
        <v>1</v>
      </c>
      <c r="CA297" s="7"/>
      <c r="CB297" s="5">
        <f ca="1">IF(Table1[[#This Row],[Networth of person($)]]&gt;$CC$6,Table1[[#This Row],[age]],0)</f>
        <v>0</v>
      </c>
      <c r="CC297" s="7"/>
      <c r="CD297" s="6"/>
      <c r="CE297" s="6"/>
      <c r="CF297" s="6"/>
      <c r="CG297" s="6"/>
      <c r="CH297" s="6"/>
      <c r="CI297" s="6"/>
    </row>
    <row r="298" spans="2:87" x14ac:dyDescent="0.25">
      <c r="B298">
        <f t="shared" ca="1" si="116"/>
        <v>2</v>
      </c>
      <c r="C298" t="str">
        <f t="shared" ca="1" si="117"/>
        <v>women</v>
      </c>
      <c r="D298">
        <f t="shared" ca="1" si="118"/>
        <v>45</v>
      </c>
      <c r="E298">
        <f t="shared" ca="1" si="119"/>
        <v>2</v>
      </c>
      <c r="F298" t="str">
        <f t="shared" ca="1" si="120"/>
        <v>constuction</v>
      </c>
      <c r="G298">
        <f t="shared" ca="1" si="121"/>
        <v>4</v>
      </c>
      <c r="H298" t="str">
        <f t="shared" ca="1" si="122"/>
        <v>technical</v>
      </c>
      <c r="I298">
        <f t="shared" ca="1" si="123"/>
        <v>0</v>
      </c>
      <c r="J298">
        <f t="shared" ca="1" si="124"/>
        <v>1</v>
      </c>
      <c r="K298">
        <f t="shared" ca="1" si="125"/>
        <v>4389</v>
      </c>
      <c r="L298">
        <f t="shared" ca="1" si="126"/>
        <v>11</v>
      </c>
      <c r="M298" t="str">
        <f t="shared" ca="1" si="127"/>
        <v>New bruncwick</v>
      </c>
      <c r="N298">
        <f t="shared" ca="1" si="136"/>
        <v>26334</v>
      </c>
      <c r="O298">
        <f t="shared" ca="1" si="128"/>
        <v>22585.433273035189</v>
      </c>
      <c r="P298">
        <f t="shared" ca="1" si="137"/>
        <v>1860.5584621826702</v>
      </c>
      <c r="Q298">
        <f t="shared" ca="1" si="129"/>
        <v>1306</v>
      </c>
      <c r="R298">
        <f t="shared" ca="1" si="138"/>
        <v>6684.9033220976899</v>
      </c>
      <c r="S298">
        <f t="shared" ca="1" si="139"/>
        <v>1096.4159642002091</v>
      </c>
      <c r="T298">
        <f t="shared" ca="1" si="140"/>
        <v>29290.97442638288</v>
      </c>
      <c r="U298">
        <f t="shared" ca="1" si="141"/>
        <v>30576.336595132878</v>
      </c>
      <c r="V298">
        <f t="shared" ca="1" si="142"/>
        <v>-1285.3621687499981</v>
      </c>
      <c r="AD298" s="5">
        <f ca="1">IF(Table1[[#This Row],[Gender]]="men",1,0)</f>
        <v>0</v>
      </c>
      <c r="AE298" s="6">
        <f ca="1">IF(Table1[[#This Row],[Gender]]="women",1,0)</f>
        <v>1</v>
      </c>
      <c r="AF298" s="6"/>
      <c r="AG298" s="7"/>
      <c r="AJ298" s="17">
        <f ca="1">IF(Table1[[#This Row],[field of work]]="TEACHING",1,0)</f>
        <v>0</v>
      </c>
      <c r="AK298" s="11">
        <f ca="1">IF(Table1[[#This Row],[field of work]]="CONSTRUCTION",1,0)</f>
        <v>0</v>
      </c>
      <c r="AL298" s="11">
        <f ca="1">IF(Table1[[#This Row],[field of work]]="AGRICULTURE",1,0)</f>
        <v>0</v>
      </c>
      <c r="AM298" s="11">
        <f ca="1">IF(Table1[[#This Row],[field of work]]="AGRICULTURE",1,0)</f>
        <v>0</v>
      </c>
      <c r="AN298" s="11">
        <f ca="1">IF(Table1[[#This Row],[field of work]]="HEALTH",1,0)</f>
        <v>0</v>
      </c>
      <c r="AO298" s="11">
        <f ca="1">IF(Table1[[#This Row],[field of work]]="IT",1,0)</f>
        <v>0</v>
      </c>
      <c r="AP298" s="11"/>
      <c r="AQ298" s="11"/>
      <c r="AR298" s="6"/>
      <c r="AS298" s="6"/>
      <c r="AT298" s="6"/>
      <c r="AU298" s="7"/>
      <c r="AW298" s="20">
        <f ca="1">QUOTIENT(Table1[[#This Row],[Car Value]],Table1[[#This Row],[Cars]])</f>
        <v>1860</v>
      </c>
      <c r="AX298" s="6"/>
      <c r="AY298" s="17">
        <f ca="1">IF(Table1[[#This Row],[Value of debts]]&gt;$AZ$6,1,0)</f>
        <v>1</v>
      </c>
      <c r="AZ298" s="6"/>
      <c r="BA298" s="6"/>
      <c r="BB298" s="7"/>
      <c r="BC298" s="27">
        <f ca="1">(Table1[[#This Row],[Mortage left]]/Table1[[#This Row],[Value of House]])</f>
        <v>0.85765296852112061</v>
      </c>
      <c r="BD298" s="11">
        <f t="shared" ca="1" si="130"/>
        <v>0</v>
      </c>
      <c r="BE298" s="11"/>
      <c r="BF298" s="11"/>
      <c r="BG298" s="17">
        <f ca="1">IF(Table1[[#This Row],[Area]]="YUKON",Table1[[#This Row],[Income]],0)</f>
        <v>0</v>
      </c>
      <c r="BH298" s="11">
        <f ca="1">IF(Table1[[#This Row],[Area]]="BC",Table1[[#This Row],[Income]],0)</f>
        <v>0</v>
      </c>
      <c r="BI298" s="11">
        <f t="shared" ca="1" si="131"/>
        <v>0</v>
      </c>
      <c r="BJ298" s="11">
        <f t="shared" ca="1" si="132"/>
        <v>0</v>
      </c>
      <c r="BK298" s="11">
        <f ca="1">IF(Table1[[#This Row],[Area]]="NUNAVUT",Table1[[#This Row],[Income]],0)</f>
        <v>0</v>
      </c>
      <c r="BL298" s="11">
        <f t="shared" ca="1" si="133"/>
        <v>0</v>
      </c>
      <c r="BM298" s="6">
        <f ca="1">IF(Table1[[#This Row],[Area]]="MANITOBA",Table1[[#This Row],[Income]],0)</f>
        <v>0</v>
      </c>
      <c r="BN298" s="6">
        <f ca="1">IF(Table1[[#This Row],[Area]]="ONTARIO",Table1[[#This Row],[Income]],0)</f>
        <v>0</v>
      </c>
      <c r="BO298" s="6">
        <f ca="1">IF(Table1[[#This Row],[Area]]="QUEBEC",Table1[[#This Row],[Income]],0)</f>
        <v>0</v>
      </c>
      <c r="BP298" s="6">
        <f ca="1">IF(Table1[[#This Row],[Area]]="NEWFOUNLAND",Table1[[#This Row],[Income]],0)</f>
        <v>0</v>
      </c>
      <c r="BQ298" s="6">
        <f ca="1">IF(Table1[[#This Row],[Area]]="NEW BRUNCWICK",Table1[[#This Row],[Income]],0)</f>
        <v>4389</v>
      </c>
      <c r="BR298" s="6">
        <f ca="1">IF(Table1[[#This Row],[Area]]="NOVA SCOTIA",Table1[[#This Row],[Income]],0)</f>
        <v>0</v>
      </c>
      <c r="BS298" s="7">
        <f t="shared" ca="1" si="134"/>
        <v>0</v>
      </c>
      <c r="BT298" s="5">
        <f ca="1">IF(Table1[[#This Row],[field of work]]="HEALTH",Table1[[#This Row],[Income]],0)</f>
        <v>0</v>
      </c>
      <c r="BU298" s="6">
        <f ca="1">IF(Table1[[#This Row],[field of work]]="CONSTRUCTION",Table1[[#This Row],[Income]],0)</f>
        <v>0</v>
      </c>
      <c r="BV298" s="6">
        <f t="shared" ca="1" si="135"/>
        <v>0</v>
      </c>
      <c r="BW298" s="6">
        <f ca="1">IF(Table1[[#This Row],[field of work]]="IT",Table1[[#This Row],[Income]],0)</f>
        <v>0</v>
      </c>
      <c r="BX298" s="6">
        <f ca="1">IF(Table1[[#This Row],[field of work]]="GENERAL WORK",Table1[[#This Row],[Income]],0)</f>
        <v>0</v>
      </c>
      <c r="BY298" s="7">
        <f ca="1">IF(Table1[[#This Row],[field of work]]="AGRICULTURE",Table1[[#This Row],[Income]],0)</f>
        <v>0</v>
      </c>
      <c r="BZ298" s="5">
        <f ca="1">IF(Table1[[#This Row],[Value of debts]]&gt;Table1[[#This Row],[Income]],1,0)</f>
        <v>1</v>
      </c>
      <c r="CA298" s="7"/>
      <c r="CB298" s="5">
        <f ca="1">IF(Table1[[#This Row],[Networth of person($)]]&gt;$CC$6,Table1[[#This Row],[age]],0)</f>
        <v>0</v>
      </c>
      <c r="CC298" s="7"/>
      <c r="CD298" s="6"/>
      <c r="CE298" s="6"/>
      <c r="CF298" s="6"/>
      <c r="CG298" s="6"/>
      <c r="CH298" s="6"/>
      <c r="CI298" s="6"/>
    </row>
    <row r="299" spans="2:87" x14ac:dyDescent="0.25">
      <c r="B299">
        <f t="shared" ca="1" si="116"/>
        <v>1</v>
      </c>
      <c r="C299" t="str">
        <f t="shared" ca="1" si="117"/>
        <v>men</v>
      </c>
      <c r="D299">
        <f t="shared" ca="1" si="118"/>
        <v>33</v>
      </c>
      <c r="E299">
        <f t="shared" ca="1" si="119"/>
        <v>2</v>
      </c>
      <c r="F299" t="str">
        <f t="shared" ca="1" si="120"/>
        <v>constuction</v>
      </c>
      <c r="G299">
        <f t="shared" ca="1" si="121"/>
        <v>2</v>
      </c>
      <c r="H299" t="str">
        <f t="shared" ca="1" si="122"/>
        <v>college</v>
      </c>
      <c r="I299">
        <f t="shared" ca="1" si="123"/>
        <v>3</v>
      </c>
      <c r="J299">
        <f t="shared" ca="1" si="124"/>
        <v>3</v>
      </c>
      <c r="K299">
        <f t="shared" ca="1" si="125"/>
        <v>8953</v>
      </c>
      <c r="L299">
        <f t="shared" ca="1" si="126"/>
        <v>7</v>
      </c>
      <c r="M299" t="str">
        <f t="shared" ca="1" si="127"/>
        <v>Manitoba</v>
      </c>
      <c r="N299">
        <f t="shared" ca="1" si="136"/>
        <v>35812</v>
      </c>
      <c r="O299">
        <f t="shared" ca="1" si="128"/>
        <v>2172.670931027285</v>
      </c>
      <c r="P299">
        <f t="shared" ca="1" si="137"/>
        <v>23700.347196873368</v>
      </c>
      <c r="Q299">
        <f t="shared" ca="1" si="129"/>
        <v>15834</v>
      </c>
      <c r="R299">
        <f t="shared" ca="1" si="138"/>
        <v>3937.1465229434102</v>
      </c>
      <c r="S299">
        <f t="shared" ca="1" si="139"/>
        <v>11056.414713755032</v>
      </c>
      <c r="T299">
        <f t="shared" ca="1" si="140"/>
        <v>70568.761910628396</v>
      </c>
      <c r="U299">
        <f t="shared" ca="1" si="141"/>
        <v>21943.817453970696</v>
      </c>
      <c r="V299">
        <f t="shared" ca="1" si="142"/>
        <v>48624.9444566577</v>
      </c>
      <c r="AD299" s="5">
        <f ca="1">IF(Table1[[#This Row],[Gender]]="men",1,0)</f>
        <v>1</v>
      </c>
      <c r="AE299" s="6">
        <f ca="1">IF(Table1[[#This Row],[Gender]]="women",1,0)</f>
        <v>0</v>
      </c>
      <c r="AF299" s="6"/>
      <c r="AG299" s="7"/>
      <c r="AJ299" s="17">
        <f ca="1">IF(Table1[[#This Row],[field of work]]="TEACHING",1,0)</f>
        <v>0</v>
      </c>
      <c r="AK299" s="11">
        <f ca="1">IF(Table1[[#This Row],[field of work]]="CONSTRUCTION",1,0)</f>
        <v>0</v>
      </c>
      <c r="AL299" s="11">
        <f ca="1">IF(Table1[[#This Row],[field of work]]="AGRICULTURE",1,0)</f>
        <v>0</v>
      </c>
      <c r="AM299" s="11">
        <f ca="1">IF(Table1[[#This Row],[field of work]]="AGRICULTURE",1,0)</f>
        <v>0</v>
      </c>
      <c r="AN299" s="11">
        <f ca="1">IF(Table1[[#This Row],[field of work]]="HEALTH",1,0)</f>
        <v>0</v>
      </c>
      <c r="AO299" s="11">
        <f ca="1">IF(Table1[[#This Row],[field of work]]="IT",1,0)</f>
        <v>0</v>
      </c>
      <c r="AP299" s="11"/>
      <c r="AQ299" s="11"/>
      <c r="AR299" s="6"/>
      <c r="AS299" s="6"/>
      <c r="AT299" s="6"/>
      <c r="AU299" s="7"/>
      <c r="AW299" s="20">
        <f ca="1">QUOTIENT(Table1[[#This Row],[Car Value]],Table1[[#This Row],[Cars]])</f>
        <v>7900</v>
      </c>
      <c r="AX299" s="6"/>
      <c r="AY299" s="17">
        <f ca="1">IF(Table1[[#This Row],[Value of debts]]&gt;$AZ$6,1,0)</f>
        <v>1</v>
      </c>
      <c r="AZ299" s="6"/>
      <c r="BA299" s="6"/>
      <c r="BB299" s="7"/>
      <c r="BC299" s="27">
        <f ca="1">(Table1[[#This Row],[Mortage left]]/Table1[[#This Row],[Value of House]])</f>
        <v>6.0668796242245193E-2</v>
      </c>
      <c r="BD299" s="11">
        <f t="shared" ca="1" si="130"/>
        <v>1</v>
      </c>
      <c r="BE299" s="11"/>
      <c r="BF299" s="11"/>
      <c r="BG299" s="17">
        <f ca="1">IF(Table1[[#This Row],[Area]]="YUKON",Table1[[#This Row],[Income]],0)</f>
        <v>0</v>
      </c>
      <c r="BH299" s="11">
        <f ca="1">IF(Table1[[#This Row],[Area]]="BC",Table1[[#This Row],[Income]],0)</f>
        <v>0</v>
      </c>
      <c r="BI299" s="11">
        <f t="shared" ca="1" si="131"/>
        <v>0</v>
      </c>
      <c r="BJ299" s="11">
        <f t="shared" ca="1" si="132"/>
        <v>0</v>
      </c>
      <c r="BK299" s="11">
        <f ca="1">IF(Table1[[#This Row],[Area]]="NUNAVUT",Table1[[#This Row],[Income]],0)</f>
        <v>0</v>
      </c>
      <c r="BL299" s="11">
        <f t="shared" ca="1" si="133"/>
        <v>3115</v>
      </c>
      <c r="BM299" s="6">
        <f ca="1">IF(Table1[[#This Row],[Area]]="MANITOBA",Table1[[#This Row],[Income]],0)</f>
        <v>8953</v>
      </c>
      <c r="BN299" s="6">
        <f ca="1">IF(Table1[[#This Row],[Area]]="ONTARIO",Table1[[#This Row],[Income]],0)</f>
        <v>0</v>
      </c>
      <c r="BO299" s="6">
        <f ca="1">IF(Table1[[#This Row],[Area]]="QUEBEC",Table1[[#This Row],[Income]],0)</f>
        <v>0</v>
      </c>
      <c r="BP299" s="6">
        <f ca="1">IF(Table1[[#This Row],[Area]]="NEWFOUNLAND",Table1[[#This Row],[Income]],0)</f>
        <v>0</v>
      </c>
      <c r="BQ299" s="6">
        <f ca="1">IF(Table1[[#This Row],[Area]]="NEW BRUNCWICK",Table1[[#This Row],[Income]],0)</f>
        <v>0</v>
      </c>
      <c r="BR299" s="6">
        <f ca="1">IF(Table1[[#This Row],[Area]]="NOVA SCOTIA",Table1[[#This Row],[Income]],0)</f>
        <v>0</v>
      </c>
      <c r="BS299" s="7">
        <f t="shared" ca="1" si="134"/>
        <v>0</v>
      </c>
      <c r="BT299" s="5">
        <f ca="1">IF(Table1[[#This Row],[field of work]]="HEALTH",Table1[[#This Row],[Income]],0)</f>
        <v>0</v>
      </c>
      <c r="BU299" s="6">
        <f ca="1">IF(Table1[[#This Row],[field of work]]="CONSTRUCTION",Table1[[#This Row],[Income]],0)</f>
        <v>0</v>
      </c>
      <c r="BV299" s="6">
        <f t="shared" ca="1" si="135"/>
        <v>0</v>
      </c>
      <c r="BW299" s="6">
        <f ca="1">IF(Table1[[#This Row],[field of work]]="IT",Table1[[#This Row],[Income]],0)</f>
        <v>0</v>
      </c>
      <c r="BX299" s="6">
        <f ca="1">IF(Table1[[#This Row],[field of work]]="GENERAL WORK",Table1[[#This Row],[Income]],0)</f>
        <v>0</v>
      </c>
      <c r="BY299" s="7">
        <f ca="1">IF(Table1[[#This Row],[field of work]]="AGRICULTURE",Table1[[#This Row],[Income]],0)</f>
        <v>0</v>
      </c>
      <c r="BZ299" s="5">
        <f ca="1">IF(Table1[[#This Row],[Value of debts]]&gt;Table1[[#This Row],[Income]],1,0)</f>
        <v>1</v>
      </c>
      <c r="CA299" s="7"/>
      <c r="CB299" s="5">
        <f ca="1">IF(Table1[[#This Row],[Networth of person($)]]&gt;$CC$6,Table1[[#This Row],[age]],0)</f>
        <v>33</v>
      </c>
      <c r="CC299" s="7"/>
      <c r="CD299" s="6"/>
      <c r="CE299" s="6"/>
      <c r="CF299" s="6"/>
      <c r="CG299" s="6"/>
      <c r="CH299" s="6"/>
      <c r="CI299" s="6"/>
    </row>
    <row r="300" spans="2:87" x14ac:dyDescent="0.25">
      <c r="B300">
        <f t="shared" ca="1" si="116"/>
        <v>1</v>
      </c>
      <c r="C300" t="str">
        <f t="shared" ca="1" si="117"/>
        <v>men</v>
      </c>
      <c r="D300">
        <f t="shared" ca="1" si="118"/>
        <v>37</v>
      </c>
      <c r="E300">
        <f t="shared" ca="1" si="119"/>
        <v>6</v>
      </c>
      <c r="F300" t="str">
        <f t="shared" ca="1" si="120"/>
        <v>agriculture</v>
      </c>
      <c r="G300">
        <f t="shared" ca="1" si="121"/>
        <v>3</v>
      </c>
      <c r="H300" t="str">
        <f t="shared" ca="1" si="122"/>
        <v>university</v>
      </c>
      <c r="I300">
        <f t="shared" ca="1" si="123"/>
        <v>0</v>
      </c>
      <c r="J300">
        <f t="shared" ca="1" si="124"/>
        <v>1</v>
      </c>
      <c r="K300">
        <f t="shared" ca="1" si="125"/>
        <v>3334</v>
      </c>
      <c r="L300">
        <f t="shared" ca="1" si="126"/>
        <v>9</v>
      </c>
      <c r="M300" t="str">
        <f t="shared" ca="1" si="127"/>
        <v>Quebec</v>
      </c>
      <c r="N300">
        <f t="shared" ca="1" si="136"/>
        <v>10002</v>
      </c>
      <c r="O300">
        <f t="shared" ca="1" si="128"/>
        <v>7290.3351380455661</v>
      </c>
      <c r="P300">
        <f t="shared" ca="1" si="137"/>
        <v>3113.9033353542236</v>
      </c>
      <c r="Q300">
        <f t="shared" ca="1" si="129"/>
        <v>2897</v>
      </c>
      <c r="R300">
        <f t="shared" ca="1" si="138"/>
        <v>1673.7969477268391</v>
      </c>
      <c r="S300">
        <f t="shared" ca="1" si="139"/>
        <v>957.99402720203318</v>
      </c>
      <c r="T300">
        <f t="shared" ca="1" si="140"/>
        <v>14073.897362556258</v>
      </c>
      <c r="U300">
        <f t="shared" ca="1" si="141"/>
        <v>11861.132085772406</v>
      </c>
      <c r="V300">
        <f t="shared" ca="1" si="142"/>
        <v>2212.7652767838517</v>
      </c>
      <c r="AD300" s="5">
        <f ca="1">IF(Table1[[#This Row],[Gender]]="men",1,0)</f>
        <v>1</v>
      </c>
      <c r="AE300" s="6">
        <f ca="1">IF(Table1[[#This Row],[Gender]]="women",1,0)</f>
        <v>0</v>
      </c>
      <c r="AF300" s="6"/>
      <c r="AG300" s="7"/>
      <c r="AJ300" s="17">
        <f ca="1">IF(Table1[[#This Row],[field of work]]="TEACHING",1,0)</f>
        <v>0</v>
      </c>
      <c r="AK300" s="11">
        <f ca="1">IF(Table1[[#This Row],[field of work]]="CONSTRUCTION",1,0)</f>
        <v>0</v>
      </c>
      <c r="AL300" s="11">
        <f ca="1">IF(Table1[[#This Row],[field of work]]="AGRICULTURE",1,0)</f>
        <v>1</v>
      </c>
      <c r="AM300" s="11">
        <f ca="1">IF(Table1[[#This Row],[field of work]]="AGRICULTURE",1,0)</f>
        <v>1</v>
      </c>
      <c r="AN300" s="11">
        <f ca="1">IF(Table1[[#This Row],[field of work]]="HEALTH",1,0)</f>
        <v>0</v>
      </c>
      <c r="AO300" s="11">
        <f ca="1">IF(Table1[[#This Row],[field of work]]="IT",1,0)</f>
        <v>0</v>
      </c>
      <c r="AP300" s="11"/>
      <c r="AQ300" s="11"/>
      <c r="AR300" s="6"/>
      <c r="AS300" s="6"/>
      <c r="AT300" s="6"/>
      <c r="AU300" s="7"/>
      <c r="AW300" s="20">
        <f ca="1">QUOTIENT(Table1[[#This Row],[Car Value]],Table1[[#This Row],[Cars]])</f>
        <v>3113</v>
      </c>
      <c r="AX300" s="6"/>
      <c r="AY300" s="17">
        <f ca="1">IF(Table1[[#This Row],[Value of debts]]&gt;$AZ$6,1,0)</f>
        <v>1</v>
      </c>
      <c r="AZ300" s="6"/>
      <c r="BA300" s="6"/>
      <c r="BB300" s="7"/>
      <c r="BC300" s="27">
        <f ca="1">(Table1[[#This Row],[Mortage left]]/Table1[[#This Row],[Value of House]])</f>
        <v>0.72888773625730519</v>
      </c>
      <c r="BD300" s="11">
        <f t="shared" ca="1" si="130"/>
        <v>0</v>
      </c>
      <c r="BE300" s="11"/>
      <c r="BF300" s="11"/>
      <c r="BG300" s="17">
        <f ca="1">IF(Table1[[#This Row],[Area]]="YUKON",Table1[[#This Row],[Income]],0)</f>
        <v>0</v>
      </c>
      <c r="BH300" s="11">
        <f ca="1">IF(Table1[[#This Row],[Area]]="BC",Table1[[#This Row],[Income]],0)</f>
        <v>0</v>
      </c>
      <c r="BI300" s="11">
        <f t="shared" ca="1" si="131"/>
        <v>0</v>
      </c>
      <c r="BJ300" s="11">
        <f t="shared" ca="1" si="132"/>
        <v>0</v>
      </c>
      <c r="BK300" s="11">
        <f ca="1">IF(Table1[[#This Row],[Area]]="NUNAVUT",Table1[[#This Row],[Income]],0)</f>
        <v>0</v>
      </c>
      <c r="BL300" s="11">
        <f t="shared" ca="1" si="133"/>
        <v>0</v>
      </c>
      <c r="BM300" s="6">
        <f ca="1">IF(Table1[[#This Row],[Area]]="MANITOBA",Table1[[#This Row],[Income]],0)</f>
        <v>0</v>
      </c>
      <c r="BN300" s="6">
        <f ca="1">IF(Table1[[#This Row],[Area]]="ONTARIO",Table1[[#This Row],[Income]],0)</f>
        <v>0</v>
      </c>
      <c r="BO300" s="6">
        <f ca="1">IF(Table1[[#This Row],[Area]]="QUEBEC",Table1[[#This Row],[Income]],0)</f>
        <v>3334</v>
      </c>
      <c r="BP300" s="6">
        <f ca="1">IF(Table1[[#This Row],[Area]]="NEWFOUNLAND",Table1[[#This Row],[Income]],0)</f>
        <v>0</v>
      </c>
      <c r="BQ300" s="6">
        <f ca="1">IF(Table1[[#This Row],[Area]]="NEW BRUNCWICK",Table1[[#This Row],[Income]],0)</f>
        <v>0</v>
      </c>
      <c r="BR300" s="6">
        <f ca="1">IF(Table1[[#This Row],[Area]]="NOVA SCOTIA",Table1[[#This Row],[Income]],0)</f>
        <v>0</v>
      </c>
      <c r="BS300" s="7">
        <f t="shared" ca="1" si="134"/>
        <v>0</v>
      </c>
      <c r="BT300" s="5">
        <f ca="1">IF(Table1[[#This Row],[field of work]]="HEALTH",Table1[[#This Row],[Income]],0)</f>
        <v>0</v>
      </c>
      <c r="BU300" s="6">
        <f ca="1">IF(Table1[[#This Row],[field of work]]="CONSTRUCTION",Table1[[#This Row],[Income]],0)</f>
        <v>0</v>
      </c>
      <c r="BV300" s="6">
        <f t="shared" ca="1" si="135"/>
        <v>0</v>
      </c>
      <c r="BW300" s="6">
        <f ca="1">IF(Table1[[#This Row],[field of work]]="IT",Table1[[#This Row],[Income]],0)</f>
        <v>0</v>
      </c>
      <c r="BX300" s="6">
        <f ca="1">IF(Table1[[#This Row],[field of work]]="GENERAL WORK",Table1[[#This Row],[Income]],0)</f>
        <v>0</v>
      </c>
      <c r="BY300" s="7">
        <f ca="1">IF(Table1[[#This Row],[field of work]]="AGRICULTURE",Table1[[#This Row],[Income]],0)</f>
        <v>3334</v>
      </c>
      <c r="BZ300" s="5">
        <f ca="1">IF(Table1[[#This Row],[Value of debts]]&gt;Table1[[#This Row],[Income]],1,0)</f>
        <v>1</v>
      </c>
      <c r="CA300" s="7"/>
      <c r="CB300" s="5">
        <f ca="1">IF(Table1[[#This Row],[Networth of person($)]]&gt;$CC$6,Table1[[#This Row],[age]],0)</f>
        <v>0</v>
      </c>
      <c r="CC300" s="7"/>
      <c r="CD300" s="6"/>
      <c r="CE300" s="6"/>
      <c r="CF300" s="6"/>
      <c r="CG300" s="6"/>
      <c r="CH300" s="6"/>
      <c r="CI300" s="6"/>
    </row>
    <row r="301" spans="2:87" x14ac:dyDescent="0.25">
      <c r="B301">
        <f t="shared" ca="1" si="116"/>
        <v>2</v>
      </c>
      <c r="C301" t="str">
        <f t="shared" ca="1" si="117"/>
        <v>women</v>
      </c>
      <c r="D301">
        <f t="shared" ca="1" si="118"/>
        <v>41</v>
      </c>
      <c r="E301">
        <f t="shared" ca="1" si="119"/>
        <v>1</v>
      </c>
      <c r="F301" t="str">
        <f t="shared" ca="1" si="120"/>
        <v>health</v>
      </c>
      <c r="G301">
        <f t="shared" ca="1" si="121"/>
        <v>5</v>
      </c>
      <c r="H301" t="str">
        <f t="shared" ca="1" si="122"/>
        <v>other</v>
      </c>
      <c r="I301">
        <f t="shared" ca="1" si="123"/>
        <v>0</v>
      </c>
      <c r="J301">
        <f t="shared" ca="1" si="124"/>
        <v>3</v>
      </c>
      <c r="K301">
        <f t="shared" ca="1" si="125"/>
        <v>6493</v>
      </c>
      <c r="L301">
        <f t="shared" ca="1" si="126"/>
        <v>2</v>
      </c>
      <c r="M301" t="str">
        <f t="shared" ca="1" si="127"/>
        <v>BC</v>
      </c>
      <c r="N301">
        <f t="shared" ca="1" si="136"/>
        <v>38958</v>
      </c>
      <c r="O301">
        <f t="shared" ca="1" si="128"/>
        <v>29143.271089381135</v>
      </c>
      <c r="P301">
        <f t="shared" ca="1" si="137"/>
        <v>13355.339275112496</v>
      </c>
      <c r="Q301">
        <f t="shared" ca="1" si="129"/>
        <v>2988</v>
      </c>
      <c r="R301">
        <f t="shared" ca="1" si="138"/>
        <v>1176.1008855164041</v>
      </c>
      <c r="S301">
        <f t="shared" ca="1" si="139"/>
        <v>3511.2773563783235</v>
      </c>
      <c r="T301">
        <f t="shared" ca="1" si="140"/>
        <v>55824.616631490819</v>
      </c>
      <c r="U301">
        <f t="shared" ca="1" si="141"/>
        <v>33307.371974897542</v>
      </c>
      <c r="V301">
        <f t="shared" ca="1" si="142"/>
        <v>22517.244656593277</v>
      </c>
      <c r="AD301" s="5">
        <f ca="1">IF(Table1[[#This Row],[Gender]]="men",1,0)</f>
        <v>0</v>
      </c>
      <c r="AE301" s="6">
        <f ca="1">IF(Table1[[#This Row],[Gender]]="women",1,0)</f>
        <v>1</v>
      </c>
      <c r="AF301" s="6"/>
      <c r="AG301" s="7"/>
      <c r="AJ301" s="17">
        <f ca="1">IF(Table1[[#This Row],[field of work]]="TEACHING",1,0)</f>
        <v>0</v>
      </c>
      <c r="AK301" s="11">
        <f ca="1">IF(Table1[[#This Row],[field of work]]="CONSTRUCTION",1,0)</f>
        <v>0</v>
      </c>
      <c r="AL301" s="11">
        <f ca="1">IF(Table1[[#This Row],[field of work]]="AGRICULTURE",1,0)</f>
        <v>0</v>
      </c>
      <c r="AM301" s="11">
        <f ca="1">IF(Table1[[#This Row],[field of work]]="AGRICULTURE",1,0)</f>
        <v>0</v>
      </c>
      <c r="AN301" s="11">
        <f ca="1">IF(Table1[[#This Row],[field of work]]="HEALTH",1,0)</f>
        <v>1</v>
      </c>
      <c r="AO301" s="11">
        <f ca="1">IF(Table1[[#This Row],[field of work]]="IT",1,0)</f>
        <v>0</v>
      </c>
      <c r="AP301" s="11"/>
      <c r="AQ301" s="11"/>
      <c r="AR301" s="6"/>
      <c r="AS301" s="6"/>
      <c r="AT301" s="6"/>
      <c r="AU301" s="7"/>
      <c r="AW301" s="20">
        <f ca="1">QUOTIENT(Table1[[#This Row],[Car Value]],Table1[[#This Row],[Cars]])</f>
        <v>4451</v>
      </c>
      <c r="AX301" s="6"/>
      <c r="AY301" s="17">
        <f ca="1">IF(Table1[[#This Row],[Value of debts]]&gt;$AZ$6,1,0)</f>
        <v>1</v>
      </c>
      <c r="AZ301" s="6"/>
      <c r="BA301" s="6"/>
      <c r="BB301" s="7"/>
      <c r="BC301" s="27">
        <f ca="1">(Table1[[#This Row],[Mortage left]]/Table1[[#This Row],[Value of House]])</f>
        <v>0.74806897400742167</v>
      </c>
      <c r="BD301" s="11">
        <f t="shared" ca="1" si="130"/>
        <v>0</v>
      </c>
      <c r="BE301" s="11"/>
      <c r="BF301" s="11"/>
      <c r="BG301" s="17">
        <f ca="1">IF(Table1[[#This Row],[Area]]="YUKON",Table1[[#This Row],[Income]],0)</f>
        <v>0</v>
      </c>
      <c r="BH301" s="11">
        <f ca="1">IF(Table1[[#This Row],[Area]]="BC",Table1[[#This Row],[Income]],0)</f>
        <v>6493</v>
      </c>
      <c r="BI301" s="11">
        <f t="shared" ca="1" si="131"/>
        <v>0</v>
      </c>
      <c r="BJ301" s="11">
        <f t="shared" ca="1" si="132"/>
        <v>0</v>
      </c>
      <c r="BK301" s="11">
        <f ca="1">IF(Table1[[#This Row],[Area]]="NUNAVUT",Table1[[#This Row],[Income]],0)</f>
        <v>0</v>
      </c>
      <c r="BL301" s="11">
        <f t="shared" ca="1" si="133"/>
        <v>0</v>
      </c>
      <c r="BM301" s="6">
        <f ca="1">IF(Table1[[#This Row],[Area]]="MANITOBA",Table1[[#This Row],[Income]],0)</f>
        <v>0</v>
      </c>
      <c r="BN301" s="6">
        <f ca="1">IF(Table1[[#This Row],[Area]]="ONTARIO",Table1[[#This Row],[Income]],0)</f>
        <v>0</v>
      </c>
      <c r="BO301" s="6">
        <f ca="1">IF(Table1[[#This Row],[Area]]="QUEBEC",Table1[[#This Row],[Income]],0)</f>
        <v>0</v>
      </c>
      <c r="BP301" s="6">
        <f ca="1">IF(Table1[[#This Row],[Area]]="NEWFOUNLAND",Table1[[#This Row],[Income]],0)</f>
        <v>0</v>
      </c>
      <c r="BQ301" s="6">
        <f ca="1">IF(Table1[[#This Row],[Area]]="NEW BRUNCWICK",Table1[[#This Row],[Income]],0)</f>
        <v>0</v>
      </c>
      <c r="BR301" s="6">
        <f ca="1">IF(Table1[[#This Row],[Area]]="NOVA SCOTIA",Table1[[#This Row],[Income]],0)</f>
        <v>0</v>
      </c>
      <c r="BS301" s="7">
        <f t="shared" ca="1" si="134"/>
        <v>0</v>
      </c>
      <c r="BT301" s="5">
        <f ca="1">IF(Table1[[#This Row],[field of work]]="HEALTH",Table1[[#This Row],[Income]],0)</f>
        <v>6493</v>
      </c>
      <c r="BU301" s="6">
        <f ca="1">IF(Table1[[#This Row],[field of work]]="CONSTRUCTION",Table1[[#This Row],[Income]],0)</f>
        <v>0</v>
      </c>
      <c r="BV301" s="6">
        <f t="shared" ca="1" si="135"/>
        <v>5956</v>
      </c>
      <c r="BW301" s="6">
        <f ca="1">IF(Table1[[#This Row],[field of work]]="IT",Table1[[#This Row],[Income]],0)</f>
        <v>0</v>
      </c>
      <c r="BX301" s="6">
        <f ca="1">IF(Table1[[#This Row],[field of work]]="GENERAL WORK",Table1[[#This Row],[Income]],0)</f>
        <v>0</v>
      </c>
      <c r="BY301" s="7">
        <f ca="1">IF(Table1[[#This Row],[field of work]]="AGRICULTURE",Table1[[#This Row],[Income]],0)</f>
        <v>0</v>
      </c>
      <c r="BZ301" s="5">
        <f ca="1">IF(Table1[[#This Row],[Value of debts]]&gt;Table1[[#This Row],[Income]],1,0)</f>
        <v>1</v>
      </c>
      <c r="CA301" s="7"/>
      <c r="CB301" s="5">
        <f ca="1">IF(Table1[[#This Row],[Networth of person($)]]&gt;$CC$6,Table1[[#This Row],[age]],0)</f>
        <v>41</v>
      </c>
      <c r="CC301" s="7"/>
      <c r="CD301" s="6"/>
      <c r="CE301" s="6"/>
      <c r="CF301" s="6"/>
      <c r="CG301" s="6"/>
      <c r="CH301" s="6"/>
      <c r="CI301" s="6"/>
    </row>
    <row r="302" spans="2:87" x14ac:dyDescent="0.25">
      <c r="B302">
        <f t="shared" ca="1" si="116"/>
        <v>2</v>
      </c>
      <c r="C302" t="str">
        <f t="shared" ca="1" si="117"/>
        <v>women</v>
      </c>
      <c r="D302">
        <f t="shared" ca="1" si="118"/>
        <v>28</v>
      </c>
      <c r="E302">
        <f t="shared" ca="1" si="119"/>
        <v>3</v>
      </c>
      <c r="F302" t="str">
        <f t="shared" ca="1" si="120"/>
        <v>teaching</v>
      </c>
      <c r="G302">
        <f t="shared" ca="1" si="121"/>
        <v>2</v>
      </c>
      <c r="H302" t="str">
        <f t="shared" ca="1" si="122"/>
        <v>college</v>
      </c>
      <c r="I302">
        <f t="shared" ca="1" si="123"/>
        <v>2</v>
      </c>
      <c r="J302">
        <f t="shared" ca="1" si="124"/>
        <v>3</v>
      </c>
      <c r="K302">
        <f t="shared" ca="1" si="125"/>
        <v>5956</v>
      </c>
      <c r="L302">
        <f t="shared" ca="1" si="126"/>
        <v>3</v>
      </c>
      <c r="M302" t="str">
        <f t="shared" ca="1" si="127"/>
        <v>Northwest Ter</v>
      </c>
      <c r="N302">
        <f t="shared" ca="1" si="136"/>
        <v>17868</v>
      </c>
      <c r="O302">
        <f t="shared" ca="1" si="128"/>
        <v>4953.7149116342271</v>
      </c>
      <c r="P302">
        <f t="shared" ca="1" si="137"/>
        <v>11593.96361540082</v>
      </c>
      <c r="Q302">
        <f t="shared" ca="1" si="129"/>
        <v>8947</v>
      </c>
      <c r="R302">
        <f t="shared" ca="1" si="138"/>
        <v>457.03477116281084</v>
      </c>
      <c r="S302">
        <f t="shared" ca="1" si="139"/>
        <v>36.590127163741144</v>
      </c>
      <c r="T302">
        <f t="shared" ca="1" si="140"/>
        <v>29498.55374256456</v>
      </c>
      <c r="U302">
        <f t="shared" ca="1" si="141"/>
        <v>14357.749682797037</v>
      </c>
      <c r="V302">
        <f t="shared" ca="1" si="142"/>
        <v>15140.804059767523</v>
      </c>
      <c r="AD302" s="5">
        <f ca="1">IF(Table1[[#This Row],[Gender]]="men",1,0)</f>
        <v>0</v>
      </c>
      <c r="AE302" s="6">
        <f ca="1">IF(Table1[[#This Row],[Gender]]="women",1,0)</f>
        <v>1</v>
      </c>
      <c r="AF302" s="6"/>
      <c r="AG302" s="7"/>
      <c r="AJ302" s="17">
        <f ca="1">IF(Table1[[#This Row],[field of work]]="TEACHING",1,0)</f>
        <v>1</v>
      </c>
      <c r="AK302" s="11">
        <f ca="1">IF(Table1[[#This Row],[field of work]]="CONSTRUCTION",1,0)</f>
        <v>0</v>
      </c>
      <c r="AL302" s="11">
        <f ca="1">IF(Table1[[#This Row],[field of work]]="AGRICULTURE",1,0)</f>
        <v>0</v>
      </c>
      <c r="AM302" s="11">
        <f ca="1">IF(Table1[[#This Row],[field of work]]="AGRICULTURE",1,0)</f>
        <v>0</v>
      </c>
      <c r="AN302" s="11">
        <f ca="1">IF(Table1[[#This Row],[field of work]]="HEALTH",1,0)</f>
        <v>0</v>
      </c>
      <c r="AO302" s="11">
        <f ca="1">IF(Table1[[#This Row],[field of work]]="IT",1,0)</f>
        <v>0</v>
      </c>
      <c r="AP302" s="11"/>
      <c r="AQ302" s="11"/>
      <c r="AR302" s="6"/>
      <c r="AS302" s="6"/>
      <c r="AT302" s="6"/>
      <c r="AU302" s="7"/>
      <c r="AW302" s="20">
        <f ca="1">QUOTIENT(Table1[[#This Row],[Car Value]],Table1[[#This Row],[Cars]])</f>
        <v>3864</v>
      </c>
      <c r="AX302" s="6"/>
      <c r="AY302" s="17">
        <f ca="1">IF(Table1[[#This Row],[Value of debts]]&gt;$AZ$6,1,0)</f>
        <v>1</v>
      </c>
      <c r="AZ302" s="6"/>
      <c r="BA302" s="6"/>
      <c r="BB302" s="7"/>
      <c r="BC302" s="27">
        <f ca="1">(Table1[[#This Row],[Mortage left]]/Table1[[#This Row],[Value of House]])</f>
        <v>0.27723947345165811</v>
      </c>
      <c r="BD302" s="11">
        <f t="shared" ca="1" si="130"/>
        <v>0</v>
      </c>
      <c r="BE302" s="11"/>
      <c r="BF302" s="11"/>
      <c r="BG302" s="17">
        <f ca="1">IF(Table1[[#This Row],[Area]]="YUKON",Table1[[#This Row],[Income]],0)</f>
        <v>0</v>
      </c>
      <c r="BH302" s="11">
        <f ca="1">IF(Table1[[#This Row],[Area]]="BC",Table1[[#This Row],[Income]],0)</f>
        <v>0</v>
      </c>
      <c r="BI302" s="11">
        <f t="shared" ca="1" si="131"/>
        <v>0</v>
      </c>
      <c r="BJ302" s="11">
        <f t="shared" ca="1" si="132"/>
        <v>0</v>
      </c>
      <c r="BK302" s="11">
        <f ca="1">IF(Table1[[#This Row],[Area]]="NUNAVUT",Table1[[#This Row],[Income]],0)</f>
        <v>0</v>
      </c>
      <c r="BL302" s="11">
        <f t="shared" ca="1" si="133"/>
        <v>0</v>
      </c>
      <c r="BM302" s="6">
        <f ca="1">IF(Table1[[#This Row],[Area]]="MANITOBA",Table1[[#This Row],[Income]],0)</f>
        <v>0</v>
      </c>
      <c r="BN302" s="6">
        <f ca="1">IF(Table1[[#This Row],[Area]]="ONTARIO",Table1[[#This Row],[Income]],0)</f>
        <v>0</v>
      </c>
      <c r="BO302" s="6">
        <f ca="1">IF(Table1[[#This Row],[Area]]="QUEBEC",Table1[[#This Row],[Income]],0)</f>
        <v>0</v>
      </c>
      <c r="BP302" s="6">
        <f ca="1">IF(Table1[[#This Row],[Area]]="NEWFOUNLAND",Table1[[#This Row],[Income]],0)</f>
        <v>0</v>
      </c>
      <c r="BQ302" s="6">
        <f ca="1">IF(Table1[[#This Row],[Area]]="NEW BRUNCWICK",Table1[[#This Row],[Income]],0)</f>
        <v>0</v>
      </c>
      <c r="BR302" s="6">
        <f ca="1">IF(Table1[[#This Row],[Area]]="NOVA SCOTIA",Table1[[#This Row],[Income]],0)</f>
        <v>0</v>
      </c>
      <c r="BS302" s="7">
        <f t="shared" ca="1" si="134"/>
        <v>0</v>
      </c>
      <c r="BT302" s="5">
        <f ca="1">IF(Table1[[#This Row],[field of work]]="HEALTH",Table1[[#This Row],[Income]],0)</f>
        <v>0</v>
      </c>
      <c r="BU302" s="6">
        <f ca="1">IF(Table1[[#This Row],[field of work]]="CONSTRUCTION",Table1[[#This Row],[Income]],0)</f>
        <v>0</v>
      </c>
      <c r="BV302" s="6">
        <f t="shared" ca="1" si="135"/>
        <v>0</v>
      </c>
      <c r="BW302" s="6">
        <f ca="1">IF(Table1[[#This Row],[field of work]]="IT",Table1[[#This Row],[Income]],0)</f>
        <v>0</v>
      </c>
      <c r="BX302" s="6">
        <f ca="1">IF(Table1[[#This Row],[field of work]]="GENERAL WORK",Table1[[#This Row],[Income]],0)</f>
        <v>0</v>
      </c>
      <c r="BY302" s="7">
        <f ca="1">IF(Table1[[#This Row],[field of work]]="AGRICULTURE",Table1[[#This Row],[Income]],0)</f>
        <v>0</v>
      </c>
      <c r="BZ302" s="5">
        <f ca="1">IF(Table1[[#This Row],[Value of debts]]&gt;Table1[[#This Row],[Income]],1,0)</f>
        <v>1</v>
      </c>
      <c r="CA302" s="7"/>
      <c r="CB302" s="5">
        <f ca="1">IF(Table1[[#This Row],[Networth of person($)]]&gt;$CC$6,Table1[[#This Row],[age]],0)</f>
        <v>28</v>
      </c>
      <c r="CC302" s="7"/>
      <c r="CD302" s="6"/>
      <c r="CE302" s="6"/>
      <c r="CF302" s="6"/>
      <c r="CG302" s="6"/>
      <c r="CH302" s="6"/>
      <c r="CI302" s="6"/>
    </row>
    <row r="303" spans="2:87" x14ac:dyDescent="0.25">
      <c r="B303">
        <f t="shared" ca="1" si="116"/>
        <v>1</v>
      </c>
      <c r="C303" t="str">
        <f t="shared" ca="1" si="117"/>
        <v>men</v>
      </c>
      <c r="D303">
        <f t="shared" ca="1" si="118"/>
        <v>25</v>
      </c>
      <c r="E303">
        <f t="shared" ca="1" si="119"/>
        <v>1</v>
      </c>
      <c r="F303" t="str">
        <f t="shared" ca="1" si="120"/>
        <v>health</v>
      </c>
      <c r="G303">
        <f t="shared" ca="1" si="121"/>
        <v>4</v>
      </c>
      <c r="H303" t="str">
        <f t="shared" ca="1" si="122"/>
        <v>technical</v>
      </c>
      <c r="I303">
        <f t="shared" ca="1" si="123"/>
        <v>3</v>
      </c>
      <c r="J303">
        <f t="shared" ca="1" si="124"/>
        <v>2</v>
      </c>
      <c r="K303">
        <f t="shared" ca="1" si="125"/>
        <v>4174</v>
      </c>
      <c r="L303">
        <f t="shared" ca="1" si="126"/>
        <v>11</v>
      </c>
      <c r="M303" t="str">
        <f t="shared" ca="1" si="127"/>
        <v>New bruncwick</v>
      </c>
      <c r="N303">
        <f t="shared" ca="1" si="136"/>
        <v>25044</v>
      </c>
      <c r="O303">
        <f t="shared" ca="1" si="128"/>
        <v>4737.8408871774118</v>
      </c>
      <c r="P303">
        <f t="shared" ca="1" si="137"/>
        <v>2428.9250875531588</v>
      </c>
      <c r="Q303">
        <f t="shared" ca="1" si="129"/>
        <v>410</v>
      </c>
      <c r="R303">
        <f t="shared" ca="1" si="138"/>
        <v>3737.7457904005291</v>
      </c>
      <c r="S303">
        <f t="shared" ca="1" si="139"/>
        <v>1076.4421420045169</v>
      </c>
      <c r="T303">
        <f t="shared" ca="1" si="140"/>
        <v>28549.367229557676</v>
      </c>
      <c r="U303">
        <f t="shared" ca="1" si="141"/>
        <v>8885.5866775779414</v>
      </c>
      <c r="V303">
        <f t="shared" ca="1" si="142"/>
        <v>19663.780551979733</v>
      </c>
      <c r="AD303" s="5">
        <f ca="1">IF(Table1[[#This Row],[Gender]]="men",1,0)</f>
        <v>1</v>
      </c>
      <c r="AE303" s="6">
        <f ca="1">IF(Table1[[#This Row],[Gender]]="women",1,0)</f>
        <v>0</v>
      </c>
      <c r="AF303" s="6"/>
      <c r="AG303" s="7"/>
      <c r="AJ303" s="17">
        <f ca="1">IF(Table1[[#This Row],[field of work]]="TEACHING",1,0)</f>
        <v>0</v>
      </c>
      <c r="AK303" s="11">
        <f ca="1">IF(Table1[[#This Row],[field of work]]="CONSTRUCTION",1,0)</f>
        <v>0</v>
      </c>
      <c r="AL303" s="11">
        <f ca="1">IF(Table1[[#This Row],[field of work]]="AGRICULTURE",1,0)</f>
        <v>0</v>
      </c>
      <c r="AM303" s="11">
        <f ca="1">IF(Table1[[#This Row],[field of work]]="AGRICULTURE",1,0)</f>
        <v>0</v>
      </c>
      <c r="AN303" s="11">
        <f ca="1">IF(Table1[[#This Row],[field of work]]="HEALTH",1,0)</f>
        <v>1</v>
      </c>
      <c r="AO303" s="11">
        <f ca="1">IF(Table1[[#This Row],[field of work]]="IT",1,0)</f>
        <v>0</v>
      </c>
      <c r="AP303" s="11"/>
      <c r="AQ303" s="11"/>
      <c r="AR303" s="6"/>
      <c r="AS303" s="6"/>
      <c r="AT303" s="6"/>
      <c r="AU303" s="7"/>
      <c r="AW303" s="20">
        <f ca="1">QUOTIENT(Table1[[#This Row],[Car Value]],Table1[[#This Row],[Cars]])</f>
        <v>1214</v>
      </c>
      <c r="AX303" s="6"/>
      <c r="AY303" s="17">
        <f ca="1">IF(Table1[[#This Row],[Value of debts]]&gt;$AZ$6,1,0)</f>
        <v>1</v>
      </c>
      <c r="AZ303" s="6"/>
      <c r="BA303" s="6"/>
      <c r="BB303" s="7"/>
      <c r="BC303" s="27">
        <f ca="1">(Table1[[#This Row],[Mortage left]]/Table1[[#This Row],[Value of House]])</f>
        <v>0.1891806774947058</v>
      </c>
      <c r="BD303" s="11">
        <f t="shared" ca="1" si="130"/>
        <v>1</v>
      </c>
      <c r="BE303" s="11"/>
      <c r="BF303" s="11"/>
      <c r="BG303" s="17">
        <f ca="1">IF(Table1[[#This Row],[Area]]="YUKON",Table1[[#This Row],[Income]],0)</f>
        <v>0</v>
      </c>
      <c r="BH303" s="11">
        <f ca="1">IF(Table1[[#This Row],[Area]]="BC",Table1[[#This Row],[Income]],0)</f>
        <v>0</v>
      </c>
      <c r="BI303" s="11">
        <f t="shared" ca="1" si="131"/>
        <v>0</v>
      </c>
      <c r="BJ303" s="11">
        <f t="shared" ca="1" si="132"/>
        <v>0</v>
      </c>
      <c r="BK303" s="11">
        <f ca="1">IF(Table1[[#This Row],[Area]]="NUNAVUT",Table1[[#This Row],[Income]],0)</f>
        <v>0</v>
      </c>
      <c r="BL303" s="11">
        <f t="shared" ca="1" si="133"/>
        <v>0</v>
      </c>
      <c r="BM303" s="6">
        <f ca="1">IF(Table1[[#This Row],[Area]]="MANITOBA",Table1[[#This Row],[Income]],0)</f>
        <v>0</v>
      </c>
      <c r="BN303" s="6">
        <f ca="1">IF(Table1[[#This Row],[Area]]="ONTARIO",Table1[[#This Row],[Income]],0)</f>
        <v>0</v>
      </c>
      <c r="BO303" s="6">
        <f ca="1">IF(Table1[[#This Row],[Area]]="QUEBEC",Table1[[#This Row],[Income]],0)</f>
        <v>0</v>
      </c>
      <c r="BP303" s="6">
        <f ca="1">IF(Table1[[#This Row],[Area]]="NEWFOUNLAND",Table1[[#This Row],[Income]],0)</f>
        <v>0</v>
      </c>
      <c r="BQ303" s="6">
        <f ca="1">IF(Table1[[#This Row],[Area]]="NEW BRUNCWICK",Table1[[#This Row],[Income]],0)</f>
        <v>4174</v>
      </c>
      <c r="BR303" s="6">
        <f ca="1">IF(Table1[[#This Row],[Area]]="NOVA SCOTIA",Table1[[#This Row],[Income]],0)</f>
        <v>0</v>
      </c>
      <c r="BS303" s="7">
        <f t="shared" ca="1" si="134"/>
        <v>0</v>
      </c>
      <c r="BT303" s="5">
        <f ca="1">IF(Table1[[#This Row],[field of work]]="HEALTH",Table1[[#This Row],[Income]],0)</f>
        <v>4174</v>
      </c>
      <c r="BU303" s="6">
        <f ca="1">IF(Table1[[#This Row],[field of work]]="CONSTRUCTION",Table1[[#This Row],[Income]],0)</f>
        <v>0</v>
      </c>
      <c r="BV303" s="6">
        <f t="shared" ca="1" si="135"/>
        <v>0</v>
      </c>
      <c r="BW303" s="6">
        <f ca="1">IF(Table1[[#This Row],[field of work]]="IT",Table1[[#This Row],[Income]],0)</f>
        <v>0</v>
      </c>
      <c r="BX303" s="6">
        <f ca="1">IF(Table1[[#This Row],[field of work]]="GENERAL WORK",Table1[[#This Row],[Income]],0)</f>
        <v>0</v>
      </c>
      <c r="BY303" s="7">
        <f ca="1">IF(Table1[[#This Row],[field of work]]="AGRICULTURE",Table1[[#This Row],[Income]],0)</f>
        <v>0</v>
      </c>
      <c r="BZ303" s="5">
        <f ca="1">IF(Table1[[#This Row],[Value of debts]]&gt;Table1[[#This Row],[Income]],1,0)</f>
        <v>1</v>
      </c>
      <c r="CA303" s="7"/>
      <c r="CB303" s="5">
        <f ca="1">IF(Table1[[#This Row],[Networth of person($)]]&gt;$CC$6,Table1[[#This Row],[age]],0)</f>
        <v>25</v>
      </c>
      <c r="CC303" s="7"/>
      <c r="CD303" s="6"/>
      <c r="CE303" s="6"/>
      <c r="CF303" s="6"/>
      <c r="CG303" s="6"/>
      <c r="CH303" s="6"/>
      <c r="CI303" s="6"/>
    </row>
    <row r="304" spans="2:87" x14ac:dyDescent="0.25">
      <c r="B304">
        <f t="shared" ca="1" si="116"/>
        <v>1</v>
      </c>
      <c r="C304" t="str">
        <f t="shared" ca="1" si="117"/>
        <v>men</v>
      </c>
      <c r="D304">
        <f t="shared" ca="1" si="118"/>
        <v>45</v>
      </c>
      <c r="E304">
        <f t="shared" ca="1" si="119"/>
        <v>4</v>
      </c>
      <c r="F304" t="str">
        <f t="shared" ca="1" si="120"/>
        <v>IT</v>
      </c>
      <c r="G304">
        <f t="shared" ca="1" si="121"/>
        <v>5</v>
      </c>
      <c r="H304" t="str">
        <f t="shared" ca="1" si="122"/>
        <v>other</v>
      </c>
      <c r="I304">
        <f t="shared" ca="1" si="123"/>
        <v>4</v>
      </c>
      <c r="J304">
        <f t="shared" ca="1" si="124"/>
        <v>3</v>
      </c>
      <c r="K304">
        <f t="shared" ca="1" si="125"/>
        <v>4675</v>
      </c>
      <c r="L304">
        <f t="shared" ca="1" si="126"/>
        <v>5</v>
      </c>
      <c r="M304" t="str">
        <f t="shared" ca="1" si="127"/>
        <v>Nunavut</v>
      </c>
      <c r="N304">
        <f t="shared" ca="1" si="136"/>
        <v>14025</v>
      </c>
      <c r="O304">
        <f t="shared" ca="1" si="128"/>
        <v>9004.4102020886003</v>
      </c>
      <c r="P304">
        <f t="shared" ca="1" si="137"/>
        <v>8990.6833888606125</v>
      </c>
      <c r="Q304">
        <f t="shared" ca="1" si="129"/>
        <v>6688</v>
      </c>
      <c r="R304">
        <f t="shared" ca="1" si="138"/>
        <v>3155.1632579917105</v>
      </c>
      <c r="S304">
        <f t="shared" ca="1" si="139"/>
        <v>5673.2378586284867</v>
      </c>
      <c r="T304">
        <f t="shared" ca="1" si="140"/>
        <v>28688.921247489099</v>
      </c>
      <c r="U304">
        <f t="shared" ca="1" si="141"/>
        <v>18847.573460080312</v>
      </c>
      <c r="V304">
        <f t="shared" ca="1" si="142"/>
        <v>9841.3477874087876</v>
      </c>
      <c r="AD304" s="5">
        <f ca="1">IF(Table1[[#This Row],[Gender]]="men",1,0)</f>
        <v>1</v>
      </c>
      <c r="AE304" s="6">
        <f ca="1">IF(Table1[[#This Row],[Gender]]="women",1,0)</f>
        <v>0</v>
      </c>
      <c r="AF304" s="6"/>
      <c r="AG304" s="7"/>
      <c r="AJ304" s="17">
        <f ca="1">IF(Table1[[#This Row],[field of work]]="TEACHING",1,0)</f>
        <v>0</v>
      </c>
      <c r="AK304" s="11">
        <f ca="1">IF(Table1[[#This Row],[field of work]]="CONSTRUCTION",1,0)</f>
        <v>0</v>
      </c>
      <c r="AL304" s="11">
        <f ca="1">IF(Table1[[#This Row],[field of work]]="AGRICULTURE",1,0)</f>
        <v>0</v>
      </c>
      <c r="AM304" s="11">
        <f ca="1">IF(Table1[[#This Row],[field of work]]="AGRICULTURE",1,0)</f>
        <v>0</v>
      </c>
      <c r="AN304" s="11">
        <f ca="1">IF(Table1[[#This Row],[field of work]]="HEALTH",1,0)</f>
        <v>0</v>
      </c>
      <c r="AO304" s="11">
        <f ca="1">IF(Table1[[#This Row],[field of work]]="IT",1,0)</f>
        <v>1</v>
      </c>
      <c r="AP304" s="11"/>
      <c r="AQ304" s="11"/>
      <c r="AR304" s="6"/>
      <c r="AS304" s="6"/>
      <c r="AT304" s="6"/>
      <c r="AU304" s="7"/>
      <c r="AW304" s="20">
        <f ca="1">QUOTIENT(Table1[[#This Row],[Car Value]],Table1[[#This Row],[Cars]])</f>
        <v>2996</v>
      </c>
      <c r="AX304" s="6"/>
      <c r="AY304" s="17">
        <f ca="1">IF(Table1[[#This Row],[Value of debts]]&gt;$AZ$6,1,0)</f>
        <v>1</v>
      </c>
      <c r="AZ304" s="6"/>
      <c r="BA304" s="6"/>
      <c r="BB304" s="7"/>
      <c r="BC304" s="27">
        <f ca="1">(Table1[[#This Row],[Mortage left]]/Table1[[#This Row],[Value of House]])</f>
        <v>0.64202568285836725</v>
      </c>
      <c r="BD304" s="11">
        <f t="shared" ca="1" si="130"/>
        <v>0</v>
      </c>
      <c r="BE304" s="11"/>
      <c r="BF304" s="11"/>
      <c r="BG304" s="17">
        <f ca="1">IF(Table1[[#This Row],[Area]]="YUKON",Table1[[#This Row],[Income]],0)</f>
        <v>0</v>
      </c>
      <c r="BH304" s="11">
        <f ca="1">IF(Table1[[#This Row],[Area]]="BC",Table1[[#This Row],[Income]],0)</f>
        <v>0</v>
      </c>
      <c r="BI304" s="11">
        <f t="shared" ca="1" si="131"/>
        <v>0</v>
      </c>
      <c r="BJ304" s="11">
        <f t="shared" ca="1" si="132"/>
        <v>0</v>
      </c>
      <c r="BK304" s="11">
        <f ca="1">IF(Table1[[#This Row],[Area]]="NUNAVUT",Table1[[#This Row],[Income]],0)</f>
        <v>4675</v>
      </c>
      <c r="BL304" s="11">
        <f t="shared" ca="1" si="133"/>
        <v>0</v>
      </c>
      <c r="BM304" s="6">
        <f ca="1">IF(Table1[[#This Row],[Area]]="MANITOBA",Table1[[#This Row],[Income]],0)</f>
        <v>0</v>
      </c>
      <c r="BN304" s="6">
        <f ca="1">IF(Table1[[#This Row],[Area]]="ONTARIO",Table1[[#This Row],[Income]],0)</f>
        <v>0</v>
      </c>
      <c r="BO304" s="6">
        <f ca="1">IF(Table1[[#This Row],[Area]]="QUEBEC",Table1[[#This Row],[Income]],0)</f>
        <v>0</v>
      </c>
      <c r="BP304" s="6">
        <f ca="1">IF(Table1[[#This Row],[Area]]="NEWFOUNLAND",Table1[[#This Row],[Income]],0)</f>
        <v>0</v>
      </c>
      <c r="BQ304" s="6">
        <f ca="1">IF(Table1[[#This Row],[Area]]="NEW BRUNCWICK",Table1[[#This Row],[Income]],0)</f>
        <v>0</v>
      </c>
      <c r="BR304" s="6">
        <f ca="1">IF(Table1[[#This Row],[Area]]="NOVA SCOTIA",Table1[[#This Row],[Income]],0)</f>
        <v>0</v>
      </c>
      <c r="BS304" s="7">
        <f t="shared" ca="1" si="134"/>
        <v>4928</v>
      </c>
      <c r="BT304" s="5">
        <f ca="1">IF(Table1[[#This Row],[field of work]]="HEALTH",Table1[[#This Row],[Income]],0)</f>
        <v>0</v>
      </c>
      <c r="BU304" s="6">
        <f ca="1">IF(Table1[[#This Row],[field of work]]="CONSTRUCTION",Table1[[#This Row],[Income]],0)</f>
        <v>0</v>
      </c>
      <c r="BV304" s="6">
        <f t="shared" ca="1" si="135"/>
        <v>0</v>
      </c>
      <c r="BW304" s="6">
        <f ca="1">IF(Table1[[#This Row],[field of work]]="IT",Table1[[#This Row],[Income]],0)</f>
        <v>4675</v>
      </c>
      <c r="BX304" s="6">
        <f ca="1">IF(Table1[[#This Row],[field of work]]="GENERAL WORK",Table1[[#This Row],[Income]],0)</f>
        <v>0</v>
      </c>
      <c r="BY304" s="7">
        <f ca="1">IF(Table1[[#This Row],[field of work]]="AGRICULTURE",Table1[[#This Row],[Income]],0)</f>
        <v>0</v>
      </c>
      <c r="BZ304" s="5">
        <f ca="1">IF(Table1[[#This Row],[Value of debts]]&gt;Table1[[#This Row],[Income]],1,0)</f>
        <v>1</v>
      </c>
      <c r="CA304" s="7"/>
      <c r="CB304" s="5">
        <f ca="1">IF(Table1[[#This Row],[Networth of person($)]]&gt;$CC$6,Table1[[#This Row],[age]],0)</f>
        <v>45</v>
      </c>
      <c r="CC304" s="7"/>
      <c r="CD304" s="6"/>
      <c r="CE304" s="6"/>
      <c r="CF304" s="6"/>
      <c r="CG304" s="6"/>
      <c r="CH304" s="6"/>
      <c r="CI304" s="6"/>
    </row>
    <row r="305" spans="2:87" x14ac:dyDescent="0.25">
      <c r="B305">
        <f t="shared" ca="1" si="116"/>
        <v>1</v>
      </c>
      <c r="C305" t="str">
        <f t="shared" ca="1" si="117"/>
        <v>men</v>
      </c>
      <c r="D305">
        <f t="shared" ca="1" si="118"/>
        <v>37</v>
      </c>
      <c r="E305">
        <f t="shared" ca="1" si="119"/>
        <v>2</v>
      </c>
      <c r="F305" t="str">
        <f t="shared" ca="1" si="120"/>
        <v>constuction</v>
      </c>
      <c r="G305">
        <f t="shared" ca="1" si="121"/>
        <v>3</v>
      </c>
      <c r="H305" t="str">
        <f t="shared" ca="1" si="122"/>
        <v>university</v>
      </c>
      <c r="I305">
        <f t="shared" ca="1" si="123"/>
        <v>0</v>
      </c>
      <c r="J305">
        <f t="shared" ca="1" si="124"/>
        <v>1</v>
      </c>
      <c r="K305">
        <f t="shared" ca="1" si="125"/>
        <v>3943</v>
      </c>
      <c r="L305">
        <f t="shared" ca="1" si="126"/>
        <v>3</v>
      </c>
      <c r="M305" t="str">
        <f t="shared" ca="1" si="127"/>
        <v>Northwest Ter</v>
      </c>
      <c r="N305">
        <f t="shared" ca="1" si="136"/>
        <v>19715</v>
      </c>
      <c r="O305">
        <f t="shared" ca="1" si="128"/>
        <v>7480.3688159517642</v>
      </c>
      <c r="P305">
        <f t="shared" ca="1" si="137"/>
        <v>1302.4426899716916</v>
      </c>
      <c r="Q305">
        <f t="shared" ca="1" si="129"/>
        <v>833</v>
      </c>
      <c r="R305">
        <f t="shared" ca="1" si="138"/>
        <v>1348.9640243077279</v>
      </c>
      <c r="S305">
        <f t="shared" ca="1" si="139"/>
        <v>3558.2527568789455</v>
      </c>
      <c r="T305">
        <f t="shared" ca="1" si="140"/>
        <v>24575.695446850637</v>
      </c>
      <c r="U305">
        <f t="shared" ca="1" si="141"/>
        <v>9662.3328402594925</v>
      </c>
      <c r="V305">
        <f t="shared" ca="1" si="142"/>
        <v>14913.362606591145</v>
      </c>
      <c r="AD305" s="5">
        <f ca="1">IF(Table1[[#This Row],[Gender]]="men",1,0)</f>
        <v>1</v>
      </c>
      <c r="AE305" s="6">
        <f ca="1">IF(Table1[[#This Row],[Gender]]="women",1,0)</f>
        <v>0</v>
      </c>
      <c r="AF305" s="6"/>
      <c r="AG305" s="7"/>
      <c r="AJ305" s="17">
        <f ca="1">IF(Table1[[#This Row],[field of work]]="TEACHING",1,0)</f>
        <v>0</v>
      </c>
      <c r="AK305" s="11">
        <f ca="1">IF(Table1[[#This Row],[field of work]]="CONSTRUCTION",1,0)</f>
        <v>0</v>
      </c>
      <c r="AL305" s="11">
        <f ca="1">IF(Table1[[#This Row],[field of work]]="AGRICULTURE",1,0)</f>
        <v>0</v>
      </c>
      <c r="AM305" s="11">
        <f ca="1">IF(Table1[[#This Row],[field of work]]="AGRICULTURE",1,0)</f>
        <v>0</v>
      </c>
      <c r="AN305" s="11">
        <f ca="1">IF(Table1[[#This Row],[field of work]]="HEALTH",1,0)</f>
        <v>0</v>
      </c>
      <c r="AO305" s="11">
        <f ca="1">IF(Table1[[#This Row],[field of work]]="IT",1,0)</f>
        <v>0</v>
      </c>
      <c r="AP305" s="11"/>
      <c r="AQ305" s="11"/>
      <c r="AR305" s="6"/>
      <c r="AS305" s="6"/>
      <c r="AT305" s="6"/>
      <c r="AU305" s="7"/>
      <c r="AW305" s="20">
        <f ca="1">QUOTIENT(Table1[[#This Row],[Car Value]],Table1[[#This Row],[Cars]])</f>
        <v>1302</v>
      </c>
      <c r="AX305" s="6"/>
      <c r="AY305" s="17">
        <f ca="1">IF(Table1[[#This Row],[Value of debts]]&gt;$AZ$6,1,0)</f>
        <v>1</v>
      </c>
      <c r="AZ305" s="6"/>
      <c r="BA305" s="6"/>
      <c r="BB305" s="7"/>
      <c r="BC305" s="27">
        <f ca="1">(Table1[[#This Row],[Mortage left]]/Table1[[#This Row],[Value of House]])</f>
        <v>0.37942525061890764</v>
      </c>
      <c r="BD305" s="11">
        <f t="shared" ca="1" si="130"/>
        <v>0</v>
      </c>
      <c r="BE305" s="11"/>
      <c r="BF305" s="11"/>
      <c r="BG305" s="17">
        <f ca="1">IF(Table1[[#This Row],[Area]]="YUKON",Table1[[#This Row],[Income]],0)</f>
        <v>0</v>
      </c>
      <c r="BH305" s="11">
        <f ca="1">IF(Table1[[#This Row],[Area]]="BC",Table1[[#This Row],[Income]],0)</f>
        <v>0</v>
      </c>
      <c r="BI305" s="11">
        <f t="shared" ca="1" si="131"/>
        <v>0</v>
      </c>
      <c r="BJ305" s="11">
        <f t="shared" ca="1" si="132"/>
        <v>5711</v>
      </c>
      <c r="BK305" s="11">
        <f ca="1">IF(Table1[[#This Row],[Area]]="NUNAVUT",Table1[[#This Row],[Income]],0)</f>
        <v>0</v>
      </c>
      <c r="BL305" s="11">
        <f t="shared" ca="1" si="133"/>
        <v>0</v>
      </c>
      <c r="BM305" s="6">
        <f ca="1">IF(Table1[[#This Row],[Area]]="MANITOBA",Table1[[#This Row],[Income]],0)</f>
        <v>0</v>
      </c>
      <c r="BN305" s="6">
        <f ca="1">IF(Table1[[#This Row],[Area]]="ONTARIO",Table1[[#This Row],[Income]],0)</f>
        <v>0</v>
      </c>
      <c r="BO305" s="6">
        <f ca="1">IF(Table1[[#This Row],[Area]]="QUEBEC",Table1[[#This Row],[Income]],0)</f>
        <v>0</v>
      </c>
      <c r="BP305" s="6">
        <f ca="1">IF(Table1[[#This Row],[Area]]="NEWFOUNLAND",Table1[[#This Row],[Income]],0)</f>
        <v>0</v>
      </c>
      <c r="BQ305" s="6">
        <f ca="1">IF(Table1[[#This Row],[Area]]="NEW BRUNCWICK",Table1[[#This Row],[Income]],0)</f>
        <v>0</v>
      </c>
      <c r="BR305" s="6">
        <f ca="1">IF(Table1[[#This Row],[Area]]="NOVA SCOTIA",Table1[[#This Row],[Income]],0)</f>
        <v>0</v>
      </c>
      <c r="BS305" s="7">
        <f t="shared" ca="1" si="134"/>
        <v>0</v>
      </c>
      <c r="BT305" s="5">
        <f ca="1">IF(Table1[[#This Row],[field of work]]="HEALTH",Table1[[#This Row],[Income]],0)</f>
        <v>0</v>
      </c>
      <c r="BU305" s="6">
        <f ca="1">IF(Table1[[#This Row],[field of work]]="CONSTRUCTION",Table1[[#This Row],[Income]],0)</f>
        <v>0</v>
      </c>
      <c r="BV305" s="6">
        <f t="shared" ca="1" si="135"/>
        <v>0</v>
      </c>
      <c r="BW305" s="6">
        <f ca="1">IF(Table1[[#This Row],[field of work]]="IT",Table1[[#This Row],[Income]],0)</f>
        <v>0</v>
      </c>
      <c r="BX305" s="6">
        <f ca="1">IF(Table1[[#This Row],[field of work]]="GENERAL WORK",Table1[[#This Row],[Income]],0)</f>
        <v>0</v>
      </c>
      <c r="BY305" s="7">
        <f ca="1">IF(Table1[[#This Row],[field of work]]="AGRICULTURE",Table1[[#This Row],[Income]],0)</f>
        <v>0</v>
      </c>
      <c r="BZ305" s="5">
        <f ca="1">IF(Table1[[#This Row],[Value of debts]]&gt;Table1[[#This Row],[Income]],1,0)</f>
        <v>1</v>
      </c>
      <c r="CA305" s="7"/>
      <c r="CB305" s="5">
        <f ca="1">IF(Table1[[#This Row],[Networth of person($)]]&gt;$CC$6,Table1[[#This Row],[age]],0)</f>
        <v>37</v>
      </c>
      <c r="CC305" s="7"/>
      <c r="CD305" s="6"/>
      <c r="CE305" s="6"/>
      <c r="CF305" s="6"/>
      <c r="CG305" s="6"/>
      <c r="CH305" s="6"/>
      <c r="CI305" s="6"/>
    </row>
    <row r="306" spans="2:87" x14ac:dyDescent="0.25">
      <c r="B306">
        <f t="shared" ca="1" si="116"/>
        <v>2</v>
      </c>
      <c r="C306" t="str">
        <f t="shared" ca="1" si="117"/>
        <v>women</v>
      </c>
      <c r="D306">
        <f t="shared" ca="1" si="118"/>
        <v>32</v>
      </c>
      <c r="E306">
        <f t="shared" ca="1" si="119"/>
        <v>5</v>
      </c>
      <c r="F306" t="str">
        <f t="shared" ca="1" si="120"/>
        <v>general work</v>
      </c>
      <c r="G306">
        <f t="shared" ca="1" si="121"/>
        <v>2</v>
      </c>
      <c r="H306" t="str">
        <f t="shared" ca="1" si="122"/>
        <v>college</v>
      </c>
      <c r="I306">
        <f t="shared" ca="1" si="123"/>
        <v>3</v>
      </c>
      <c r="J306">
        <f t="shared" ca="1" si="124"/>
        <v>3</v>
      </c>
      <c r="K306">
        <f t="shared" ca="1" si="125"/>
        <v>4928</v>
      </c>
      <c r="L306">
        <f t="shared" ca="1" si="126"/>
        <v>13</v>
      </c>
      <c r="M306" t="str">
        <f t="shared" ca="1" si="127"/>
        <v>Prince Edward Island</v>
      </c>
      <c r="N306">
        <f t="shared" ca="1" si="136"/>
        <v>24640</v>
      </c>
      <c r="O306">
        <f t="shared" ca="1" si="128"/>
        <v>19613.491175511594</v>
      </c>
      <c r="P306">
        <f t="shared" ca="1" si="137"/>
        <v>10765.998905620208</v>
      </c>
      <c r="Q306">
        <f t="shared" ca="1" si="129"/>
        <v>9839</v>
      </c>
      <c r="R306">
        <f t="shared" ca="1" si="138"/>
        <v>7884.7411905541276</v>
      </c>
      <c r="S306">
        <f t="shared" ca="1" si="139"/>
        <v>1575.7310686373235</v>
      </c>
      <c r="T306">
        <f t="shared" ca="1" si="140"/>
        <v>36981.729974257534</v>
      </c>
      <c r="U306">
        <f t="shared" ca="1" si="141"/>
        <v>37337.23236606572</v>
      </c>
      <c r="V306">
        <f t="shared" ca="1" si="142"/>
        <v>-355.50239180818608</v>
      </c>
      <c r="AD306" s="5">
        <f ca="1">IF(Table1[[#This Row],[Gender]]="men",1,0)</f>
        <v>0</v>
      </c>
      <c r="AE306" s="6">
        <f ca="1">IF(Table1[[#This Row],[Gender]]="women",1,0)</f>
        <v>1</v>
      </c>
      <c r="AF306" s="6"/>
      <c r="AG306" s="7"/>
      <c r="AJ306" s="17">
        <f ca="1">IF(Table1[[#This Row],[field of work]]="TEACHING",1,0)</f>
        <v>0</v>
      </c>
      <c r="AK306" s="11">
        <f ca="1">IF(Table1[[#This Row],[field of work]]="CONSTRUCTION",1,0)</f>
        <v>0</v>
      </c>
      <c r="AL306" s="11">
        <f ca="1">IF(Table1[[#This Row],[field of work]]="AGRICULTURE",1,0)</f>
        <v>0</v>
      </c>
      <c r="AM306" s="11">
        <f ca="1">IF(Table1[[#This Row],[field of work]]="AGRICULTURE",1,0)</f>
        <v>0</v>
      </c>
      <c r="AN306" s="11">
        <f ca="1">IF(Table1[[#This Row],[field of work]]="HEALTH",1,0)</f>
        <v>0</v>
      </c>
      <c r="AO306" s="11">
        <f ca="1">IF(Table1[[#This Row],[field of work]]="IT",1,0)</f>
        <v>0</v>
      </c>
      <c r="AP306" s="11"/>
      <c r="AQ306" s="11"/>
      <c r="AR306" s="6"/>
      <c r="AS306" s="6"/>
      <c r="AT306" s="6"/>
      <c r="AU306" s="7"/>
      <c r="AW306" s="20">
        <f ca="1">QUOTIENT(Table1[[#This Row],[Car Value]],Table1[[#This Row],[Cars]])</f>
        <v>3588</v>
      </c>
      <c r="AX306" s="6"/>
      <c r="AY306" s="17">
        <f ca="1">IF(Table1[[#This Row],[Value of debts]]&gt;$AZ$6,1,0)</f>
        <v>1</v>
      </c>
      <c r="AZ306" s="6"/>
      <c r="BA306" s="6"/>
      <c r="BB306" s="7"/>
      <c r="BC306" s="27">
        <f ca="1">(Table1[[#This Row],[Mortage left]]/Table1[[#This Row],[Value of House]])</f>
        <v>0.79600207692823022</v>
      </c>
      <c r="BD306" s="11">
        <f t="shared" ca="1" si="130"/>
        <v>0</v>
      </c>
      <c r="BE306" s="11"/>
      <c r="BF306" s="11"/>
      <c r="BG306" s="17">
        <f ca="1">IF(Table1[[#This Row],[Area]]="YUKON",Table1[[#This Row],[Income]],0)</f>
        <v>0</v>
      </c>
      <c r="BH306" s="11">
        <f ca="1">IF(Table1[[#This Row],[Area]]="BC",Table1[[#This Row],[Income]],0)</f>
        <v>0</v>
      </c>
      <c r="BI306" s="11">
        <f t="shared" ca="1" si="131"/>
        <v>0</v>
      </c>
      <c r="BJ306" s="11">
        <f t="shared" ca="1" si="132"/>
        <v>0</v>
      </c>
      <c r="BK306" s="11">
        <f ca="1">IF(Table1[[#This Row],[Area]]="NUNAVUT",Table1[[#This Row],[Income]],0)</f>
        <v>0</v>
      </c>
      <c r="BL306" s="11">
        <f t="shared" ca="1" si="133"/>
        <v>0</v>
      </c>
      <c r="BM306" s="6">
        <f ca="1">IF(Table1[[#This Row],[Area]]="MANITOBA",Table1[[#This Row],[Income]],0)</f>
        <v>0</v>
      </c>
      <c r="BN306" s="6">
        <f ca="1">IF(Table1[[#This Row],[Area]]="ONTARIO",Table1[[#This Row],[Income]],0)</f>
        <v>0</v>
      </c>
      <c r="BO306" s="6">
        <f ca="1">IF(Table1[[#This Row],[Area]]="QUEBEC",Table1[[#This Row],[Income]],0)</f>
        <v>0</v>
      </c>
      <c r="BP306" s="6">
        <f ca="1">IF(Table1[[#This Row],[Area]]="NEWFOUNLAND",Table1[[#This Row],[Income]],0)</f>
        <v>0</v>
      </c>
      <c r="BQ306" s="6">
        <f ca="1">IF(Table1[[#This Row],[Area]]="NEW BRUNCWICK",Table1[[#This Row],[Income]],0)</f>
        <v>0</v>
      </c>
      <c r="BR306" s="6">
        <f ca="1">IF(Table1[[#This Row],[Area]]="NOVA SCOTIA",Table1[[#This Row],[Income]],0)</f>
        <v>0</v>
      </c>
      <c r="BS306" s="7">
        <f t="shared" ca="1" si="134"/>
        <v>0</v>
      </c>
      <c r="BT306" s="5">
        <f ca="1">IF(Table1[[#This Row],[field of work]]="HEALTH",Table1[[#This Row],[Income]],0)</f>
        <v>0</v>
      </c>
      <c r="BU306" s="6">
        <f ca="1">IF(Table1[[#This Row],[field of work]]="CONSTRUCTION",Table1[[#This Row],[Income]],0)</f>
        <v>0</v>
      </c>
      <c r="BV306" s="6">
        <f t="shared" ca="1" si="135"/>
        <v>0</v>
      </c>
      <c r="BW306" s="6">
        <f ca="1">IF(Table1[[#This Row],[field of work]]="IT",Table1[[#This Row],[Income]],0)</f>
        <v>0</v>
      </c>
      <c r="BX306" s="6">
        <f ca="1">IF(Table1[[#This Row],[field of work]]="GENERAL WORK",Table1[[#This Row],[Income]],0)</f>
        <v>4928</v>
      </c>
      <c r="BY306" s="7">
        <f ca="1">IF(Table1[[#This Row],[field of work]]="AGRICULTURE",Table1[[#This Row],[Income]],0)</f>
        <v>0</v>
      </c>
      <c r="BZ306" s="5">
        <f ca="1">IF(Table1[[#This Row],[Value of debts]]&gt;Table1[[#This Row],[Income]],1,0)</f>
        <v>1</v>
      </c>
      <c r="CA306" s="7"/>
      <c r="CB306" s="5">
        <f ca="1">IF(Table1[[#This Row],[Networth of person($)]]&gt;$CC$6,Table1[[#This Row],[age]],0)</f>
        <v>0</v>
      </c>
      <c r="CC306" s="7"/>
      <c r="CD306" s="6"/>
      <c r="CE306" s="6"/>
      <c r="CF306" s="6"/>
      <c r="CG306" s="6"/>
      <c r="CH306" s="6"/>
      <c r="CI306" s="6"/>
    </row>
    <row r="307" spans="2:87" x14ac:dyDescent="0.25">
      <c r="B307">
        <f t="shared" ca="1" si="116"/>
        <v>2</v>
      </c>
      <c r="C307" t="str">
        <f t="shared" ca="1" si="117"/>
        <v>women</v>
      </c>
      <c r="D307">
        <f t="shared" ca="1" si="118"/>
        <v>45</v>
      </c>
      <c r="E307">
        <f t="shared" ca="1" si="119"/>
        <v>1</v>
      </c>
      <c r="F307" t="str">
        <f t="shared" ca="1" si="120"/>
        <v>health</v>
      </c>
      <c r="G307">
        <f t="shared" ca="1" si="121"/>
        <v>2</v>
      </c>
      <c r="H307" t="str">
        <f t="shared" ca="1" si="122"/>
        <v>college</v>
      </c>
      <c r="I307">
        <f t="shared" ca="1" si="123"/>
        <v>4</v>
      </c>
      <c r="J307">
        <f t="shared" ca="1" si="124"/>
        <v>1</v>
      </c>
      <c r="K307">
        <f t="shared" ca="1" si="125"/>
        <v>8225</v>
      </c>
      <c r="L307">
        <f t="shared" ca="1" si="126"/>
        <v>7</v>
      </c>
      <c r="M307" t="str">
        <f t="shared" ca="1" si="127"/>
        <v>Manitoba</v>
      </c>
      <c r="N307">
        <f t="shared" ca="1" si="136"/>
        <v>41125</v>
      </c>
      <c r="O307">
        <f t="shared" ca="1" si="128"/>
        <v>32480.835426269346</v>
      </c>
      <c r="P307">
        <f t="shared" ca="1" si="137"/>
        <v>3963.2506852541728</v>
      </c>
      <c r="Q307">
        <f t="shared" ca="1" si="129"/>
        <v>933</v>
      </c>
      <c r="R307">
        <f t="shared" ca="1" si="138"/>
        <v>647.82101625589553</v>
      </c>
      <c r="S307">
        <f t="shared" ca="1" si="139"/>
        <v>11978.847011901093</v>
      </c>
      <c r="T307">
        <f t="shared" ca="1" si="140"/>
        <v>57067.097697155259</v>
      </c>
      <c r="U307">
        <f t="shared" ca="1" si="141"/>
        <v>34061.656442525244</v>
      </c>
      <c r="V307">
        <f t="shared" ca="1" si="142"/>
        <v>23005.441254630015</v>
      </c>
      <c r="AD307" s="5">
        <f ca="1">IF(Table1[[#This Row],[Gender]]="men",1,0)</f>
        <v>0</v>
      </c>
      <c r="AE307" s="6">
        <f ca="1">IF(Table1[[#This Row],[Gender]]="women",1,0)</f>
        <v>1</v>
      </c>
      <c r="AF307" s="6"/>
      <c r="AG307" s="7"/>
      <c r="AJ307" s="17">
        <f ca="1">IF(Table1[[#This Row],[field of work]]="TEACHING",1,0)</f>
        <v>0</v>
      </c>
      <c r="AK307" s="11">
        <f ca="1">IF(Table1[[#This Row],[field of work]]="CONSTRUCTION",1,0)</f>
        <v>0</v>
      </c>
      <c r="AL307" s="11">
        <f ca="1">IF(Table1[[#This Row],[field of work]]="AGRICULTURE",1,0)</f>
        <v>0</v>
      </c>
      <c r="AM307" s="11">
        <f ca="1">IF(Table1[[#This Row],[field of work]]="AGRICULTURE",1,0)</f>
        <v>0</v>
      </c>
      <c r="AN307" s="11">
        <f ca="1">IF(Table1[[#This Row],[field of work]]="HEALTH",1,0)</f>
        <v>1</v>
      </c>
      <c r="AO307" s="11">
        <f ca="1">IF(Table1[[#This Row],[field of work]]="IT",1,0)</f>
        <v>0</v>
      </c>
      <c r="AP307" s="11"/>
      <c r="AQ307" s="11"/>
      <c r="AR307" s="6"/>
      <c r="AS307" s="6"/>
      <c r="AT307" s="6"/>
      <c r="AU307" s="7"/>
      <c r="AW307" s="20">
        <f ca="1">QUOTIENT(Table1[[#This Row],[Car Value]],Table1[[#This Row],[Cars]])</f>
        <v>3963</v>
      </c>
      <c r="AX307" s="6"/>
      <c r="AY307" s="17">
        <f ca="1">IF(Table1[[#This Row],[Value of debts]]&gt;$AZ$6,1,0)</f>
        <v>1</v>
      </c>
      <c r="AZ307" s="6"/>
      <c r="BA307" s="6"/>
      <c r="BB307" s="7"/>
      <c r="BC307" s="27">
        <f ca="1">(Table1[[#This Row],[Mortage left]]/Table1[[#This Row],[Value of House]])</f>
        <v>0.78980754835913303</v>
      </c>
      <c r="BD307" s="11">
        <f t="shared" ca="1" si="130"/>
        <v>0</v>
      </c>
      <c r="BE307" s="11"/>
      <c r="BF307" s="11"/>
      <c r="BG307" s="17">
        <f ca="1">IF(Table1[[#This Row],[Area]]="YUKON",Table1[[#This Row],[Income]],0)</f>
        <v>0</v>
      </c>
      <c r="BH307" s="11">
        <f ca="1">IF(Table1[[#This Row],[Area]]="BC",Table1[[#This Row],[Income]],0)</f>
        <v>0</v>
      </c>
      <c r="BI307" s="11">
        <f t="shared" ca="1" si="131"/>
        <v>0</v>
      </c>
      <c r="BJ307" s="11">
        <f t="shared" ca="1" si="132"/>
        <v>0</v>
      </c>
      <c r="BK307" s="11">
        <f ca="1">IF(Table1[[#This Row],[Area]]="NUNAVUT",Table1[[#This Row],[Income]],0)</f>
        <v>0</v>
      </c>
      <c r="BL307" s="11">
        <f t="shared" ca="1" si="133"/>
        <v>0</v>
      </c>
      <c r="BM307" s="6">
        <f ca="1">IF(Table1[[#This Row],[Area]]="MANITOBA",Table1[[#This Row],[Income]],0)</f>
        <v>8225</v>
      </c>
      <c r="BN307" s="6">
        <f ca="1">IF(Table1[[#This Row],[Area]]="ONTARIO",Table1[[#This Row],[Income]],0)</f>
        <v>0</v>
      </c>
      <c r="BO307" s="6">
        <f ca="1">IF(Table1[[#This Row],[Area]]="QUEBEC",Table1[[#This Row],[Income]],0)</f>
        <v>0</v>
      </c>
      <c r="BP307" s="6">
        <f ca="1">IF(Table1[[#This Row],[Area]]="NEWFOUNLAND",Table1[[#This Row],[Income]],0)</f>
        <v>0</v>
      </c>
      <c r="BQ307" s="6">
        <f ca="1">IF(Table1[[#This Row],[Area]]="NEW BRUNCWICK",Table1[[#This Row],[Income]],0)</f>
        <v>0</v>
      </c>
      <c r="BR307" s="6">
        <f ca="1">IF(Table1[[#This Row],[Area]]="NOVA SCOTIA",Table1[[#This Row],[Income]],0)</f>
        <v>0</v>
      </c>
      <c r="BS307" s="7">
        <f t="shared" ca="1" si="134"/>
        <v>0</v>
      </c>
      <c r="BT307" s="5">
        <f ca="1">IF(Table1[[#This Row],[field of work]]="HEALTH",Table1[[#This Row],[Income]],0)</f>
        <v>8225</v>
      </c>
      <c r="BU307" s="6">
        <f ca="1">IF(Table1[[#This Row],[field of work]]="CONSTRUCTION",Table1[[#This Row],[Income]],0)</f>
        <v>0</v>
      </c>
      <c r="BV307" s="6">
        <f t="shared" ca="1" si="135"/>
        <v>0</v>
      </c>
      <c r="BW307" s="6">
        <f ca="1">IF(Table1[[#This Row],[field of work]]="IT",Table1[[#This Row],[Income]],0)</f>
        <v>0</v>
      </c>
      <c r="BX307" s="6">
        <f ca="1">IF(Table1[[#This Row],[field of work]]="GENERAL WORK",Table1[[#This Row],[Income]],0)</f>
        <v>0</v>
      </c>
      <c r="BY307" s="7">
        <f ca="1">IF(Table1[[#This Row],[field of work]]="AGRICULTURE",Table1[[#This Row],[Income]],0)</f>
        <v>0</v>
      </c>
      <c r="BZ307" s="5">
        <f ca="1">IF(Table1[[#This Row],[Value of debts]]&gt;Table1[[#This Row],[Income]],1,0)</f>
        <v>1</v>
      </c>
      <c r="CA307" s="7"/>
      <c r="CB307" s="5">
        <f ca="1">IF(Table1[[#This Row],[Networth of person($)]]&gt;$CC$6,Table1[[#This Row],[age]],0)</f>
        <v>45</v>
      </c>
      <c r="CC307" s="7"/>
      <c r="CD307" s="6"/>
      <c r="CE307" s="6"/>
      <c r="CF307" s="6"/>
      <c r="CG307" s="6"/>
      <c r="CH307" s="6"/>
      <c r="CI307" s="6"/>
    </row>
    <row r="308" spans="2:87" x14ac:dyDescent="0.25">
      <c r="B308">
        <f t="shared" ca="1" si="116"/>
        <v>1</v>
      </c>
      <c r="C308" t="str">
        <f t="shared" ca="1" si="117"/>
        <v>men</v>
      </c>
      <c r="D308">
        <f t="shared" ca="1" si="118"/>
        <v>26</v>
      </c>
      <c r="E308">
        <f t="shared" ca="1" si="119"/>
        <v>2</v>
      </c>
      <c r="F308" t="str">
        <f t="shared" ca="1" si="120"/>
        <v>constuction</v>
      </c>
      <c r="G308">
        <f t="shared" ca="1" si="121"/>
        <v>2</v>
      </c>
      <c r="H308" t="str">
        <f t="shared" ca="1" si="122"/>
        <v>college</v>
      </c>
      <c r="I308">
        <f t="shared" ca="1" si="123"/>
        <v>0</v>
      </c>
      <c r="J308">
        <f t="shared" ca="1" si="124"/>
        <v>2</v>
      </c>
      <c r="K308">
        <f t="shared" ca="1" si="125"/>
        <v>2591</v>
      </c>
      <c r="L308">
        <f t="shared" ca="1" si="126"/>
        <v>12</v>
      </c>
      <c r="M308" t="str">
        <f t="shared" ca="1" si="127"/>
        <v>Nova Scotia</v>
      </c>
      <c r="N308">
        <f t="shared" ca="1" si="136"/>
        <v>15546</v>
      </c>
      <c r="O308">
        <f t="shared" ca="1" si="128"/>
        <v>2322.2246665071352</v>
      </c>
      <c r="P308">
        <f t="shared" ca="1" si="137"/>
        <v>3200.7334467968935</v>
      </c>
      <c r="Q308">
        <f t="shared" ca="1" si="129"/>
        <v>243</v>
      </c>
      <c r="R308">
        <f t="shared" ca="1" si="138"/>
        <v>2462.1744095937152</v>
      </c>
      <c r="S308">
        <f t="shared" ca="1" si="139"/>
        <v>991.36574712141419</v>
      </c>
      <c r="T308">
        <f t="shared" ca="1" si="140"/>
        <v>19738.099193918308</v>
      </c>
      <c r="U308">
        <f t="shared" ca="1" si="141"/>
        <v>5027.3990761008499</v>
      </c>
      <c r="V308">
        <f t="shared" ca="1" si="142"/>
        <v>14710.700117817458</v>
      </c>
      <c r="AD308" s="5">
        <f ca="1">IF(Table1[[#This Row],[Gender]]="men",1,0)</f>
        <v>1</v>
      </c>
      <c r="AE308" s="6">
        <f ca="1">IF(Table1[[#This Row],[Gender]]="women",1,0)</f>
        <v>0</v>
      </c>
      <c r="AF308" s="6"/>
      <c r="AG308" s="7"/>
      <c r="AJ308" s="17">
        <f ca="1">IF(Table1[[#This Row],[field of work]]="TEACHING",1,0)</f>
        <v>0</v>
      </c>
      <c r="AK308" s="11">
        <f ca="1">IF(Table1[[#This Row],[field of work]]="CONSTRUCTION",1,0)</f>
        <v>0</v>
      </c>
      <c r="AL308" s="11">
        <f ca="1">IF(Table1[[#This Row],[field of work]]="AGRICULTURE",1,0)</f>
        <v>0</v>
      </c>
      <c r="AM308" s="11">
        <f ca="1">IF(Table1[[#This Row],[field of work]]="AGRICULTURE",1,0)</f>
        <v>0</v>
      </c>
      <c r="AN308" s="11">
        <f ca="1">IF(Table1[[#This Row],[field of work]]="HEALTH",1,0)</f>
        <v>0</v>
      </c>
      <c r="AO308" s="11">
        <f ca="1">IF(Table1[[#This Row],[field of work]]="IT",1,0)</f>
        <v>0</v>
      </c>
      <c r="AP308" s="11"/>
      <c r="AQ308" s="11"/>
      <c r="AR308" s="6"/>
      <c r="AS308" s="6"/>
      <c r="AT308" s="6"/>
      <c r="AU308" s="7"/>
      <c r="AW308" s="20">
        <f ca="1">QUOTIENT(Table1[[#This Row],[Car Value]],Table1[[#This Row],[Cars]])</f>
        <v>1600</v>
      </c>
      <c r="AX308" s="6"/>
      <c r="AY308" s="17">
        <f ca="1">IF(Table1[[#This Row],[Value of debts]]&gt;$AZ$6,1,0)</f>
        <v>1</v>
      </c>
      <c r="AZ308" s="6"/>
      <c r="BA308" s="6"/>
      <c r="BB308" s="7"/>
      <c r="BC308" s="27">
        <f ca="1">(Table1[[#This Row],[Mortage left]]/Table1[[#This Row],[Value of House]])</f>
        <v>0.14937763196366494</v>
      </c>
      <c r="BD308" s="11">
        <f t="shared" ca="1" si="130"/>
        <v>1</v>
      </c>
      <c r="BE308" s="11"/>
      <c r="BF308" s="11"/>
      <c r="BG308" s="17">
        <f ca="1">IF(Table1[[#This Row],[Area]]="YUKON",Table1[[#This Row],[Income]],0)</f>
        <v>0</v>
      </c>
      <c r="BH308" s="11">
        <f ca="1">IF(Table1[[#This Row],[Area]]="BC",Table1[[#This Row],[Income]],0)</f>
        <v>0</v>
      </c>
      <c r="BI308" s="11">
        <f t="shared" ca="1" si="131"/>
        <v>0</v>
      </c>
      <c r="BJ308" s="11">
        <f t="shared" ca="1" si="132"/>
        <v>0</v>
      </c>
      <c r="BK308" s="11">
        <f ca="1">IF(Table1[[#This Row],[Area]]="NUNAVUT",Table1[[#This Row],[Income]],0)</f>
        <v>0</v>
      </c>
      <c r="BL308" s="11">
        <f t="shared" ca="1" si="133"/>
        <v>0</v>
      </c>
      <c r="BM308" s="6">
        <f ca="1">IF(Table1[[#This Row],[Area]]="MANITOBA",Table1[[#This Row],[Income]],0)</f>
        <v>0</v>
      </c>
      <c r="BN308" s="6">
        <f ca="1">IF(Table1[[#This Row],[Area]]="ONTARIO",Table1[[#This Row],[Income]],0)</f>
        <v>0</v>
      </c>
      <c r="BO308" s="6">
        <f ca="1">IF(Table1[[#This Row],[Area]]="QUEBEC",Table1[[#This Row],[Income]],0)</f>
        <v>0</v>
      </c>
      <c r="BP308" s="6">
        <f ca="1">IF(Table1[[#This Row],[Area]]="NEWFOUNLAND",Table1[[#This Row],[Income]],0)</f>
        <v>0</v>
      </c>
      <c r="BQ308" s="6">
        <f ca="1">IF(Table1[[#This Row],[Area]]="NEW BRUNCWICK",Table1[[#This Row],[Income]],0)</f>
        <v>0</v>
      </c>
      <c r="BR308" s="6">
        <f ca="1">IF(Table1[[#This Row],[Area]]="NOVA SCOTIA",Table1[[#This Row],[Income]],0)</f>
        <v>2591</v>
      </c>
      <c r="BS308" s="7">
        <f t="shared" ca="1" si="134"/>
        <v>0</v>
      </c>
      <c r="BT308" s="5">
        <f ca="1">IF(Table1[[#This Row],[field of work]]="HEALTH",Table1[[#This Row],[Income]],0)</f>
        <v>0</v>
      </c>
      <c r="BU308" s="6">
        <f ca="1">IF(Table1[[#This Row],[field of work]]="CONSTRUCTION",Table1[[#This Row],[Income]],0)</f>
        <v>0</v>
      </c>
      <c r="BV308" s="6">
        <f t="shared" ca="1" si="135"/>
        <v>0</v>
      </c>
      <c r="BW308" s="6">
        <f ca="1">IF(Table1[[#This Row],[field of work]]="IT",Table1[[#This Row],[Income]],0)</f>
        <v>0</v>
      </c>
      <c r="BX308" s="6">
        <f ca="1">IF(Table1[[#This Row],[field of work]]="GENERAL WORK",Table1[[#This Row],[Income]],0)</f>
        <v>0</v>
      </c>
      <c r="BY308" s="7">
        <f ca="1">IF(Table1[[#This Row],[field of work]]="AGRICULTURE",Table1[[#This Row],[Income]],0)</f>
        <v>0</v>
      </c>
      <c r="BZ308" s="5">
        <f ca="1">IF(Table1[[#This Row],[Value of debts]]&gt;Table1[[#This Row],[Income]],1,0)</f>
        <v>1</v>
      </c>
      <c r="CA308" s="7"/>
      <c r="CB308" s="5">
        <f ca="1">IF(Table1[[#This Row],[Networth of person($)]]&gt;$CC$6,Table1[[#This Row],[age]],0)</f>
        <v>26</v>
      </c>
      <c r="CC308" s="7"/>
      <c r="CD308" s="6"/>
      <c r="CE308" s="6"/>
      <c r="CF308" s="6"/>
      <c r="CG308" s="6"/>
      <c r="CH308" s="6"/>
      <c r="CI308" s="6"/>
    </row>
    <row r="309" spans="2:87" x14ac:dyDescent="0.25">
      <c r="B309">
        <f t="shared" ca="1" si="116"/>
        <v>2</v>
      </c>
      <c r="C309" t="str">
        <f t="shared" ca="1" si="117"/>
        <v>women</v>
      </c>
      <c r="D309">
        <f t="shared" ca="1" si="118"/>
        <v>26</v>
      </c>
      <c r="E309">
        <f t="shared" ca="1" si="119"/>
        <v>6</v>
      </c>
      <c r="F309" t="str">
        <f t="shared" ca="1" si="120"/>
        <v>agriculture</v>
      </c>
      <c r="G309">
        <f t="shared" ca="1" si="121"/>
        <v>4</v>
      </c>
      <c r="H309" t="str">
        <f t="shared" ca="1" si="122"/>
        <v>technical</v>
      </c>
      <c r="I309">
        <f t="shared" ca="1" si="123"/>
        <v>2</v>
      </c>
      <c r="J309">
        <f t="shared" ca="1" si="124"/>
        <v>3</v>
      </c>
      <c r="K309">
        <f t="shared" ca="1" si="125"/>
        <v>5714</v>
      </c>
      <c r="L309">
        <f t="shared" ca="1" si="126"/>
        <v>1</v>
      </c>
      <c r="M309" t="str">
        <f t="shared" ca="1" si="127"/>
        <v>Yukon</v>
      </c>
      <c r="N309">
        <f t="shared" ca="1" si="136"/>
        <v>34284</v>
      </c>
      <c r="O309">
        <f t="shared" ca="1" si="128"/>
        <v>22628.457663083918</v>
      </c>
      <c r="P309">
        <f t="shared" ca="1" si="137"/>
        <v>16147.978737823107</v>
      </c>
      <c r="Q309">
        <f t="shared" ca="1" si="129"/>
        <v>12609</v>
      </c>
      <c r="R309">
        <f t="shared" ca="1" si="138"/>
        <v>444.93847452520617</v>
      </c>
      <c r="S309">
        <f t="shared" ca="1" si="139"/>
        <v>2817.6161002079189</v>
      </c>
      <c r="T309">
        <f t="shared" ca="1" si="140"/>
        <v>53249.594838031022</v>
      </c>
      <c r="U309">
        <f t="shared" ca="1" si="141"/>
        <v>35682.396137609117</v>
      </c>
      <c r="V309">
        <f t="shared" ca="1" si="142"/>
        <v>17567.198700421905</v>
      </c>
      <c r="AD309" s="5">
        <f ca="1">IF(Table1[[#This Row],[Gender]]="men",1,0)</f>
        <v>0</v>
      </c>
      <c r="AE309" s="6">
        <f ca="1">IF(Table1[[#This Row],[Gender]]="women",1,0)</f>
        <v>1</v>
      </c>
      <c r="AF309" s="6"/>
      <c r="AG309" s="7"/>
      <c r="AJ309" s="17">
        <f ca="1">IF(Table1[[#This Row],[field of work]]="TEACHING",1,0)</f>
        <v>0</v>
      </c>
      <c r="AK309" s="11">
        <f ca="1">IF(Table1[[#This Row],[field of work]]="CONSTRUCTION",1,0)</f>
        <v>0</v>
      </c>
      <c r="AL309" s="11">
        <f ca="1">IF(Table1[[#This Row],[field of work]]="AGRICULTURE",1,0)</f>
        <v>1</v>
      </c>
      <c r="AM309" s="11">
        <f ca="1">IF(Table1[[#This Row],[field of work]]="AGRICULTURE",1,0)</f>
        <v>1</v>
      </c>
      <c r="AN309" s="11">
        <f ca="1">IF(Table1[[#This Row],[field of work]]="HEALTH",1,0)</f>
        <v>0</v>
      </c>
      <c r="AO309" s="11">
        <f ca="1">IF(Table1[[#This Row],[field of work]]="IT",1,0)</f>
        <v>0</v>
      </c>
      <c r="AP309" s="11"/>
      <c r="AQ309" s="11"/>
      <c r="AR309" s="6"/>
      <c r="AS309" s="6"/>
      <c r="AT309" s="6"/>
      <c r="AU309" s="7"/>
      <c r="AW309" s="20">
        <f ca="1">QUOTIENT(Table1[[#This Row],[Car Value]],Table1[[#This Row],[Cars]])</f>
        <v>5382</v>
      </c>
      <c r="AX309" s="6"/>
      <c r="AY309" s="17">
        <f ca="1">IF(Table1[[#This Row],[Value of debts]]&gt;$AZ$6,1,0)</f>
        <v>1</v>
      </c>
      <c r="AZ309" s="6"/>
      <c r="BA309" s="6"/>
      <c r="BB309" s="7"/>
      <c r="BC309" s="27">
        <f ca="1">(Table1[[#This Row],[Mortage left]]/Table1[[#This Row],[Value of House]])</f>
        <v>0.66002968332411383</v>
      </c>
      <c r="BD309" s="11">
        <f t="shared" ca="1" si="130"/>
        <v>0</v>
      </c>
      <c r="BE309" s="11"/>
      <c r="BF309" s="11"/>
      <c r="BG309" s="17">
        <f ca="1">IF(Table1[[#This Row],[Area]]="YUKON",Table1[[#This Row],[Income]],0)</f>
        <v>5714</v>
      </c>
      <c r="BH309" s="11">
        <f ca="1">IF(Table1[[#This Row],[Area]]="BC",Table1[[#This Row],[Income]],0)</f>
        <v>0</v>
      </c>
      <c r="BI309" s="11">
        <f t="shared" ca="1" si="131"/>
        <v>0</v>
      </c>
      <c r="BJ309" s="11">
        <f t="shared" ca="1" si="132"/>
        <v>0</v>
      </c>
      <c r="BK309" s="11">
        <f ca="1">IF(Table1[[#This Row],[Area]]="NUNAVUT",Table1[[#This Row],[Income]],0)</f>
        <v>0</v>
      </c>
      <c r="BL309" s="11">
        <f t="shared" ca="1" si="133"/>
        <v>0</v>
      </c>
      <c r="BM309" s="6">
        <f ca="1">IF(Table1[[#This Row],[Area]]="MANITOBA",Table1[[#This Row],[Income]],0)</f>
        <v>0</v>
      </c>
      <c r="BN309" s="6">
        <f ca="1">IF(Table1[[#This Row],[Area]]="ONTARIO",Table1[[#This Row],[Income]],0)</f>
        <v>0</v>
      </c>
      <c r="BO309" s="6">
        <f ca="1">IF(Table1[[#This Row],[Area]]="QUEBEC",Table1[[#This Row],[Income]],0)</f>
        <v>0</v>
      </c>
      <c r="BP309" s="6">
        <f ca="1">IF(Table1[[#This Row],[Area]]="NEWFOUNLAND",Table1[[#This Row],[Income]],0)</f>
        <v>0</v>
      </c>
      <c r="BQ309" s="6">
        <f ca="1">IF(Table1[[#This Row],[Area]]="NEW BRUNCWICK",Table1[[#This Row],[Income]],0)</f>
        <v>0</v>
      </c>
      <c r="BR309" s="6">
        <f ca="1">IF(Table1[[#This Row],[Area]]="NOVA SCOTIA",Table1[[#This Row],[Income]],0)</f>
        <v>0</v>
      </c>
      <c r="BS309" s="7">
        <f t="shared" ca="1" si="134"/>
        <v>0</v>
      </c>
      <c r="BT309" s="5">
        <f ca="1">IF(Table1[[#This Row],[field of work]]="HEALTH",Table1[[#This Row],[Income]],0)</f>
        <v>0</v>
      </c>
      <c r="BU309" s="6">
        <f ca="1">IF(Table1[[#This Row],[field of work]]="CONSTRUCTION",Table1[[#This Row],[Income]],0)</f>
        <v>0</v>
      </c>
      <c r="BV309" s="6">
        <f t="shared" ca="1" si="135"/>
        <v>8980</v>
      </c>
      <c r="BW309" s="6">
        <f ca="1">IF(Table1[[#This Row],[field of work]]="IT",Table1[[#This Row],[Income]],0)</f>
        <v>0</v>
      </c>
      <c r="BX309" s="6">
        <f ca="1">IF(Table1[[#This Row],[field of work]]="GENERAL WORK",Table1[[#This Row],[Income]],0)</f>
        <v>0</v>
      </c>
      <c r="BY309" s="7">
        <f ca="1">IF(Table1[[#This Row],[field of work]]="AGRICULTURE",Table1[[#This Row],[Income]],0)</f>
        <v>5714</v>
      </c>
      <c r="BZ309" s="5">
        <f ca="1">IF(Table1[[#This Row],[Value of debts]]&gt;Table1[[#This Row],[Income]],1,0)</f>
        <v>1</v>
      </c>
      <c r="CA309" s="7"/>
      <c r="CB309" s="5">
        <f ca="1">IF(Table1[[#This Row],[Networth of person($)]]&gt;$CC$6,Table1[[#This Row],[age]],0)</f>
        <v>26</v>
      </c>
      <c r="CC309" s="7"/>
      <c r="CD309" s="6"/>
      <c r="CE309" s="6"/>
      <c r="CF309" s="6"/>
      <c r="CG309" s="6"/>
      <c r="CH309" s="6"/>
      <c r="CI309" s="6"/>
    </row>
    <row r="310" spans="2:87" x14ac:dyDescent="0.25">
      <c r="B310">
        <f t="shared" ca="1" si="116"/>
        <v>2</v>
      </c>
      <c r="C310" t="str">
        <f t="shared" ca="1" si="117"/>
        <v>women</v>
      </c>
      <c r="D310">
        <f t="shared" ca="1" si="118"/>
        <v>41</v>
      </c>
      <c r="E310">
        <f t="shared" ca="1" si="119"/>
        <v>3</v>
      </c>
      <c r="F310" t="str">
        <f t="shared" ca="1" si="120"/>
        <v>teaching</v>
      </c>
      <c r="G310">
        <f t="shared" ca="1" si="121"/>
        <v>6</v>
      </c>
      <c r="H310" t="str">
        <f t="shared" ca="1" si="122"/>
        <v>other</v>
      </c>
      <c r="I310">
        <f t="shared" ca="1" si="123"/>
        <v>3</v>
      </c>
      <c r="J310">
        <f t="shared" ca="1" si="124"/>
        <v>1</v>
      </c>
      <c r="K310">
        <f t="shared" ca="1" si="125"/>
        <v>8980</v>
      </c>
      <c r="L310">
        <f t="shared" ca="1" si="126"/>
        <v>10</v>
      </c>
      <c r="M310" t="str">
        <f t="shared" ca="1" si="127"/>
        <v>Newfounland</v>
      </c>
      <c r="N310">
        <f t="shared" ca="1" si="136"/>
        <v>53880</v>
      </c>
      <c r="O310">
        <f t="shared" ca="1" si="128"/>
        <v>25000.055326514899</v>
      </c>
      <c r="P310">
        <f t="shared" ca="1" si="137"/>
        <v>5480.8912943706209</v>
      </c>
      <c r="Q310">
        <f t="shared" ca="1" si="129"/>
        <v>2890</v>
      </c>
      <c r="R310">
        <f t="shared" ca="1" si="138"/>
        <v>16137.873982849433</v>
      </c>
      <c r="S310">
        <f t="shared" ca="1" si="139"/>
        <v>282.246646240801</v>
      </c>
      <c r="T310">
        <f t="shared" ca="1" si="140"/>
        <v>59643.137940611421</v>
      </c>
      <c r="U310">
        <f t="shared" ca="1" si="141"/>
        <v>44027.929309364335</v>
      </c>
      <c r="V310">
        <f t="shared" ca="1" si="142"/>
        <v>15615.208631247086</v>
      </c>
      <c r="AD310" s="5">
        <f ca="1">IF(Table1[[#This Row],[Gender]]="men",1,0)</f>
        <v>0</v>
      </c>
      <c r="AE310" s="6">
        <f ca="1">IF(Table1[[#This Row],[Gender]]="women",1,0)</f>
        <v>1</v>
      </c>
      <c r="AF310" s="6"/>
      <c r="AG310" s="7"/>
      <c r="AJ310" s="17">
        <f ca="1">IF(Table1[[#This Row],[field of work]]="TEACHING",1,0)</f>
        <v>1</v>
      </c>
      <c r="AK310" s="11">
        <f ca="1">IF(Table1[[#This Row],[field of work]]="CONSTRUCTION",1,0)</f>
        <v>0</v>
      </c>
      <c r="AL310" s="11">
        <f ca="1">IF(Table1[[#This Row],[field of work]]="AGRICULTURE",1,0)</f>
        <v>0</v>
      </c>
      <c r="AM310" s="11">
        <f ca="1">IF(Table1[[#This Row],[field of work]]="AGRICULTURE",1,0)</f>
        <v>0</v>
      </c>
      <c r="AN310" s="11">
        <f ca="1">IF(Table1[[#This Row],[field of work]]="HEALTH",1,0)</f>
        <v>0</v>
      </c>
      <c r="AO310" s="11">
        <f ca="1">IF(Table1[[#This Row],[field of work]]="IT",1,0)</f>
        <v>0</v>
      </c>
      <c r="AP310" s="11"/>
      <c r="AQ310" s="11"/>
      <c r="AR310" s="6"/>
      <c r="AS310" s="6"/>
      <c r="AT310" s="6"/>
      <c r="AU310" s="7"/>
      <c r="AW310" s="20">
        <f ca="1">QUOTIENT(Table1[[#This Row],[Car Value]],Table1[[#This Row],[Cars]])</f>
        <v>5480</v>
      </c>
      <c r="AX310" s="6"/>
      <c r="AY310" s="17">
        <f ca="1">IF(Table1[[#This Row],[Value of debts]]&gt;$AZ$6,1,0)</f>
        <v>1</v>
      </c>
      <c r="AZ310" s="6"/>
      <c r="BA310" s="6"/>
      <c r="BB310" s="7"/>
      <c r="BC310" s="27">
        <f ca="1">(Table1[[#This Row],[Mortage left]]/Table1[[#This Row],[Value of House]])</f>
        <v>0.46399508772299369</v>
      </c>
      <c r="BD310" s="11">
        <f t="shared" ca="1" si="130"/>
        <v>0</v>
      </c>
      <c r="BE310" s="11"/>
      <c r="BF310" s="11"/>
      <c r="BG310" s="17">
        <f ca="1">IF(Table1[[#This Row],[Area]]="YUKON",Table1[[#This Row],[Income]],0)</f>
        <v>0</v>
      </c>
      <c r="BH310" s="11">
        <f ca="1">IF(Table1[[#This Row],[Area]]="BC",Table1[[#This Row],[Income]],0)</f>
        <v>0</v>
      </c>
      <c r="BI310" s="11">
        <f t="shared" ca="1" si="131"/>
        <v>0</v>
      </c>
      <c r="BJ310" s="11">
        <f t="shared" ca="1" si="132"/>
        <v>8802</v>
      </c>
      <c r="BK310" s="11">
        <f ca="1">IF(Table1[[#This Row],[Area]]="NUNAVUT",Table1[[#This Row],[Income]],0)</f>
        <v>0</v>
      </c>
      <c r="BL310" s="11">
        <f t="shared" ca="1" si="133"/>
        <v>0</v>
      </c>
      <c r="BM310" s="6">
        <f ca="1">IF(Table1[[#This Row],[Area]]="MANITOBA",Table1[[#This Row],[Income]],0)</f>
        <v>0</v>
      </c>
      <c r="BN310" s="6">
        <f ca="1">IF(Table1[[#This Row],[Area]]="ONTARIO",Table1[[#This Row],[Income]],0)</f>
        <v>0</v>
      </c>
      <c r="BO310" s="6">
        <f ca="1">IF(Table1[[#This Row],[Area]]="QUEBEC",Table1[[#This Row],[Income]],0)</f>
        <v>0</v>
      </c>
      <c r="BP310" s="6">
        <f ca="1">IF(Table1[[#This Row],[Area]]="NEWFOUNLAND",Table1[[#This Row],[Income]],0)</f>
        <v>8980</v>
      </c>
      <c r="BQ310" s="6">
        <f ca="1">IF(Table1[[#This Row],[Area]]="NEW BRUNCWICK",Table1[[#This Row],[Income]],0)</f>
        <v>0</v>
      </c>
      <c r="BR310" s="6">
        <f ca="1">IF(Table1[[#This Row],[Area]]="NOVA SCOTIA",Table1[[#This Row],[Income]],0)</f>
        <v>0</v>
      </c>
      <c r="BS310" s="7">
        <f t="shared" ca="1" si="134"/>
        <v>0</v>
      </c>
      <c r="BT310" s="5">
        <f ca="1">IF(Table1[[#This Row],[field of work]]="HEALTH",Table1[[#This Row],[Income]],0)</f>
        <v>0</v>
      </c>
      <c r="BU310" s="6">
        <f ca="1">IF(Table1[[#This Row],[field of work]]="CONSTRUCTION",Table1[[#This Row],[Income]],0)</f>
        <v>0</v>
      </c>
      <c r="BV310" s="6">
        <f t="shared" ca="1" si="135"/>
        <v>0</v>
      </c>
      <c r="BW310" s="6">
        <f ca="1">IF(Table1[[#This Row],[field of work]]="IT",Table1[[#This Row],[Income]],0)</f>
        <v>0</v>
      </c>
      <c r="BX310" s="6">
        <f ca="1">IF(Table1[[#This Row],[field of work]]="GENERAL WORK",Table1[[#This Row],[Income]],0)</f>
        <v>0</v>
      </c>
      <c r="BY310" s="7">
        <f ca="1">IF(Table1[[#This Row],[field of work]]="AGRICULTURE",Table1[[#This Row],[Income]],0)</f>
        <v>0</v>
      </c>
      <c r="BZ310" s="5">
        <f ca="1">IF(Table1[[#This Row],[Value of debts]]&gt;Table1[[#This Row],[Income]],1,0)</f>
        <v>1</v>
      </c>
      <c r="CA310" s="7"/>
      <c r="CB310" s="5">
        <f ca="1">IF(Table1[[#This Row],[Networth of person($)]]&gt;$CC$6,Table1[[#This Row],[age]],0)</f>
        <v>41</v>
      </c>
      <c r="CC310" s="7"/>
      <c r="CD310" s="6"/>
      <c r="CE310" s="6"/>
      <c r="CF310" s="6"/>
      <c r="CG310" s="6"/>
      <c r="CH310" s="6"/>
      <c r="CI310" s="6"/>
    </row>
    <row r="311" spans="2:87" x14ac:dyDescent="0.25">
      <c r="B311">
        <f t="shared" ca="1" si="116"/>
        <v>1</v>
      </c>
      <c r="C311" t="str">
        <f t="shared" ca="1" si="117"/>
        <v>men</v>
      </c>
      <c r="D311">
        <f t="shared" ca="1" si="118"/>
        <v>44</v>
      </c>
      <c r="E311">
        <f t="shared" ca="1" si="119"/>
        <v>5</v>
      </c>
      <c r="F311" t="str">
        <f t="shared" ca="1" si="120"/>
        <v>general work</v>
      </c>
      <c r="G311">
        <f t="shared" ca="1" si="121"/>
        <v>4</v>
      </c>
      <c r="H311" t="str">
        <f t="shared" ca="1" si="122"/>
        <v>technical</v>
      </c>
      <c r="I311">
        <f t="shared" ca="1" si="123"/>
        <v>3</v>
      </c>
      <c r="J311">
        <f t="shared" ca="1" si="124"/>
        <v>1</v>
      </c>
      <c r="K311">
        <f t="shared" ca="1" si="125"/>
        <v>3162</v>
      </c>
      <c r="L311">
        <f t="shared" ca="1" si="126"/>
        <v>3</v>
      </c>
      <c r="M311" t="str">
        <f t="shared" ca="1" si="127"/>
        <v>Northwest Ter</v>
      </c>
      <c r="N311">
        <f t="shared" ca="1" si="136"/>
        <v>18972</v>
      </c>
      <c r="O311">
        <f t="shared" ca="1" si="128"/>
        <v>17368.446523985345</v>
      </c>
      <c r="P311">
        <f t="shared" ca="1" si="137"/>
        <v>1083.7979974192569</v>
      </c>
      <c r="Q311">
        <f t="shared" ca="1" si="129"/>
        <v>782</v>
      </c>
      <c r="R311">
        <f t="shared" ca="1" si="138"/>
        <v>2313.4866558829185</v>
      </c>
      <c r="S311">
        <f t="shared" ca="1" si="139"/>
        <v>3844.0093402159296</v>
      </c>
      <c r="T311">
        <f t="shared" ca="1" si="140"/>
        <v>23899.807337635186</v>
      </c>
      <c r="U311">
        <f t="shared" ca="1" si="141"/>
        <v>20463.933179868265</v>
      </c>
      <c r="V311">
        <f t="shared" ca="1" si="142"/>
        <v>3435.8741577669207</v>
      </c>
      <c r="AD311" s="5">
        <f ca="1">IF(Table1[[#This Row],[Gender]]="men",1,0)</f>
        <v>1</v>
      </c>
      <c r="AE311" s="6">
        <f ca="1">IF(Table1[[#This Row],[Gender]]="women",1,0)</f>
        <v>0</v>
      </c>
      <c r="AF311" s="6"/>
      <c r="AG311" s="7"/>
      <c r="AJ311" s="17">
        <f ca="1">IF(Table1[[#This Row],[field of work]]="TEACHING",1,0)</f>
        <v>0</v>
      </c>
      <c r="AK311" s="11">
        <f ca="1">IF(Table1[[#This Row],[field of work]]="CONSTRUCTION",1,0)</f>
        <v>0</v>
      </c>
      <c r="AL311" s="11">
        <f ca="1">IF(Table1[[#This Row],[field of work]]="AGRICULTURE",1,0)</f>
        <v>0</v>
      </c>
      <c r="AM311" s="11">
        <f ca="1">IF(Table1[[#This Row],[field of work]]="AGRICULTURE",1,0)</f>
        <v>0</v>
      </c>
      <c r="AN311" s="11">
        <f ca="1">IF(Table1[[#This Row],[field of work]]="HEALTH",1,0)</f>
        <v>0</v>
      </c>
      <c r="AO311" s="11">
        <f ca="1">IF(Table1[[#This Row],[field of work]]="IT",1,0)</f>
        <v>0</v>
      </c>
      <c r="AP311" s="11"/>
      <c r="AQ311" s="11"/>
      <c r="AR311" s="6"/>
      <c r="AS311" s="6"/>
      <c r="AT311" s="6"/>
      <c r="AU311" s="7"/>
      <c r="AW311" s="20">
        <f ca="1">QUOTIENT(Table1[[#This Row],[Car Value]],Table1[[#This Row],[Cars]])</f>
        <v>1083</v>
      </c>
      <c r="AX311" s="6"/>
      <c r="AY311" s="17">
        <f ca="1">IF(Table1[[#This Row],[Value of debts]]&gt;$AZ$6,1,0)</f>
        <v>1</v>
      </c>
      <c r="AZ311" s="6"/>
      <c r="BA311" s="6"/>
      <c r="BB311" s="7"/>
      <c r="BC311" s="27">
        <f ca="1">(Table1[[#This Row],[Mortage left]]/Table1[[#This Row],[Value of House]])</f>
        <v>0.91547788973146449</v>
      </c>
      <c r="BD311" s="11">
        <f t="shared" ca="1" si="130"/>
        <v>0</v>
      </c>
      <c r="BE311" s="11"/>
      <c r="BF311" s="11"/>
      <c r="BG311" s="17">
        <f ca="1">IF(Table1[[#This Row],[Area]]="YUKON",Table1[[#This Row],[Income]],0)</f>
        <v>0</v>
      </c>
      <c r="BH311" s="11">
        <f ca="1">IF(Table1[[#This Row],[Area]]="BC",Table1[[#This Row],[Income]],0)</f>
        <v>0</v>
      </c>
      <c r="BI311" s="11">
        <f t="shared" ca="1" si="131"/>
        <v>0</v>
      </c>
      <c r="BJ311" s="11">
        <f t="shared" ca="1" si="132"/>
        <v>0</v>
      </c>
      <c r="BK311" s="11">
        <f ca="1">IF(Table1[[#This Row],[Area]]="NUNAVUT",Table1[[#This Row],[Income]],0)</f>
        <v>0</v>
      </c>
      <c r="BL311" s="11">
        <f t="shared" ca="1" si="133"/>
        <v>0</v>
      </c>
      <c r="BM311" s="6">
        <f ca="1">IF(Table1[[#This Row],[Area]]="MANITOBA",Table1[[#This Row],[Income]],0)</f>
        <v>0</v>
      </c>
      <c r="BN311" s="6">
        <f ca="1">IF(Table1[[#This Row],[Area]]="ONTARIO",Table1[[#This Row],[Income]],0)</f>
        <v>0</v>
      </c>
      <c r="BO311" s="6">
        <f ca="1">IF(Table1[[#This Row],[Area]]="QUEBEC",Table1[[#This Row],[Income]],0)</f>
        <v>0</v>
      </c>
      <c r="BP311" s="6">
        <f ca="1">IF(Table1[[#This Row],[Area]]="NEWFOUNLAND",Table1[[#This Row],[Income]],0)</f>
        <v>0</v>
      </c>
      <c r="BQ311" s="6">
        <f ca="1">IF(Table1[[#This Row],[Area]]="NEW BRUNCWICK",Table1[[#This Row],[Income]],0)</f>
        <v>0</v>
      </c>
      <c r="BR311" s="6">
        <f ca="1">IF(Table1[[#This Row],[Area]]="NOVA SCOTIA",Table1[[#This Row],[Income]],0)</f>
        <v>0</v>
      </c>
      <c r="BS311" s="7">
        <f t="shared" ca="1" si="134"/>
        <v>0</v>
      </c>
      <c r="BT311" s="5">
        <f ca="1">IF(Table1[[#This Row],[field of work]]="HEALTH",Table1[[#This Row],[Income]],0)</f>
        <v>0</v>
      </c>
      <c r="BU311" s="6">
        <f ca="1">IF(Table1[[#This Row],[field of work]]="CONSTRUCTION",Table1[[#This Row],[Income]],0)</f>
        <v>0</v>
      </c>
      <c r="BV311" s="6">
        <f t="shared" ca="1" si="135"/>
        <v>3211</v>
      </c>
      <c r="BW311" s="6">
        <f ca="1">IF(Table1[[#This Row],[field of work]]="IT",Table1[[#This Row],[Income]],0)</f>
        <v>0</v>
      </c>
      <c r="BX311" s="6">
        <f ca="1">IF(Table1[[#This Row],[field of work]]="GENERAL WORK",Table1[[#This Row],[Income]],0)</f>
        <v>3162</v>
      </c>
      <c r="BY311" s="7">
        <f ca="1">IF(Table1[[#This Row],[field of work]]="AGRICULTURE",Table1[[#This Row],[Income]],0)</f>
        <v>0</v>
      </c>
      <c r="BZ311" s="5">
        <f ca="1">IF(Table1[[#This Row],[Value of debts]]&gt;Table1[[#This Row],[Income]],1,0)</f>
        <v>1</v>
      </c>
      <c r="CA311" s="7"/>
      <c r="CB311" s="5">
        <f ca="1">IF(Table1[[#This Row],[Networth of person($)]]&gt;$CC$6,Table1[[#This Row],[age]],0)</f>
        <v>0</v>
      </c>
      <c r="CC311" s="7"/>
      <c r="CD311" s="6"/>
      <c r="CE311" s="6"/>
      <c r="CF311" s="6"/>
      <c r="CG311" s="6"/>
      <c r="CH311" s="6"/>
      <c r="CI311" s="6"/>
    </row>
    <row r="312" spans="2:87" x14ac:dyDescent="0.25">
      <c r="B312">
        <f t="shared" ca="1" si="116"/>
        <v>1</v>
      </c>
      <c r="C312" t="str">
        <f t="shared" ca="1" si="117"/>
        <v>men</v>
      </c>
      <c r="D312">
        <f t="shared" ca="1" si="118"/>
        <v>37</v>
      </c>
      <c r="E312">
        <f t="shared" ca="1" si="119"/>
        <v>3</v>
      </c>
      <c r="F312" t="str">
        <f t="shared" ca="1" si="120"/>
        <v>teaching</v>
      </c>
      <c r="G312">
        <f t="shared" ca="1" si="121"/>
        <v>4</v>
      </c>
      <c r="H312" t="str">
        <f t="shared" ca="1" si="122"/>
        <v>technical</v>
      </c>
      <c r="I312">
        <f t="shared" ca="1" si="123"/>
        <v>2</v>
      </c>
      <c r="J312">
        <f t="shared" ca="1" si="124"/>
        <v>1</v>
      </c>
      <c r="K312">
        <f t="shared" ca="1" si="125"/>
        <v>3211</v>
      </c>
      <c r="L312">
        <f t="shared" ca="1" si="126"/>
        <v>10</v>
      </c>
      <c r="M312" t="str">
        <f t="shared" ca="1" si="127"/>
        <v>Newfounland</v>
      </c>
      <c r="N312">
        <f t="shared" ca="1" si="136"/>
        <v>19266</v>
      </c>
      <c r="O312">
        <f t="shared" ca="1" si="128"/>
        <v>9990.3901014798357</v>
      </c>
      <c r="P312">
        <f t="shared" ca="1" si="137"/>
        <v>2156.4153022142459</v>
      </c>
      <c r="Q312">
        <f t="shared" ca="1" si="129"/>
        <v>872</v>
      </c>
      <c r="R312">
        <f t="shared" ca="1" si="138"/>
        <v>186.84833196873154</v>
      </c>
      <c r="S312">
        <f t="shared" ca="1" si="139"/>
        <v>872.51322823691885</v>
      </c>
      <c r="T312">
        <f t="shared" ca="1" si="140"/>
        <v>22294.928530451165</v>
      </c>
      <c r="U312">
        <f t="shared" ca="1" si="141"/>
        <v>11049.238433448567</v>
      </c>
      <c r="V312">
        <f t="shared" ca="1" si="142"/>
        <v>11245.690097002598</v>
      </c>
      <c r="AD312" s="5">
        <f ca="1">IF(Table1[[#This Row],[Gender]]="men",1,0)</f>
        <v>1</v>
      </c>
      <c r="AE312" s="6">
        <f ca="1">IF(Table1[[#This Row],[Gender]]="women",1,0)</f>
        <v>0</v>
      </c>
      <c r="AF312" s="6"/>
      <c r="AG312" s="7"/>
      <c r="AJ312" s="17">
        <f ca="1">IF(Table1[[#This Row],[field of work]]="TEACHING",1,0)</f>
        <v>1</v>
      </c>
      <c r="AK312" s="11">
        <f ca="1">IF(Table1[[#This Row],[field of work]]="CONSTRUCTION",1,0)</f>
        <v>0</v>
      </c>
      <c r="AL312" s="11">
        <f ca="1">IF(Table1[[#This Row],[field of work]]="AGRICULTURE",1,0)</f>
        <v>0</v>
      </c>
      <c r="AM312" s="11">
        <f ca="1">IF(Table1[[#This Row],[field of work]]="AGRICULTURE",1,0)</f>
        <v>0</v>
      </c>
      <c r="AN312" s="11">
        <f ca="1">IF(Table1[[#This Row],[field of work]]="HEALTH",1,0)</f>
        <v>0</v>
      </c>
      <c r="AO312" s="11">
        <f ca="1">IF(Table1[[#This Row],[field of work]]="IT",1,0)</f>
        <v>0</v>
      </c>
      <c r="AP312" s="11"/>
      <c r="AQ312" s="11"/>
      <c r="AR312" s="6"/>
      <c r="AS312" s="6"/>
      <c r="AT312" s="6"/>
      <c r="AU312" s="7"/>
      <c r="AW312" s="20">
        <f ca="1">QUOTIENT(Table1[[#This Row],[Car Value]],Table1[[#This Row],[Cars]])</f>
        <v>2156</v>
      </c>
      <c r="AX312" s="6"/>
      <c r="AY312" s="17">
        <f ca="1">IF(Table1[[#This Row],[Value of debts]]&gt;$AZ$6,1,0)</f>
        <v>1</v>
      </c>
      <c r="AZ312" s="6"/>
      <c r="BA312" s="6"/>
      <c r="BB312" s="7"/>
      <c r="BC312" s="27">
        <f ca="1">(Table1[[#This Row],[Mortage left]]/Table1[[#This Row],[Value of House]])</f>
        <v>0.51855030112528988</v>
      </c>
      <c r="BD312" s="11">
        <f t="shared" ca="1" si="130"/>
        <v>0</v>
      </c>
      <c r="BE312" s="11"/>
      <c r="BF312" s="11"/>
      <c r="BG312" s="17">
        <f ca="1">IF(Table1[[#This Row],[Area]]="YUKON",Table1[[#This Row],[Income]],0)</f>
        <v>0</v>
      </c>
      <c r="BH312" s="11">
        <f ca="1">IF(Table1[[#This Row],[Area]]="BC",Table1[[#This Row],[Income]],0)</f>
        <v>0</v>
      </c>
      <c r="BI312" s="11">
        <f t="shared" ca="1" si="131"/>
        <v>0</v>
      </c>
      <c r="BJ312" s="11">
        <f t="shared" ca="1" si="132"/>
        <v>0</v>
      </c>
      <c r="BK312" s="11">
        <f ca="1">IF(Table1[[#This Row],[Area]]="NUNAVUT",Table1[[#This Row],[Income]],0)</f>
        <v>0</v>
      </c>
      <c r="BL312" s="11">
        <f t="shared" ca="1" si="133"/>
        <v>0</v>
      </c>
      <c r="BM312" s="6">
        <f ca="1">IF(Table1[[#This Row],[Area]]="MANITOBA",Table1[[#This Row],[Income]],0)</f>
        <v>0</v>
      </c>
      <c r="BN312" s="6">
        <f ca="1">IF(Table1[[#This Row],[Area]]="ONTARIO",Table1[[#This Row],[Income]],0)</f>
        <v>0</v>
      </c>
      <c r="BO312" s="6">
        <f ca="1">IF(Table1[[#This Row],[Area]]="QUEBEC",Table1[[#This Row],[Income]],0)</f>
        <v>0</v>
      </c>
      <c r="BP312" s="6">
        <f ca="1">IF(Table1[[#This Row],[Area]]="NEWFOUNLAND",Table1[[#This Row],[Income]],0)</f>
        <v>3211</v>
      </c>
      <c r="BQ312" s="6">
        <f ca="1">IF(Table1[[#This Row],[Area]]="NEW BRUNCWICK",Table1[[#This Row],[Income]],0)</f>
        <v>0</v>
      </c>
      <c r="BR312" s="6">
        <f ca="1">IF(Table1[[#This Row],[Area]]="NOVA SCOTIA",Table1[[#This Row],[Income]],0)</f>
        <v>0</v>
      </c>
      <c r="BS312" s="7">
        <f t="shared" ca="1" si="134"/>
        <v>0</v>
      </c>
      <c r="BT312" s="5">
        <f ca="1">IF(Table1[[#This Row],[field of work]]="HEALTH",Table1[[#This Row],[Income]],0)</f>
        <v>0</v>
      </c>
      <c r="BU312" s="6">
        <f ca="1">IF(Table1[[#This Row],[field of work]]="CONSTRUCTION",Table1[[#This Row],[Income]],0)</f>
        <v>0</v>
      </c>
      <c r="BV312" s="6">
        <f t="shared" ca="1" si="135"/>
        <v>0</v>
      </c>
      <c r="BW312" s="6">
        <f ca="1">IF(Table1[[#This Row],[field of work]]="IT",Table1[[#This Row],[Income]],0)</f>
        <v>0</v>
      </c>
      <c r="BX312" s="6">
        <f ca="1">IF(Table1[[#This Row],[field of work]]="GENERAL WORK",Table1[[#This Row],[Income]],0)</f>
        <v>0</v>
      </c>
      <c r="BY312" s="7">
        <f ca="1">IF(Table1[[#This Row],[field of work]]="AGRICULTURE",Table1[[#This Row],[Income]],0)</f>
        <v>0</v>
      </c>
      <c r="BZ312" s="5">
        <f ca="1">IF(Table1[[#This Row],[Value of debts]]&gt;Table1[[#This Row],[Income]],1,0)</f>
        <v>1</v>
      </c>
      <c r="CA312" s="7"/>
      <c r="CB312" s="5">
        <f ca="1">IF(Table1[[#This Row],[Networth of person($)]]&gt;$CC$6,Table1[[#This Row],[age]],0)</f>
        <v>37</v>
      </c>
      <c r="CC312" s="7"/>
      <c r="CD312" s="6"/>
      <c r="CE312" s="6"/>
      <c r="CF312" s="6"/>
      <c r="CG312" s="6"/>
      <c r="CH312" s="6"/>
      <c r="CI312" s="6"/>
    </row>
    <row r="313" spans="2:87" x14ac:dyDescent="0.25">
      <c r="B313">
        <f t="shared" ca="1" si="116"/>
        <v>2</v>
      </c>
      <c r="C313" t="str">
        <f t="shared" ca="1" si="117"/>
        <v>women</v>
      </c>
      <c r="D313">
        <f t="shared" ca="1" si="118"/>
        <v>43</v>
      </c>
      <c r="E313">
        <f t="shared" ca="1" si="119"/>
        <v>6</v>
      </c>
      <c r="F313" t="str">
        <f t="shared" ca="1" si="120"/>
        <v>agriculture</v>
      </c>
      <c r="G313">
        <f t="shared" ca="1" si="121"/>
        <v>5</v>
      </c>
      <c r="H313" t="str">
        <f t="shared" ca="1" si="122"/>
        <v>other</v>
      </c>
      <c r="I313">
        <f t="shared" ca="1" si="123"/>
        <v>2</v>
      </c>
      <c r="J313">
        <f t="shared" ca="1" si="124"/>
        <v>3</v>
      </c>
      <c r="K313">
        <f t="shared" ca="1" si="125"/>
        <v>6161</v>
      </c>
      <c r="L313">
        <f t="shared" ca="1" si="126"/>
        <v>11</v>
      </c>
      <c r="M313" t="str">
        <f t="shared" ca="1" si="127"/>
        <v>New bruncwick</v>
      </c>
      <c r="N313">
        <f t="shared" ca="1" si="136"/>
        <v>18483</v>
      </c>
      <c r="O313">
        <f t="shared" ca="1" si="128"/>
        <v>6329.3960182148239</v>
      </c>
      <c r="P313">
        <f t="shared" ca="1" si="137"/>
        <v>6766.1529190464234</v>
      </c>
      <c r="Q313">
        <f t="shared" ca="1" si="129"/>
        <v>1467</v>
      </c>
      <c r="R313">
        <f t="shared" ca="1" si="138"/>
        <v>9139.5548120425774</v>
      </c>
      <c r="S313">
        <f t="shared" ca="1" si="139"/>
        <v>5427.4731027642329</v>
      </c>
      <c r="T313">
        <f t="shared" ca="1" si="140"/>
        <v>30676.626021810658</v>
      </c>
      <c r="U313">
        <f t="shared" ca="1" si="141"/>
        <v>16935.950830257403</v>
      </c>
      <c r="V313">
        <f t="shared" ca="1" si="142"/>
        <v>13740.675191553255</v>
      </c>
      <c r="AD313" s="5">
        <f ca="1">IF(Table1[[#This Row],[Gender]]="men",1,0)</f>
        <v>0</v>
      </c>
      <c r="AE313" s="6">
        <f ca="1">IF(Table1[[#This Row],[Gender]]="women",1,0)</f>
        <v>1</v>
      </c>
      <c r="AF313" s="6"/>
      <c r="AG313" s="7"/>
      <c r="AJ313" s="17">
        <f ca="1">IF(Table1[[#This Row],[field of work]]="TEACHING",1,0)</f>
        <v>0</v>
      </c>
      <c r="AK313" s="11">
        <f ca="1">IF(Table1[[#This Row],[field of work]]="CONSTRUCTION",1,0)</f>
        <v>0</v>
      </c>
      <c r="AL313" s="11">
        <f ca="1">IF(Table1[[#This Row],[field of work]]="AGRICULTURE",1,0)</f>
        <v>1</v>
      </c>
      <c r="AM313" s="11">
        <f ca="1">IF(Table1[[#This Row],[field of work]]="AGRICULTURE",1,0)</f>
        <v>1</v>
      </c>
      <c r="AN313" s="11">
        <f ca="1">IF(Table1[[#This Row],[field of work]]="HEALTH",1,0)</f>
        <v>0</v>
      </c>
      <c r="AO313" s="11">
        <f ca="1">IF(Table1[[#This Row],[field of work]]="IT",1,0)</f>
        <v>0</v>
      </c>
      <c r="AP313" s="11"/>
      <c r="AQ313" s="11"/>
      <c r="AR313" s="6"/>
      <c r="AS313" s="6"/>
      <c r="AT313" s="6"/>
      <c r="AU313" s="7"/>
      <c r="AW313" s="20">
        <f ca="1">QUOTIENT(Table1[[#This Row],[Car Value]],Table1[[#This Row],[Cars]])</f>
        <v>2255</v>
      </c>
      <c r="AX313" s="6"/>
      <c r="AY313" s="17">
        <f ca="1">IF(Table1[[#This Row],[Value of debts]]&gt;$AZ$6,1,0)</f>
        <v>1</v>
      </c>
      <c r="AZ313" s="6"/>
      <c r="BA313" s="6"/>
      <c r="BB313" s="7"/>
      <c r="BC313" s="27">
        <f ca="1">(Table1[[#This Row],[Mortage left]]/Table1[[#This Row],[Value of House]])</f>
        <v>0.3424441929456703</v>
      </c>
      <c r="BD313" s="11">
        <f t="shared" ca="1" si="130"/>
        <v>0</v>
      </c>
      <c r="BE313" s="11"/>
      <c r="BF313" s="11"/>
      <c r="BG313" s="17">
        <f ca="1">IF(Table1[[#This Row],[Area]]="YUKON",Table1[[#This Row],[Income]],0)</f>
        <v>0</v>
      </c>
      <c r="BH313" s="11">
        <f ca="1">IF(Table1[[#This Row],[Area]]="BC",Table1[[#This Row],[Income]],0)</f>
        <v>0</v>
      </c>
      <c r="BI313" s="11">
        <f t="shared" ca="1" si="131"/>
        <v>0</v>
      </c>
      <c r="BJ313" s="11">
        <f t="shared" ca="1" si="132"/>
        <v>2546</v>
      </c>
      <c r="BK313" s="11">
        <f ca="1">IF(Table1[[#This Row],[Area]]="NUNAVUT",Table1[[#This Row],[Income]],0)</f>
        <v>0</v>
      </c>
      <c r="BL313" s="11">
        <f t="shared" ca="1" si="133"/>
        <v>0</v>
      </c>
      <c r="BM313" s="6">
        <f ca="1">IF(Table1[[#This Row],[Area]]="MANITOBA",Table1[[#This Row],[Income]],0)</f>
        <v>0</v>
      </c>
      <c r="BN313" s="6">
        <f ca="1">IF(Table1[[#This Row],[Area]]="ONTARIO",Table1[[#This Row],[Income]],0)</f>
        <v>0</v>
      </c>
      <c r="BO313" s="6">
        <f ca="1">IF(Table1[[#This Row],[Area]]="QUEBEC",Table1[[#This Row],[Income]],0)</f>
        <v>0</v>
      </c>
      <c r="BP313" s="6">
        <f ca="1">IF(Table1[[#This Row],[Area]]="NEWFOUNLAND",Table1[[#This Row],[Income]],0)</f>
        <v>0</v>
      </c>
      <c r="BQ313" s="6">
        <f ca="1">IF(Table1[[#This Row],[Area]]="NEW BRUNCWICK",Table1[[#This Row],[Income]],0)</f>
        <v>6161</v>
      </c>
      <c r="BR313" s="6">
        <f ca="1">IF(Table1[[#This Row],[Area]]="NOVA SCOTIA",Table1[[#This Row],[Income]],0)</f>
        <v>0</v>
      </c>
      <c r="BS313" s="7">
        <f t="shared" ca="1" si="134"/>
        <v>0</v>
      </c>
      <c r="BT313" s="5">
        <f ca="1">IF(Table1[[#This Row],[field of work]]="HEALTH",Table1[[#This Row],[Income]],0)</f>
        <v>0</v>
      </c>
      <c r="BU313" s="6">
        <f ca="1">IF(Table1[[#This Row],[field of work]]="CONSTRUCTION",Table1[[#This Row],[Income]],0)</f>
        <v>0</v>
      </c>
      <c r="BV313" s="6">
        <f t="shared" ca="1" si="135"/>
        <v>0</v>
      </c>
      <c r="BW313" s="6">
        <f ca="1">IF(Table1[[#This Row],[field of work]]="IT",Table1[[#This Row],[Income]],0)</f>
        <v>0</v>
      </c>
      <c r="BX313" s="6">
        <f ca="1">IF(Table1[[#This Row],[field of work]]="GENERAL WORK",Table1[[#This Row],[Income]],0)</f>
        <v>0</v>
      </c>
      <c r="BY313" s="7">
        <f ca="1">IF(Table1[[#This Row],[field of work]]="AGRICULTURE",Table1[[#This Row],[Income]],0)</f>
        <v>6161</v>
      </c>
      <c r="BZ313" s="5">
        <f ca="1">IF(Table1[[#This Row],[Value of debts]]&gt;Table1[[#This Row],[Income]],1,0)</f>
        <v>1</v>
      </c>
      <c r="CA313" s="7"/>
      <c r="CB313" s="5">
        <f ca="1">IF(Table1[[#This Row],[Networth of person($)]]&gt;$CC$6,Table1[[#This Row],[age]],0)</f>
        <v>43</v>
      </c>
      <c r="CC313" s="7"/>
      <c r="CD313" s="6"/>
      <c r="CE313" s="6"/>
      <c r="CF313" s="6"/>
      <c r="CG313" s="6"/>
      <c r="CH313" s="6"/>
      <c r="CI313" s="6"/>
    </row>
    <row r="314" spans="2:87" x14ac:dyDescent="0.25">
      <c r="B314">
        <f t="shared" ca="1" si="116"/>
        <v>2</v>
      </c>
      <c r="C314" t="str">
        <f t="shared" ca="1" si="117"/>
        <v>women</v>
      </c>
      <c r="D314">
        <f t="shared" ca="1" si="118"/>
        <v>28</v>
      </c>
      <c r="E314">
        <f t="shared" ca="1" si="119"/>
        <v>5</v>
      </c>
      <c r="F314" t="str">
        <f t="shared" ca="1" si="120"/>
        <v>general work</v>
      </c>
      <c r="G314">
        <f t="shared" ca="1" si="121"/>
        <v>3</v>
      </c>
      <c r="H314" t="str">
        <f t="shared" ca="1" si="122"/>
        <v>university</v>
      </c>
      <c r="I314">
        <f t="shared" ca="1" si="123"/>
        <v>1</v>
      </c>
      <c r="J314">
        <f t="shared" ca="1" si="124"/>
        <v>2</v>
      </c>
      <c r="K314">
        <f t="shared" ca="1" si="125"/>
        <v>4241</v>
      </c>
      <c r="L314">
        <f t="shared" ca="1" si="126"/>
        <v>1</v>
      </c>
      <c r="M314" t="str">
        <f t="shared" ca="1" si="127"/>
        <v>Yukon</v>
      </c>
      <c r="N314">
        <f t="shared" ca="1" si="136"/>
        <v>12723</v>
      </c>
      <c r="O314">
        <f t="shared" ca="1" si="128"/>
        <v>1313.5821524820794</v>
      </c>
      <c r="P314">
        <f t="shared" ca="1" si="137"/>
        <v>1319.4873954593284</v>
      </c>
      <c r="Q314">
        <f t="shared" ca="1" si="129"/>
        <v>758</v>
      </c>
      <c r="R314">
        <f t="shared" ca="1" si="138"/>
        <v>417.2670815512285</v>
      </c>
      <c r="S314">
        <f t="shared" ca="1" si="139"/>
        <v>3191.1217403551113</v>
      </c>
      <c r="T314">
        <f t="shared" ca="1" si="140"/>
        <v>17233.60913581444</v>
      </c>
      <c r="U314">
        <f t="shared" ca="1" si="141"/>
        <v>2488.8492340333078</v>
      </c>
      <c r="V314">
        <f t="shared" ca="1" si="142"/>
        <v>14744.759901781134</v>
      </c>
      <c r="AD314" s="5">
        <f ca="1">IF(Table1[[#This Row],[Gender]]="men",1,0)</f>
        <v>0</v>
      </c>
      <c r="AE314" s="6">
        <f ca="1">IF(Table1[[#This Row],[Gender]]="women",1,0)</f>
        <v>1</v>
      </c>
      <c r="AF314" s="6"/>
      <c r="AG314" s="7"/>
      <c r="AJ314" s="17">
        <f ca="1">IF(Table1[[#This Row],[field of work]]="TEACHING",1,0)</f>
        <v>0</v>
      </c>
      <c r="AK314" s="11">
        <f ca="1">IF(Table1[[#This Row],[field of work]]="CONSTRUCTION",1,0)</f>
        <v>0</v>
      </c>
      <c r="AL314" s="11">
        <f ca="1">IF(Table1[[#This Row],[field of work]]="AGRICULTURE",1,0)</f>
        <v>0</v>
      </c>
      <c r="AM314" s="11">
        <f ca="1">IF(Table1[[#This Row],[field of work]]="AGRICULTURE",1,0)</f>
        <v>0</v>
      </c>
      <c r="AN314" s="11">
        <f ca="1">IF(Table1[[#This Row],[field of work]]="HEALTH",1,0)</f>
        <v>0</v>
      </c>
      <c r="AO314" s="11">
        <f ca="1">IF(Table1[[#This Row],[field of work]]="IT",1,0)</f>
        <v>0</v>
      </c>
      <c r="AP314" s="11"/>
      <c r="AQ314" s="11"/>
      <c r="AR314" s="6"/>
      <c r="AS314" s="6"/>
      <c r="AT314" s="6"/>
      <c r="AU314" s="7"/>
      <c r="AW314" s="20">
        <f ca="1">QUOTIENT(Table1[[#This Row],[Car Value]],Table1[[#This Row],[Cars]])</f>
        <v>659</v>
      </c>
      <c r="AX314" s="6"/>
      <c r="AY314" s="17">
        <f ca="1">IF(Table1[[#This Row],[Value of debts]]&gt;$AZ$6,1,0)</f>
        <v>1</v>
      </c>
      <c r="AZ314" s="6"/>
      <c r="BA314" s="6"/>
      <c r="BB314" s="7"/>
      <c r="BC314" s="27">
        <f ca="1">(Table1[[#This Row],[Mortage left]]/Table1[[#This Row],[Value of House]])</f>
        <v>0.10324468698279332</v>
      </c>
      <c r="BD314" s="11">
        <f t="shared" ca="1" si="130"/>
        <v>1</v>
      </c>
      <c r="BE314" s="11"/>
      <c r="BF314" s="11"/>
      <c r="BG314" s="17">
        <f ca="1">IF(Table1[[#This Row],[Area]]="YUKON",Table1[[#This Row],[Income]],0)</f>
        <v>4241</v>
      </c>
      <c r="BH314" s="11">
        <f ca="1">IF(Table1[[#This Row],[Area]]="BC",Table1[[#This Row],[Income]],0)</f>
        <v>0</v>
      </c>
      <c r="BI314" s="11">
        <f t="shared" ca="1" si="131"/>
        <v>0</v>
      </c>
      <c r="BJ314" s="11">
        <f t="shared" ca="1" si="132"/>
        <v>0</v>
      </c>
      <c r="BK314" s="11">
        <f ca="1">IF(Table1[[#This Row],[Area]]="NUNAVUT",Table1[[#This Row],[Income]],0)</f>
        <v>0</v>
      </c>
      <c r="BL314" s="11">
        <f t="shared" ca="1" si="133"/>
        <v>0</v>
      </c>
      <c r="BM314" s="6">
        <f ca="1">IF(Table1[[#This Row],[Area]]="MANITOBA",Table1[[#This Row],[Income]],0)</f>
        <v>0</v>
      </c>
      <c r="BN314" s="6">
        <f ca="1">IF(Table1[[#This Row],[Area]]="ONTARIO",Table1[[#This Row],[Income]],0)</f>
        <v>0</v>
      </c>
      <c r="BO314" s="6">
        <f ca="1">IF(Table1[[#This Row],[Area]]="QUEBEC",Table1[[#This Row],[Income]],0)</f>
        <v>0</v>
      </c>
      <c r="BP314" s="6">
        <f ca="1">IF(Table1[[#This Row],[Area]]="NEWFOUNLAND",Table1[[#This Row],[Income]],0)</f>
        <v>0</v>
      </c>
      <c r="BQ314" s="6">
        <f ca="1">IF(Table1[[#This Row],[Area]]="NEW BRUNCWICK",Table1[[#This Row],[Income]],0)</f>
        <v>0</v>
      </c>
      <c r="BR314" s="6">
        <f ca="1">IF(Table1[[#This Row],[Area]]="NOVA SCOTIA",Table1[[#This Row],[Income]],0)</f>
        <v>0</v>
      </c>
      <c r="BS314" s="7">
        <f t="shared" ca="1" si="134"/>
        <v>0</v>
      </c>
      <c r="BT314" s="5">
        <f ca="1">IF(Table1[[#This Row],[field of work]]="HEALTH",Table1[[#This Row],[Income]],0)</f>
        <v>0</v>
      </c>
      <c r="BU314" s="6">
        <f ca="1">IF(Table1[[#This Row],[field of work]]="CONSTRUCTION",Table1[[#This Row],[Income]],0)</f>
        <v>0</v>
      </c>
      <c r="BV314" s="6">
        <f t="shared" ca="1" si="135"/>
        <v>0</v>
      </c>
      <c r="BW314" s="6">
        <f ca="1">IF(Table1[[#This Row],[field of work]]="IT",Table1[[#This Row],[Income]],0)</f>
        <v>0</v>
      </c>
      <c r="BX314" s="6">
        <f ca="1">IF(Table1[[#This Row],[field of work]]="GENERAL WORK",Table1[[#This Row],[Income]],0)</f>
        <v>4241</v>
      </c>
      <c r="BY314" s="7">
        <f ca="1">IF(Table1[[#This Row],[field of work]]="AGRICULTURE",Table1[[#This Row],[Income]],0)</f>
        <v>0</v>
      </c>
      <c r="BZ314" s="5">
        <f ca="1">IF(Table1[[#This Row],[Value of debts]]&gt;Table1[[#This Row],[Income]],1,0)</f>
        <v>0</v>
      </c>
      <c r="CA314" s="7"/>
      <c r="CB314" s="5">
        <f ca="1">IF(Table1[[#This Row],[Networth of person($)]]&gt;$CC$6,Table1[[#This Row],[age]],0)</f>
        <v>28</v>
      </c>
      <c r="CC314" s="7"/>
      <c r="CD314" s="6"/>
      <c r="CE314" s="6"/>
      <c r="CF314" s="6"/>
      <c r="CG314" s="6"/>
      <c r="CH314" s="6"/>
      <c r="CI314" s="6"/>
    </row>
    <row r="315" spans="2:87" x14ac:dyDescent="0.25">
      <c r="B315">
        <f t="shared" ca="1" si="116"/>
        <v>2</v>
      </c>
      <c r="C315" t="str">
        <f t="shared" ca="1" si="117"/>
        <v>women</v>
      </c>
      <c r="D315">
        <f t="shared" ca="1" si="118"/>
        <v>30</v>
      </c>
      <c r="E315">
        <f t="shared" ca="1" si="119"/>
        <v>6</v>
      </c>
      <c r="F315" t="str">
        <f t="shared" ca="1" si="120"/>
        <v>agriculture</v>
      </c>
      <c r="G315">
        <f t="shared" ca="1" si="121"/>
        <v>2</v>
      </c>
      <c r="H315" t="str">
        <f t="shared" ca="1" si="122"/>
        <v>college</v>
      </c>
      <c r="I315">
        <f t="shared" ca="1" si="123"/>
        <v>3</v>
      </c>
      <c r="J315">
        <f t="shared" ca="1" si="124"/>
        <v>2</v>
      </c>
      <c r="K315">
        <f t="shared" ca="1" si="125"/>
        <v>5541</v>
      </c>
      <c r="L315">
        <f t="shared" ca="1" si="126"/>
        <v>10</v>
      </c>
      <c r="M315" t="str">
        <f t="shared" ca="1" si="127"/>
        <v>Newfounland</v>
      </c>
      <c r="N315">
        <f t="shared" ca="1" si="136"/>
        <v>22164</v>
      </c>
      <c r="O315">
        <f t="shared" ca="1" si="128"/>
        <v>3090.5072622466378</v>
      </c>
      <c r="P315">
        <f t="shared" ca="1" si="137"/>
        <v>2628.5121973709797</v>
      </c>
      <c r="Q315">
        <f t="shared" ca="1" si="129"/>
        <v>2147</v>
      </c>
      <c r="R315">
        <f t="shared" ca="1" si="138"/>
        <v>4631.2267612499418</v>
      </c>
      <c r="S315">
        <f t="shared" ca="1" si="139"/>
        <v>3911.2745812411813</v>
      </c>
      <c r="T315">
        <f t="shared" ca="1" si="140"/>
        <v>28703.786778612161</v>
      </c>
      <c r="U315">
        <f t="shared" ca="1" si="141"/>
        <v>9868.7340234965795</v>
      </c>
      <c r="V315">
        <f t="shared" ca="1" si="142"/>
        <v>18835.052755115583</v>
      </c>
      <c r="AD315" s="5">
        <f ca="1">IF(Table1[[#This Row],[Gender]]="men",1,0)</f>
        <v>0</v>
      </c>
      <c r="AE315" s="6">
        <f ca="1">IF(Table1[[#This Row],[Gender]]="women",1,0)</f>
        <v>1</v>
      </c>
      <c r="AF315" s="6"/>
      <c r="AG315" s="7"/>
      <c r="AJ315" s="17">
        <f ca="1">IF(Table1[[#This Row],[field of work]]="TEACHING",1,0)</f>
        <v>0</v>
      </c>
      <c r="AK315" s="11">
        <f ca="1">IF(Table1[[#This Row],[field of work]]="CONSTRUCTION",1,0)</f>
        <v>0</v>
      </c>
      <c r="AL315" s="11">
        <f ca="1">IF(Table1[[#This Row],[field of work]]="AGRICULTURE",1,0)</f>
        <v>1</v>
      </c>
      <c r="AM315" s="11">
        <f ca="1">IF(Table1[[#This Row],[field of work]]="AGRICULTURE",1,0)</f>
        <v>1</v>
      </c>
      <c r="AN315" s="11">
        <f ca="1">IF(Table1[[#This Row],[field of work]]="HEALTH",1,0)</f>
        <v>0</v>
      </c>
      <c r="AO315" s="11">
        <f ca="1">IF(Table1[[#This Row],[field of work]]="IT",1,0)</f>
        <v>0</v>
      </c>
      <c r="AP315" s="11"/>
      <c r="AQ315" s="11"/>
      <c r="AR315" s="6"/>
      <c r="AS315" s="6"/>
      <c r="AT315" s="6"/>
      <c r="AU315" s="7"/>
      <c r="AW315" s="20">
        <f ca="1">QUOTIENT(Table1[[#This Row],[Car Value]],Table1[[#This Row],[Cars]])</f>
        <v>1314</v>
      </c>
      <c r="AX315" s="6"/>
      <c r="AY315" s="17">
        <f ca="1">IF(Table1[[#This Row],[Value of debts]]&gt;$AZ$6,1,0)</f>
        <v>1</v>
      </c>
      <c r="AZ315" s="6"/>
      <c r="BA315" s="6"/>
      <c r="BB315" s="7"/>
      <c r="BC315" s="27">
        <f ca="1">(Table1[[#This Row],[Mortage left]]/Table1[[#This Row],[Value of House]])</f>
        <v>0.13943815476658716</v>
      </c>
      <c r="BD315" s="11">
        <f t="shared" ca="1" si="130"/>
        <v>1</v>
      </c>
      <c r="BE315" s="11"/>
      <c r="BF315" s="11"/>
      <c r="BG315" s="17">
        <f ca="1">IF(Table1[[#This Row],[Area]]="YUKON",Table1[[#This Row],[Income]],0)</f>
        <v>0</v>
      </c>
      <c r="BH315" s="11">
        <f ca="1">IF(Table1[[#This Row],[Area]]="BC",Table1[[#This Row],[Income]],0)</f>
        <v>0</v>
      </c>
      <c r="BI315" s="11">
        <f t="shared" ca="1" si="131"/>
        <v>0</v>
      </c>
      <c r="BJ315" s="11">
        <f t="shared" ca="1" si="132"/>
        <v>0</v>
      </c>
      <c r="BK315" s="11">
        <f ca="1">IF(Table1[[#This Row],[Area]]="NUNAVUT",Table1[[#This Row],[Income]],0)</f>
        <v>0</v>
      </c>
      <c r="BL315" s="11">
        <f t="shared" ca="1" si="133"/>
        <v>0</v>
      </c>
      <c r="BM315" s="6">
        <f ca="1">IF(Table1[[#This Row],[Area]]="MANITOBA",Table1[[#This Row],[Income]],0)</f>
        <v>0</v>
      </c>
      <c r="BN315" s="6">
        <f ca="1">IF(Table1[[#This Row],[Area]]="ONTARIO",Table1[[#This Row],[Income]],0)</f>
        <v>0</v>
      </c>
      <c r="BO315" s="6">
        <f ca="1">IF(Table1[[#This Row],[Area]]="QUEBEC",Table1[[#This Row],[Income]],0)</f>
        <v>0</v>
      </c>
      <c r="BP315" s="6">
        <f ca="1">IF(Table1[[#This Row],[Area]]="NEWFOUNLAND",Table1[[#This Row],[Income]],0)</f>
        <v>5541</v>
      </c>
      <c r="BQ315" s="6">
        <f ca="1">IF(Table1[[#This Row],[Area]]="NEW BRUNCWICK",Table1[[#This Row],[Income]],0)</f>
        <v>0</v>
      </c>
      <c r="BR315" s="6">
        <f ca="1">IF(Table1[[#This Row],[Area]]="NOVA SCOTIA",Table1[[#This Row],[Income]],0)</f>
        <v>0</v>
      </c>
      <c r="BS315" s="7">
        <f t="shared" ca="1" si="134"/>
        <v>0</v>
      </c>
      <c r="BT315" s="5">
        <f ca="1">IF(Table1[[#This Row],[field of work]]="HEALTH",Table1[[#This Row],[Income]],0)</f>
        <v>0</v>
      </c>
      <c r="BU315" s="6">
        <f ca="1">IF(Table1[[#This Row],[field of work]]="CONSTRUCTION",Table1[[#This Row],[Income]],0)</f>
        <v>0</v>
      </c>
      <c r="BV315" s="6">
        <f t="shared" ca="1" si="135"/>
        <v>3976</v>
      </c>
      <c r="BW315" s="6">
        <f ca="1">IF(Table1[[#This Row],[field of work]]="IT",Table1[[#This Row],[Income]],0)</f>
        <v>0</v>
      </c>
      <c r="BX315" s="6">
        <f ca="1">IF(Table1[[#This Row],[field of work]]="GENERAL WORK",Table1[[#This Row],[Income]],0)</f>
        <v>0</v>
      </c>
      <c r="BY315" s="7">
        <f ca="1">IF(Table1[[#This Row],[field of work]]="AGRICULTURE",Table1[[#This Row],[Income]],0)</f>
        <v>5541</v>
      </c>
      <c r="BZ315" s="5">
        <f ca="1">IF(Table1[[#This Row],[Value of debts]]&gt;Table1[[#This Row],[Income]],1,0)</f>
        <v>1</v>
      </c>
      <c r="CA315" s="7"/>
      <c r="CB315" s="5">
        <f ca="1">IF(Table1[[#This Row],[Networth of person($)]]&gt;$CC$6,Table1[[#This Row],[age]],0)</f>
        <v>30</v>
      </c>
      <c r="CC315" s="7"/>
      <c r="CD315" s="6"/>
      <c r="CE315" s="6"/>
      <c r="CF315" s="6"/>
      <c r="CG315" s="6"/>
      <c r="CH315" s="6"/>
      <c r="CI315" s="6"/>
    </row>
    <row r="316" spans="2:87" x14ac:dyDescent="0.25">
      <c r="B316">
        <f t="shared" ca="1" si="116"/>
        <v>1</v>
      </c>
      <c r="C316" t="str">
        <f t="shared" ca="1" si="117"/>
        <v>men</v>
      </c>
      <c r="D316">
        <f t="shared" ca="1" si="118"/>
        <v>44</v>
      </c>
      <c r="E316">
        <f t="shared" ca="1" si="119"/>
        <v>3</v>
      </c>
      <c r="F316" t="str">
        <f t="shared" ca="1" si="120"/>
        <v>teaching</v>
      </c>
      <c r="G316">
        <f t="shared" ca="1" si="121"/>
        <v>4</v>
      </c>
      <c r="H316" t="str">
        <f t="shared" ca="1" si="122"/>
        <v>technical</v>
      </c>
      <c r="I316">
        <f t="shared" ca="1" si="123"/>
        <v>2</v>
      </c>
      <c r="J316">
        <f t="shared" ca="1" si="124"/>
        <v>3</v>
      </c>
      <c r="K316">
        <f t="shared" ca="1" si="125"/>
        <v>3976</v>
      </c>
      <c r="L316">
        <f t="shared" ca="1" si="126"/>
        <v>7</v>
      </c>
      <c r="M316" t="str">
        <f t="shared" ca="1" si="127"/>
        <v>Manitoba</v>
      </c>
      <c r="N316">
        <f t="shared" ca="1" si="136"/>
        <v>23856</v>
      </c>
      <c r="O316">
        <f t="shared" ca="1" si="128"/>
        <v>21657.581660663749</v>
      </c>
      <c r="P316">
        <f t="shared" ca="1" si="137"/>
        <v>7914.949033449403</v>
      </c>
      <c r="Q316">
        <f t="shared" ca="1" si="129"/>
        <v>5704</v>
      </c>
      <c r="R316">
        <f t="shared" ca="1" si="138"/>
        <v>2232.0961319764297</v>
      </c>
      <c r="S316">
        <f t="shared" ca="1" si="139"/>
        <v>2393.4154640070228</v>
      </c>
      <c r="T316">
        <f t="shared" ca="1" si="140"/>
        <v>34164.364497456423</v>
      </c>
      <c r="U316">
        <f t="shared" ca="1" si="141"/>
        <v>29593.677792640177</v>
      </c>
      <c r="V316">
        <f t="shared" ca="1" si="142"/>
        <v>4570.6867048162458</v>
      </c>
      <c r="AD316" s="5">
        <f ca="1">IF(Table1[[#This Row],[Gender]]="men",1,0)</f>
        <v>1</v>
      </c>
      <c r="AE316" s="6">
        <f ca="1">IF(Table1[[#This Row],[Gender]]="women",1,0)</f>
        <v>0</v>
      </c>
      <c r="AF316" s="6"/>
      <c r="AG316" s="7"/>
      <c r="AJ316" s="17">
        <f ca="1">IF(Table1[[#This Row],[field of work]]="TEACHING",1,0)</f>
        <v>1</v>
      </c>
      <c r="AK316" s="11">
        <f ca="1">IF(Table1[[#This Row],[field of work]]="CONSTRUCTION",1,0)</f>
        <v>0</v>
      </c>
      <c r="AL316" s="11">
        <f ca="1">IF(Table1[[#This Row],[field of work]]="AGRICULTURE",1,0)</f>
        <v>0</v>
      </c>
      <c r="AM316" s="11">
        <f ca="1">IF(Table1[[#This Row],[field of work]]="AGRICULTURE",1,0)</f>
        <v>0</v>
      </c>
      <c r="AN316" s="11">
        <f ca="1">IF(Table1[[#This Row],[field of work]]="HEALTH",1,0)</f>
        <v>0</v>
      </c>
      <c r="AO316" s="11">
        <f ca="1">IF(Table1[[#This Row],[field of work]]="IT",1,0)</f>
        <v>0</v>
      </c>
      <c r="AP316" s="11"/>
      <c r="AQ316" s="11"/>
      <c r="AR316" s="6"/>
      <c r="AS316" s="6"/>
      <c r="AT316" s="6"/>
      <c r="AU316" s="7"/>
      <c r="AW316" s="20">
        <f ca="1">QUOTIENT(Table1[[#This Row],[Car Value]],Table1[[#This Row],[Cars]])</f>
        <v>2638</v>
      </c>
      <c r="AX316" s="6"/>
      <c r="AY316" s="17">
        <f ca="1">IF(Table1[[#This Row],[Value of debts]]&gt;$AZ$6,1,0)</f>
        <v>1</v>
      </c>
      <c r="AZ316" s="6"/>
      <c r="BA316" s="6"/>
      <c r="BB316" s="7"/>
      <c r="BC316" s="27">
        <f ca="1">(Table1[[#This Row],[Mortage left]]/Table1[[#This Row],[Value of House]])</f>
        <v>0.90784631374345026</v>
      </c>
      <c r="BD316" s="11">
        <f t="shared" ca="1" si="130"/>
        <v>0</v>
      </c>
      <c r="BE316" s="11"/>
      <c r="BF316" s="11"/>
      <c r="BG316" s="17">
        <f ca="1">IF(Table1[[#This Row],[Area]]="YUKON",Table1[[#This Row],[Income]],0)</f>
        <v>0</v>
      </c>
      <c r="BH316" s="11">
        <f ca="1">IF(Table1[[#This Row],[Area]]="BC",Table1[[#This Row],[Income]],0)</f>
        <v>0</v>
      </c>
      <c r="BI316" s="11">
        <f t="shared" ca="1" si="131"/>
        <v>0</v>
      </c>
      <c r="BJ316" s="11">
        <f t="shared" ca="1" si="132"/>
        <v>0</v>
      </c>
      <c r="BK316" s="11">
        <f ca="1">IF(Table1[[#This Row],[Area]]="NUNAVUT",Table1[[#This Row],[Income]],0)</f>
        <v>0</v>
      </c>
      <c r="BL316" s="11">
        <f t="shared" ca="1" si="133"/>
        <v>0</v>
      </c>
      <c r="BM316" s="6">
        <f ca="1">IF(Table1[[#This Row],[Area]]="MANITOBA",Table1[[#This Row],[Income]],0)</f>
        <v>3976</v>
      </c>
      <c r="BN316" s="6">
        <f ca="1">IF(Table1[[#This Row],[Area]]="ONTARIO",Table1[[#This Row],[Income]],0)</f>
        <v>0</v>
      </c>
      <c r="BO316" s="6">
        <f ca="1">IF(Table1[[#This Row],[Area]]="QUEBEC",Table1[[#This Row],[Income]],0)</f>
        <v>0</v>
      </c>
      <c r="BP316" s="6">
        <f ca="1">IF(Table1[[#This Row],[Area]]="NEWFOUNLAND",Table1[[#This Row],[Income]],0)</f>
        <v>0</v>
      </c>
      <c r="BQ316" s="6">
        <f ca="1">IF(Table1[[#This Row],[Area]]="NEW BRUNCWICK",Table1[[#This Row],[Income]],0)</f>
        <v>0</v>
      </c>
      <c r="BR316" s="6">
        <f ca="1">IF(Table1[[#This Row],[Area]]="NOVA SCOTIA",Table1[[#This Row],[Income]],0)</f>
        <v>0</v>
      </c>
      <c r="BS316" s="7">
        <f t="shared" ca="1" si="134"/>
        <v>0</v>
      </c>
      <c r="BT316" s="5">
        <f ca="1">IF(Table1[[#This Row],[field of work]]="HEALTH",Table1[[#This Row],[Income]],0)</f>
        <v>0</v>
      </c>
      <c r="BU316" s="6">
        <f ca="1">IF(Table1[[#This Row],[field of work]]="CONSTRUCTION",Table1[[#This Row],[Income]],0)</f>
        <v>0</v>
      </c>
      <c r="BV316" s="6">
        <f t="shared" ca="1" si="135"/>
        <v>0</v>
      </c>
      <c r="BW316" s="6">
        <f ca="1">IF(Table1[[#This Row],[field of work]]="IT",Table1[[#This Row],[Income]],0)</f>
        <v>0</v>
      </c>
      <c r="BX316" s="6">
        <f ca="1">IF(Table1[[#This Row],[field of work]]="GENERAL WORK",Table1[[#This Row],[Income]],0)</f>
        <v>0</v>
      </c>
      <c r="BY316" s="7">
        <f ca="1">IF(Table1[[#This Row],[field of work]]="AGRICULTURE",Table1[[#This Row],[Income]],0)</f>
        <v>0</v>
      </c>
      <c r="BZ316" s="5">
        <f ca="1">IF(Table1[[#This Row],[Value of debts]]&gt;Table1[[#This Row],[Income]],1,0)</f>
        <v>1</v>
      </c>
      <c r="CA316" s="7"/>
      <c r="CB316" s="5">
        <f ca="1">IF(Table1[[#This Row],[Networth of person($)]]&gt;$CC$6,Table1[[#This Row],[age]],0)</f>
        <v>0</v>
      </c>
      <c r="CC316" s="7"/>
      <c r="CD316" s="6"/>
      <c r="CE316" s="6"/>
      <c r="CF316" s="6"/>
      <c r="CG316" s="6"/>
      <c r="CH316" s="6"/>
      <c r="CI316" s="6"/>
    </row>
    <row r="317" spans="2:87" x14ac:dyDescent="0.25">
      <c r="B317">
        <f t="shared" ca="1" si="116"/>
        <v>2</v>
      </c>
      <c r="C317" t="str">
        <f t="shared" ca="1" si="117"/>
        <v>women</v>
      </c>
      <c r="D317">
        <f t="shared" ca="1" si="118"/>
        <v>29</v>
      </c>
      <c r="E317">
        <f t="shared" ca="1" si="119"/>
        <v>5</v>
      </c>
      <c r="F317" t="str">
        <f t="shared" ca="1" si="120"/>
        <v>general work</v>
      </c>
      <c r="G317">
        <f t="shared" ca="1" si="121"/>
        <v>3</v>
      </c>
      <c r="H317" t="str">
        <f t="shared" ca="1" si="122"/>
        <v>university</v>
      </c>
      <c r="I317">
        <f t="shared" ca="1" si="123"/>
        <v>1</v>
      </c>
      <c r="J317">
        <f t="shared" ca="1" si="124"/>
        <v>1</v>
      </c>
      <c r="K317">
        <f t="shared" ca="1" si="125"/>
        <v>7848</v>
      </c>
      <c r="L317">
        <f t="shared" ca="1" si="126"/>
        <v>6</v>
      </c>
      <c r="M317" t="str">
        <f t="shared" ca="1" si="127"/>
        <v>Saskatchenwan</v>
      </c>
      <c r="N317">
        <f t="shared" ca="1" si="136"/>
        <v>23544</v>
      </c>
      <c r="O317">
        <f t="shared" ca="1" si="128"/>
        <v>17667.096400079929</v>
      </c>
      <c r="P317">
        <f t="shared" ca="1" si="137"/>
        <v>2563.6564717040574</v>
      </c>
      <c r="Q317">
        <f t="shared" ca="1" si="129"/>
        <v>42</v>
      </c>
      <c r="R317">
        <f t="shared" ca="1" si="138"/>
        <v>6915.5418705326629</v>
      </c>
      <c r="S317">
        <f t="shared" ca="1" si="139"/>
        <v>9104.4876434673315</v>
      </c>
      <c r="T317">
        <f t="shared" ca="1" si="140"/>
        <v>35212.144115171388</v>
      </c>
      <c r="U317">
        <f t="shared" ca="1" si="141"/>
        <v>24624.638270612591</v>
      </c>
      <c r="V317">
        <f t="shared" ca="1" si="142"/>
        <v>10587.505844558797</v>
      </c>
      <c r="AD317" s="5">
        <f ca="1">IF(Table1[[#This Row],[Gender]]="men",1,0)</f>
        <v>0</v>
      </c>
      <c r="AE317" s="6">
        <f ca="1">IF(Table1[[#This Row],[Gender]]="women",1,0)</f>
        <v>1</v>
      </c>
      <c r="AF317" s="6"/>
      <c r="AG317" s="7"/>
      <c r="AJ317" s="17">
        <f ca="1">IF(Table1[[#This Row],[field of work]]="TEACHING",1,0)</f>
        <v>0</v>
      </c>
      <c r="AK317" s="11">
        <f ca="1">IF(Table1[[#This Row],[field of work]]="CONSTRUCTION",1,0)</f>
        <v>0</v>
      </c>
      <c r="AL317" s="11">
        <f ca="1">IF(Table1[[#This Row],[field of work]]="AGRICULTURE",1,0)</f>
        <v>0</v>
      </c>
      <c r="AM317" s="11">
        <f ca="1">IF(Table1[[#This Row],[field of work]]="AGRICULTURE",1,0)</f>
        <v>0</v>
      </c>
      <c r="AN317" s="11">
        <f ca="1">IF(Table1[[#This Row],[field of work]]="HEALTH",1,0)</f>
        <v>0</v>
      </c>
      <c r="AO317" s="11">
        <f ca="1">IF(Table1[[#This Row],[field of work]]="IT",1,0)</f>
        <v>0</v>
      </c>
      <c r="AP317" s="11"/>
      <c r="AQ317" s="11"/>
      <c r="AR317" s="6"/>
      <c r="AS317" s="6"/>
      <c r="AT317" s="6"/>
      <c r="AU317" s="7"/>
      <c r="AW317" s="20">
        <f ca="1">QUOTIENT(Table1[[#This Row],[Car Value]],Table1[[#This Row],[Cars]])</f>
        <v>2563</v>
      </c>
      <c r="AX317" s="6"/>
      <c r="AY317" s="17">
        <f ca="1">IF(Table1[[#This Row],[Value of debts]]&gt;$AZ$6,1,0)</f>
        <v>1</v>
      </c>
      <c r="AZ317" s="6"/>
      <c r="BA317" s="6"/>
      <c r="BB317" s="7"/>
      <c r="BC317" s="27">
        <f ca="1">(Table1[[#This Row],[Mortage left]]/Table1[[#This Row],[Value of House]])</f>
        <v>0.75038635746177063</v>
      </c>
      <c r="BD317" s="11">
        <f t="shared" ca="1" si="130"/>
        <v>0</v>
      </c>
      <c r="BE317" s="11"/>
      <c r="BF317" s="11"/>
      <c r="BG317" s="17">
        <f ca="1">IF(Table1[[#This Row],[Area]]="YUKON",Table1[[#This Row],[Income]],0)</f>
        <v>0</v>
      </c>
      <c r="BH317" s="11">
        <f ca="1">IF(Table1[[#This Row],[Area]]="BC",Table1[[#This Row],[Income]],0)</f>
        <v>0</v>
      </c>
      <c r="BI317" s="11">
        <f t="shared" ca="1" si="131"/>
        <v>0</v>
      </c>
      <c r="BJ317" s="11">
        <f t="shared" ca="1" si="132"/>
        <v>0</v>
      </c>
      <c r="BK317" s="11">
        <f ca="1">IF(Table1[[#This Row],[Area]]="NUNAVUT",Table1[[#This Row],[Income]],0)</f>
        <v>0</v>
      </c>
      <c r="BL317" s="11">
        <f t="shared" ca="1" si="133"/>
        <v>0</v>
      </c>
      <c r="BM317" s="6">
        <f ca="1">IF(Table1[[#This Row],[Area]]="MANITOBA",Table1[[#This Row],[Income]],0)</f>
        <v>0</v>
      </c>
      <c r="BN317" s="6">
        <f ca="1">IF(Table1[[#This Row],[Area]]="ONTARIO",Table1[[#This Row],[Income]],0)</f>
        <v>0</v>
      </c>
      <c r="BO317" s="6">
        <f ca="1">IF(Table1[[#This Row],[Area]]="QUEBEC",Table1[[#This Row],[Income]],0)</f>
        <v>0</v>
      </c>
      <c r="BP317" s="6">
        <f ca="1">IF(Table1[[#This Row],[Area]]="NEWFOUNLAND",Table1[[#This Row],[Income]],0)</f>
        <v>0</v>
      </c>
      <c r="BQ317" s="6">
        <f ca="1">IF(Table1[[#This Row],[Area]]="NEW BRUNCWICK",Table1[[#This Row],[Income]],0)</f>
        <v>0</v>
      </c>
      <c r="BR317" s="6">
        <f ca="1">IF(Table1[[#This Row],[Area]]="NOVA SCOTIA",Table1[[#This Row],[Income]],0)</f>
        <v>0</v>
      </c>
      <c r="BS317" s="7">
        <f t="shared" ca="1" si="134"/>
        <v>0</v>
      </c>
      <c r="BT317" s="5">
        <f ca="1">IF(Table1[[#This Row],[field of work]]="HEALTH",Table1[[#This Row],[Income]],0)</f>
        <v>0</v>
      </c>
      <c r="BU317" s="6">
        <f ca="1">IF(Table1[[#This Row],[field of work]]="CONSTRUCTION",Table1[[#This Row],[Income]],0)</f>
        <v>0</v>
      </c>
      <c r="BV317" s="6">
        <f t="shared" ca="1" si="135"/>
        <v>0</v>
      </c>
      <c r="BW317" s="6">
        <f ca="1">IF(Table1[[#This Row],[field of work]]="IT",Table1[[#This Row],[Income]],0)</f>
        <v>0</v>
      </c>
      <c r="BX317" s="6">
        <f ca="1">IF(Table1[[#This Row],[field of work]]="GENERAL WORK",Table1[[#This Row],[Income]],0)</f>
        <v>7848</v>
      </c>
      <c r="BY317" s="7">
        <f ca="1">IF(Table1[[#This Row],[field of work]]="AGRICULTURE",Table1[[#This Row],[Income]],0)</f>
        <v>0</v>
      </c>
      <c r="BZ317" s="5">
        <f ca="1">IF(Table1[[#This Row],[Value of debts]]&gt;Table1[[#This Row],[Income]],1,0)</f>
        <v>1</v>
      </c>
      <c r="CA317" s="7"/>
      <c r="CB317" s="5">
        <f ca="1">IF(Table1[[#This Row],[Networth of person($)]]&gt;$CC$6,Table1[[#This Row],[age]],0)</f>
        <v>29</v>
      </c>
      <c r="CC317" s="7"/>
      <c r="CD317" s="6"/>
      <c r="CE317" s="6"/>
      <c r="CF317" s="6"/>
      <c r="CG317" s="6"/>
      <c r="CH317" s="6"/>
      <c r="CI317" s="6"/>
    </row>
    <row r="318" spans="2:87" x14ac:dyDescent="0.25">
      <c r="B318">
        <f t="shared" ca="1" si="116"/>
        <v>1</v>
      </c>
      <c r="C318" t="str">
        <f t="shared" ca="1" si="117"/>
        <v>men</v>
      </c>
      <c r="D318">
        <f t="shared" ca="1" si="118"/>
        <v>42</v>
      </c>
      <c r="E318">
        <f t="shared" ca="1" si="119"/>
        <v>4</v>
      </c>
      <c r="F318" t="str">
        <f t="shared" ca="1" si="120"/>
        <v>IT</v>
      </c>
      <c r="G318">
        <f t="shared" ca="1" si="121"/>
        <v>5</v>
      </c>
      <c r="H318" t="str">
        <f t="shared" ca="1" si="122"/>
        <v>other</v>
      </c>
      <c r="I318">
        <f t="shared" ca="1" si="123"/>
        <v>4</v>
      </c>
      <c r="J318">
        <f t="shared" ca="1" si="124"/>
        <v>2</v>
      </c>
      <c r="K318">
        <f t="shared" ca="1" si="125"/>
        <v>4377</v>
      </c>
      <c r="L318">
        <f t="shared" ca="1" si="126"/>
        <v>8</v>
      </c>
      <c r="M318" t="str">
        <f t="shared" ca="1" si="127"/>
        <v>Ontario</v>
      </c>
      <c r="N318">
        <f t="shared" ca="1" si="136"/>
        <v>26262</v>
      </c>
      <c r="O318">
        <f t="shared" ca="1" si="128"/>
        <v>22180.865092898315</v>
      </c>
      <c r="P318">
        <f t="shared" ca="1" si="137"/>
        <v>1040.2653543784761</v>
      </c>
      <c r="Q318">
        <f t="shared" ca="1" si="129"/>
        <v>398</v>
      </c>
      <c r="R318">
        <f t="shared" ca="1" si="138"/>
        <v>88.372783779579095</v>
      </c>
      <c r="S318">
        <f t="shared" ca="1" si="139"/>
        <v>2681.4776240731344</v>
      </c>
      <c r="T318">
        <f t="shared" ca="1" si="140"/>
        <v>29983.74297845161</v>
      </c>
      <c r="U318">
        <f t="shared" ca="1" si="141"/>
        <v>22667.237876677893</v>
      </c>
      <c r="V318">
        <f t="shared" ca="1" si="142"/>
        <v>7316.5051017737169</v>
      </c>
      <c r="AD318" s="5">
        <f ca="1">IF(Table1[[#This Row],[Gender]]="men",1,0)</f>
        <v>1</v>
      </c>
      <c r="AE318" s="6">
        <f ca="1">IF(Table1[[#This Row],[Gender]]="women",1,0)</f>
        <v>0</v>
      </c>
      <c r="AF318" s="6"/>
      <c r="AG318" s="7"/>
      <c r="AJ318" s="17">
        <f ca="1">IF(Table1[[#This Row],[field of work]]="TEACHING",1,0)</f>
        <v>0</v>
      </c>
      <c r="AK318" s="11">
        <f ca="1">IF(Table1[[#This Row],[field of work]]="CONSTRUCTION",1,0)</f>
        <v>0</v>
      </c>
      <c r="AL318" s="11">
        <f ca="1">IF(Table1[[#This Row],[field of work]]="AGRICULTURE",1,0)</f>
        <v>0</v>
      </c>
      <c r="AM318" s="11">
        <f ca="1">IF(Table1[[#This Row],[field of work]]="AGRICULTURE",1,0)</f>
        <v>0</v>
      </c>
      <c r="AN318" s="11">
        <f ca="1">IF(Table1[[#This Row],[field of work]]="HEALTH",1,0)</f>
        <v>0</v>
      </c>
      <c r="AO318" s="11">
        <f ca="1">IF(Table1[[#This Row],[field of work]]="IT",1,0)</f>
        <v>1</v>
      </c>
      <c r="AP318" s="11"/>
      <c r="AQ318" s="11"/>
      <c r="AR318" s="6"/>
      <c r="AS318" s="6"/>
      <c r="AT318" s="6"/>
      <c r="AU318" s="7"/>
      <c r="AW318" s="20">
        <f ca="1">QUOTIENT(Table1[[#This Row],[Car Value]],Table1[[#This Row],[Cars]])</f>
        <v>520</v>
      </c>
      <c r="AX318" s="6"/>
      <c r="AY318" s="17">
        <f ca="1">IF(Table1[[#This Row],[Value of debts]]&gt;$AZ$6,1,0)</f>
        <v>1</v>
      </c>
      <c r="AZ318" s="6"/>
      <c r="BA318" s="6"/>
      <c r="BB318" s="7"/>
      <c r="BC318" s="27">
        <f ca="1">(Table1[[#This Row],[Mortage left]]/Table1[[#This Row],[Value of House]])</f>
        <v>0.84459923436517836</v>
      </c>
      <c r="BD318" s="11">
        <f t="shared" ca="1" si="130"/>
        <v>0</v>
      </c>
      <c r="BE318" s="11"/>
      <c r="BF318" s="11"/>
      <c r="BG318" s="17">
        <f ca="1">IF(Table1[[#This Row],[Area]]="YUKON",Table1[[#This Row],[Income]],0)</f>
        <v>0</v>
      </c>
      <c r="BH318" s="11">
        <f ca="1">IF(Table1[[#This Row],[Area]]="BC",Table1[[#This Row],[Income]],0)</f>
        <v>0</v>
      </c>
      <c r="BI318" s="11">
        <f t="shared" ca="1" si="131"/>
        <v>0</v>
      </c>
      <c r="BJ318" s="11">
        <f t="shared" ca="1" si="132"/>
        <v>0</v>
      </c>
      <c r="BK318" s="11">
        <f ca="1">IF(Table1[[#This Row],[Area]]="NUNAVUT",Table1[[#This Row],[Income]],0)</f>
        <v>0</v>
      </c>
      <c r="BL318" s="11">
        <f t="shared" ca="1" si="133"/>
        <v>0</v>
      </c>
      <c r="BM318" s="6">
        <f ca="1">IF(Table1[[#This Row],[Area]]="MANITOBA",Table1[[#This Row],[Income]],0)</f>
        <v>0</v>
      </c>
      <c r="BN318" s="6">
        <f ca="1">IF(Table1[[#This Row],[Area]]="ONTARIO",Table1[[#This Row],[Income]],0)</f>
        <v>4377</v>
      </c>
      <c r="BO318" s="6">
        <f ca="1">IF(Table1[[#This Row],[Area]]="QUEBEC",Table1[[#This Row],[Income]],0)</f>
        <v>0</v>
      </c>
      <c r="BP318" s="6">
        <f ca="1">IF(Table1[[#This Row],[Area]]="NEWFOUNLAND",Table1[[#This Row],[Income]],0)</f>
        <v>0</v>
      </c>
      <c r="BQ318" s="6">
        <f ca="1">IF(Table1[[#This Row],[Area]]="NEW BRUNCWICK",Table1[[#This Row],[Income]],0)</f>
        <v>0</v>
      </c>
      <c r="BR318" s="6">
        <f ca="1">IF(Table1[[#This Row],[Area]]="NOVA SCOTIA",Table1[[#This Row],[Income]],0)</f>
        <v>0</v>
      </c>
      <c r="BS318" s="7">
        <f t="shared" ca="1" si="134"/>
        <v>0</v>
      </c>
      <c r="BT318" s="5">
        <f ca="1">IF(Table1[[#This Row],[field of work]]="HEALTH",Table1[[#This Row],[Income]],0)</f>
        <v>0</v>
      </c>
      <c r="BU318" s="6">
        <f ca="1">IF(Table1[[#This Row],[field of work]]="CONSTRUCTION",Table1[[#This Row],[Income]],0)</f>
        <v>0</v>
      </c>
      <c r="BV318" s="6">
        <f t="shared" ca="1" si="135"/>
        <v>0</v>
      </c>
      <c r="BW318" s="6">
        <f ca="1">IF(Table1[[#This Row],[field of work]]="IT",Table1[[#This Row],[Income]],0)</f>
        <v>4377</v>
      </c>
      <c r="BX318" s="6">
        <f ca="1">IF(Table1[[#This Row],[field of work]]="GENERAL WORK",Table1[[#This Row],[Income]],0)</f>
        <v>0</v>
      </c>
      <c r="BY318" s="7">
        <f ca="1">IF(Table1[[#This Row],[field of work]]="AGRICULTURE",Table1[[#This Row],[Income]],0)</f>
        <v>0</v>
      </c>
      <c r="BZ318" s="5">
        <f ca="1">IF(Table1[[#This Row],[Value of debts]]&gt;Table1[[#This Row],[Income]],1,0)</f>
        <v>1</v>
      </c>
      <c r="CA318" s="7"/>
      <c r="CB318" s="5">
        <f ca="1">IF(Table1[[#This Row],[Networth of person($)]]&gt;$CC$6,Table1[[#This Row],[age]],0)</f>
        <v>42</v>
      </c>
      <c r="CC318" s="7"/>
      <c r="CD318" s="6"/>
      <c r="CE318" s="6"/>
      <c r="CF318" s="6"/>
      <c r="CG318" s="6"/>
      <c r="CH318" s="6"/>
      <c r="CI318" s="6"/>
    </row>
    <row r="319" spans="2:87" x14ac:dyDescent="0.25">
      <c r="B319">
        <f t="shared" ca="1" si="116"/>
        <v>2</v>
      </c>
      <c r="C319" t="str">
        <f t="shared" ca="1" si="117"/>
        <v>women</v>
      </c>
      <c r="D319">
        <f t="shared" ca="1" si="118"/>
        <v>37</v>
      </c>
      <c r="E319">
        <f t="shared" ca="1" si="119"/>
        <v>2</v>
      </c>
      <c r="F319" t="str">
        <f t="shared" ca="1" si="120"/>
        <v>constuction</v>
      </c>
      <c r="G319">
        <f t="shared" ca="1" si="121"/>
        <v>2</v>
      </c>
      <c r="H319" t="str">
        <f t="shared" ca="1" si="122"/>
        <v>college</v>
      </c>
      <c r="I319">
        <f t="shared" ca="1" si="123"/>
        <v>2</v>
      </c>
      <c r="J319">
        <f t="shared" ca="1" si="124"/>
        <v>1</v>
      </c>
      <c r="K319">
        <f t="shared" ca="1" si="125"/>
        <v>4968</v>
      </c>
      <c r="L319">
        <f t="shared" ca="1" si="126"/>
        <v>6</v>
      </c>
      <c r="M319" t="str">
        <f t="shared" ca="1" si="127"/>
        <v>Saskatchenwan</v>
      </c>
      <c r="N319">
        <f t="shared" ca="1" si="136"/>
        <v>29808</v>
      </c>
      <c r="O319">
        <f t="shared" ca="1" si="128"/>
        <v>23472.902819986746</v>
      </c>
      <c r="P319">
        <f t="shared" ca="1" si="137"/>
        <v>3925.472345389755</v>
      </c>
      <c r="Q319">
        <f t="shared" ca="1" si="129"/>
        <v>600</v>
      </c>
      <c r="R319">
        <f t="shared" ca="1" si="138"/>
        <v>2685.7603093664429</v>
      </c>
      <c r="S319">
        <f t="shared" ca="1" si="139"/>
        <v>3675.5956027709317</v>
      </c>
      <c r="T319">
        <f t="shared" ca="1" si="140"/>
        <v>37409.067948160686</v>
      </c>
      <c r="U319">
        <f t="shared" ca="1" si="141"/>
        <v>26758.66312935319</v>
      </c>
      <c r="V319">
        <f t="shared" ca="1" si="142"/>
        <v>10650.404818807496</v>
      </c>
      <c r="AD319" s="5">
        <f ca="1">IF(Table1[[#This Row],[Gender]]="men",1,0)</f>
        <v>0</v>
      </c>
      <c r="AE319" s="6">
        <f ca="1">IF(Table1[[#This Row],[Gender]]="women",1,0)</f>
        <v>1</v>
      </c>
      <c r="AF319" s="6"/>
      <c r="AG319" s="7"/>
      <c r="AJ319" s="17">
        <f ca="1">IF(Table1[[#This Row],[field of work]]="TEACHING",1,0)</f>
        <v>0</v>
      </c>
      <c r="AK319" s="11">
        <f ca="1">IF(Table1[[#This Row],[field of work]]="CONSTRUCTION",1,0)</f>
        <v>0</v>
      </c>
      <c r="AL319" s="11">
        <f ca="1">IF(Table1[[#This Row],[field of work]]="AGRICULTURE",1,0)</f>
        <v>0</v>
      </c>
      <c r="AM319" s="11">
        <f ca="1">IF(Table1[[#This Row],[field of work]]="AGRICULTURE",1,0)</f>
        <v>0</v>
      </c>
      <c r="AN319" s="11">
        <f ca="1">IF(Table1[[#This Row],[field of work]]="HEALTH",1,0)</f>
        <v>0</v>
      </c>
      <c r="AO319" s="11">
        <f ca="1">IF(Table1[[#This Row],[field of work]]="IT",1,0)</f>
        <v>0</v>
      </c>
      <c r="AP319" s="11"/>
      <c r="AQ319" s="11"/>
      <c r="AR319" s="6"/>
      <c r="AS319" s="6"/>
      <c r="AT319" s="6"/>
      <c r="AU319" s="7"/>
      <c r="AW319" s="20">
        <f ca="1">QUOTIENT(Table1[[#This Row],[Car Value]],Table1[[#This Row],[Cars]])</f>
        <v>3925</v>
      </c>
      <c r="AX319" s="6"/>
      <c r="AY319" s="17">
        <f ca="1">IF(Table1[[#This Row],[Value of debts]]&gt;$AZ$6,1,0)</f>
        <v>1</v>
      </c>
      <c r="AZ319" s="6"/>
      <c r="BA319" s="6"/>
      <c r="BB319" s="7"/>
      <c r="BC319" s="27">
        <f ca="1">(Table1[[#This Row],[Mortage left]]/Table1[[#This Row],[Value of House]])</f>
        <v>0.78746990136831541</v>
      </c>
      <c r="BD319" s="11">
        <f t="shared" ca="1" si="130"/>
        <v>0</v>
      </c>
      <c r="BE319" s="11"/>
      <c r="BF319" s="11"/>
      <c r="BG319" s="17">
        <f ca="1">IF(Table1[[#This Row],[Area]]="YUKON",Table1[[#This Row],[Income]],0)</f>
        <v>0</v>
      </c>
      <c r="BH319" s="11">
        <f ca="1">IF(Table1[[#This Row],[Area]]="BC",Table1[[#This Row],[Income]],0)</f>
        <v>0</v>
      </c>
      <c r="BI319" s="11">
        <f t="shared" ca="1" si="131"/>
        <v>0</v>
      </c>
      <c r="BJ319" s="11">
        <f t="shared" ca="1" si="132"/>
        <v>0</v>
      </c>
      <c r="BK319" s="11">
        <f ca="1">IF(Table1[[#This Row],[Area]]="NUNAVUT",Table1[[#This Row],[Income]],0)</f>
        <v>0</v>
      </c>
      <c r="BL319" s="11">
        <f t="shared" ca="1" si="133"/>
        <v>0</v>
      </c>
      <c r="BM319" s="6">
        <f ca="1">IF(Table1[[#This Row],[Area]]="MANITOBA",Table1[[#This Row],[Income]],0)</f>
        <v>0</v>
      </c>
      <c r="BN319" s="6">
        <f ca="1">IF(Table1[[#This Row],[Area]]="ONTARIO",Table1[[#This Row],[Income]],0)</f>
        <v>0</v>
      </c>
      <c r="BO319" s="6">
        <f ca="1">IF(Table1[[#This Row],[Area]]="QUEBEC",Table1[[#This Row],[Income]],0)</f>
        <v>0</v>
      </c>
      <c r="BP319" s="6">
        <f ca="1">IF(Table1[[#This Row],[Area]]="NEWFOUNLAND",Table1[[#This Row],[Income]],0)</f>
        <v>0</v>
      </c>
      <c r="BQ319" s="6">
        <f ca="1">IF(Table1[[#This Row],[Area]]="NEW BRUNCWICK",Table1[[#This Row],[Income]],0)</f>
        <v>0</v>
      </c>
      <c r="BR319" s="6">
        <f ca="1">IF(Table1[[#This Row],[Area]]="NOVA SCOTIA",Table1[[#This Row],[Income]],0)</f>
        <v>0</v>
      </c>
      <c r="BS319" s="7">
        <f t="shared" ca="1" si="134"/>
        <v>0</v>
      </c>
      <c r="BT319" s="5">
        <f ca="1">IF(Table1[[#This Row],[field of work]]="HEALTH",Table1[[#This Row],[Income]],0)</f>
        <v>0</v>
      </c>
      <c r="BU319" s="6">
        <f ca="1">IF(Table1[[#This Row],[field of work]]="CONSTRUCTION",Table1[[#This Row],[Income]],0)</f>
        <v>0</v>
      </c>
      <c r="BV319" s="6">
        <f t="shared" ca="1" si="135"/>
        <v>0</v>
      </c>
      <c r="BW319" s="6">
        <f ca="1">IF(Table1[[#This Row],[field of work]]="IT",Table1[[#This Row],[Income]],0)</f>
        <v>0</v>
      </c>
      <c r="BX319" s="6">
        <f ca="1">IF(Table1[[#This Row],[field of work]]="GENERAL WORK",Table1[[#This Row],[Income]],0)</f>
        <v>0</v>
      </c>
      <c r="BY319" s="7">
        <f ca="1">IF(Table1[[#This Row],[field of work]]="AGRICULTURE",Table1[[#This Row],[Income]],0)</f>
        <v>0</v>
      </c>
      <c r="BZ319" s="5">
        <f ca="1">IF(Table1[[#This Row],[Value of debts]]&gt;Table1[[#This Row],[Income]],1,0)</f>
        <v>1</v>
      </c>
      <c r="CA319" s="7"/>
      <c r="CB319" s="5">
        <f ca="1">IF(Table1[[#This Row],[Networth of person($)]]&gt;$CC$6,Table1[[#This Row],[age]],0)</f>
        <v>37</v>
      </c>
      <c r="CC319" s="7"/>
      <c r="CD319" s="6"/>
      <c r="CE319" s="6"/>
      <c r="CF319" s="6"/>
      <c r="CG319" s="6"/>
      <c r="CH319" s="6"/>
      <c r="CI319" s="6"/>
    </row>
    <row r="320" spans="2:87" x14ac:dyDescent="0.25">
      <c r="B320">
        <f t="shared" ca="1" si="116"/>
        <v>2</v>
      </c>
      <c r="C320" t="str">
        <f t="shared" ca="1" si="117"/>
        <v>women</v>
      </c>
      <c r="D320">
        <f t="shared" ca="1" si="118"/>
        <v>34</v>
      </c>
      <c r="E320">
        <f t="shared" ca="1" si="119"/>
        <v>1</v>
      </c>
      <c r="F320" t="str">
        <f t="shared" ca="1" si="120"/>
        <v>health</v>
      </c>
      <c r="G320">
        <f t="shared" ca="1" si="121"/>
        <v>4</v>
      </c>
      <c r="H320" t="str">
        <f t="shared" ca="1" si="122"/>
        <v>technical</v>
      </c>
      <c r="I320">
        <f t="shared" ca="1" si="123"/>
        <v>2</v>
      </c>
      <c r="J320">
        <f t="shared" ca="1" si="124"/>
        <v>2</v>
      </c>
      <c r="K320">
        <f t="shared" ca="1" si="125"/>
        <v>8097</v>
      </c>
      <c r="L320">
        <f t="shared" ca="1" si="126"/>
        <v>11</v>
      </c>
      <c r="M320" t="str">
        <f t="shared" ca="1" si="127"/>
        <v>New bruncwick</v>
      </c>
      <c r="N320">
        <f t="shared" ca="1" si="136"/>
        <v>48582</v>
      </c>
      <c r="O320">
        <f t="shared" ca="1" si="128"/>
        <v>2245.6313166955474</v>
      </c>
      <c r="P320">
        <f t="shared" ca="1" si="137"/>
        <v>11376.095426533777</v>
      </c>
      <c r="Q320">
        <f t="shared" ca="1" si="129"/>
        <v>7359</v>
      </c>
      <c r="R320">
        <f t="shared" ca="1" si="138"/>
        <v>14751.934593193291</v>
      </c>
      <c r="S320">
        <f t="shared" ca="1" si="139"/>
        <v>5472.2621812532934</v>
      </c>
      <c r="T320">
        <f t="shared" ca="1" si="140"/>
        <v>65430.357607787075</v>
      </c>
      <c r="U320">
        <f t="shared" ca="1" si="141"/>
        <v>24356.565909888839</v>
      </c>
      <c r="V320">
        <f t="shared" ca="1" si="142"/>
        <v>41073.791697898239</v>
      </c>
      <c r="AD320" s="5">
        <f ca="1">IF(Table1[[#This Row],[Gender]]="men",1,0)</f>
        <v>0</v>
      </c>
      <c r="AE320" s="6">
        <f ca="1">IF(Table1[[#This Row],[Gender]]="women",1,0)</f>
        <v>1</v>
      </c>
      <c r="AF320" s="6"/>
      <c r="AG320" s="7"/>
      <c r="AJ320" s="17">
        <f ca="1">IF(Table1[[#This Row],[field of work]]="TEACHING",1,0)</f>
        <v>0</v>
      </c>
      <c r="AK320" s="11">
        <f ca="1">IF(Table1[[#This Row],[field of work]]="CONSTRUCTION",1,0)</f>
        <v>0</v>
      </c>
      <c r="AL320" s="11">
        <f ca="1">IF(Table1[[#This Row],[field of work]]="AGRICULTURE",1,0)</f>
        <v>0</v>
      </c>
      <c r="AM320" s="11">
        <f ca="1">IF(Table1[[#This Row],[field of work]]="AGRICULTURE",1,0)</f>
        <v>0</v>
      </c>
      <c r="AN320" s="11">
        <f ca="1">IF(Table1[[#This Row],[field of work]]="HEALTH",1,0)</f>
        <v>1</v>
      </c>
      <c r="AO320" s="11">
        <f ca="1">IF(Table1[[#This Row],[field of work]]="IT",1,0)</f>
        <v>0</v>
      </c>
      <c r="AP320" s="11"/>
      <c r="AQ320" s="11"/>
      <c r="AR320" s="6"/>
      <c r="AS320" s="6"/>
      <c r="AT320" s="6"/>
      <c r="AU320" s="7"/>
      <c r="AW320" s="20">
        <f ca="1">QUOTIENT(Table1[[#This Row],[Car Value]],Table1[[#This Row],[Cars]])</f>
        <v>5688</v>
      </c>
      <c r="AX320" s="6"/>
      <c r="AY320" s="17">
        <f ca="1">IF(Table1[[#This Row],[Value of debts]]&gt;$AZ$6,1,0)</f>
        <v>1</v>
      </c>
      <c r="AZ320" s="6"/>
      <c r="BA320" s="6"/>
      <c r="BB320" s="7"/>
      <c r="BC320" s="27">
        <f ca="1">(Table1[[#This Row],[Mortage left]]/Table1[[#This Row],[Value of House]])</f>
        <v>4.6223525517589792E-2</v>
      </c>
      <c r="BD320" s="11">
        <f t="shared" ca="1" si="130"/>
        <v>1</v>
      </c>
      <c r="BE320" s="11"/>
      <c r="BF320" s="11"/>
      <c r="BG320" s="17">
        <f ca="1">IF(Table1[[#This Row],[Area]]="YUKON",Table1[[#This Row],[Income]],0)</f>
        <v>0</v>
      </c>
      <c r="BH320" s="11">
        <f ca="1">IF(Table1[[#This Row],[Area]]="BC",Table1[[#This Row],[Income]],0)</f>
        <v>0</v>
      </c>
      <c r="BI320" s="11">
        <f t="shared" ca="1" si="131"/>
        <v>0</v>
      </c>
      <c r="BJ320" s="11">
        <f t="shared" ca="1" si="132"/>
        <v>0</v>
      </c>
      <c r="BK320" s="11">
        <f ca="1">IF(Table1[[#This Row],[Area]]="NUNAVUT",Table1[[#This Row],[Income]],0)</f>
        <v>0</v>
      </c>
      <c r="BL320" s="11">
        <f t="shared" ca="1" si="133"/>
        <v>0</v>
      </c>
      <c r="BM320" s="6">
        <f ca="1">IF(Table1[[#This Row],[Area]]="MANITOBA",Table1[[#This Row],[Income]],0)</f>
        <v>0</v>
      </c>
      <c r="BN320" s="6">
        <f ca="1">IF(Table1[[#This Row],[Area]]="ONTARIO",Table1[[#This Row],[Income]],0)</f>
        <v>0</v>
      </c>
      <c r="BO320" s="6">
        <f ca="1">IF(Table1[[#This Row],[Area]]="QUEBEC",Table1[[#This Row],[Income]],0)</f>
        <v>0</v>
      </c>
      <c r="BP320" s="6">
        <f ca="1">IF(Table1[[#This Row],[Area]]="NEWFOUNLAND",Table1[[#This Row],[Income]],0)</f>
        <v>0</v>
      </c>
      <c r="BQ320" s="6">
        <f ca="1">IF(Table1[[#This Row],[Area]]="NEW BRUNCWICK",Table1[[#This Row],[Income]],0)</f>
        <v>8097</v>
      </c>
      <c r="BR320" s="6">
        <f ca="1">IF(Table1[[#This Row],[Area]]="NOVA SCOTIA",Table1[[#This Row],[Income]],0)</f>
        <v>0</v>
      </c>
      <c r="BS320" s="7">
        <f t="shared" ca="1" si="134"/>
        <v>0</v>
      </c>
      <c r="BT320" s="5">
        <f ca="1">IF(Table1[[#This Row],[field of work]]="HEALTH",Table1[[#This Row],[Income]],0)</f>
        <v>8097</v>
      </c>
      <c r="BU320" s="6">
        <f ca="1">IF(Table1[[#This Row],[field of work]]="CONSTRUCTION",Table1[[#This Row],[Income]],0)</f>
        <v>0</v>
      </c>
      <c r="BV320" s="6">
        <f t="shared" ca="1" si="135"/>
        <v>0</v>
      </c>
      <c r="BW320" s="6">
        <f ca="1">IF(Table1[[#This Row],[field of work]]="IT",Table1[[#This Row],[Income]],0)</f>
        <v>0</v>
      </c>
      <c r="BX320" s="6">
        <f ca="1">IF(Table1[[#This Row],[field of work]]="GENERAL WORK",Table1[[#This Row],[Income]],0)</f>
        <v>0</v>
      </c>
      <c r="BY320" s="7">
        <f ca="1">IF(Table1[[#This Row],[field of work]]="AGRICULTURE",Table1[[#This Row],[Income]],0)</f>
        <v>0</v>
      </c>
      <c r="BZ320" s="5">
        <f ca="1">IF(Table1[[#This Row],[Value of debts]]&gt;Table1[[#This Row],[Income]],1,0)</f>
        <v>1</v>
      </c>
      <c r="CA320" s="7"/>
      <c r="CB320" s="5">
        <f ca="1">IF(Table1[[#This Row],[Networth of person($)]]&gt;$CC$6,Table1[[#This Row],[age]],0)</f>
        <v>34</v>
      </c>
      <c r="CC320" s="7"/>
      <c r="CD320" s="6"/>
      <c r="CE320" s="6"/>
      <c r="CF320" s="6"/>
      <c r="CG320" s="6"/>
      <c r="CH320" s="6"/>
      <c r="CI320" s="6"/>
    </row>
    <row r="321" spans="2:87" x14ac:dyDescent="0.25">
      <c r="B321">
        <f t="shared" ca="1" si="116"/>
        <v>2</v>
      </c>
      <c r="C321" t="str">
        <f t="shared" ca="1" si="117"/>
        <v>women</v>
      </c>
      <c r="D321">
        <f t="shared" ca="1" si="118"/>
        <v>45</v>
      </c>
      <c r="E321">
        <f t="shared" ca="1" si="119"/>
        <v>4</v>
      </c>
      <c r="F321" t="str">
        <f t="shared" ca="1" si="120"/>
        <v>IT</v>
      </c>
      <c r="G321">
        <f t="shared" ca="1" si="121"/>
        <v>3</v>
      </c>
      <c r="H321" t="str">
        <f t="shared" ca="1" si="122"/>
        <v>university</v>
      </c>
      <c r="I321">
        <f t="shared" ca="1" si="123"/>
        <v>2</v>
      </c>
      <c r="J321">
        <f t="shared" ca="1" si="124"/>
        <v>3</v>
      </c>
      <c r="K321">
        <f t="shared" ca="1" si="125"/>
        <v>4267</v>
      </c>
      <c r="L321">
        <f t="shared" ca="1" si="126"/>
        <v>8</v>
      </c>
      <c r="M321" t="str">
        <f t="shared" ca="1" si="127"/>
        <v>Ontario</v>
      </c>
      <c r="N321">
        <f t="shared" ca="1" si="136"/>
        <v>12801</v>
      </c>
      <c r="O321">
        <f t="shared" ca="1" si="128"/>
        <v>1430.2494685260078</v>
      </c>
      <c r="P321">
        <f t="shared" ca="1" si="137"/>
        <v>3234.559428681825</v>
      </c>
      <c r="Q321">
        <f t="shared" ca="1" si="129"/>
        <v>1727</v>
      </c>
      <c r="R321">
        <f t="shared" ca="1" si="138"/>
        <v>5970.9481685466426</v>
      </c>
      <c r="S321">
        <f t="shared" ca="1" si="139"/>
        <v>1463.9428593191546</v>
      </c>
      <c r="T321">
        <f t="shared" ca="1" si="140"/>
        <v>17499.502288000978</v>
      </c>
      <c r="U321">
        <f t="shared" ca="1" si="141"/>
        <v>9128.1976370726516</v>
      </c>
      <c r="V321">
        <f t="shared" ca="1" si="142"/>
        <v>8371.3046509283267</v>
      </c>
      <c r="AD321" s="5">
        <f ca="1">IF(Table1[[#This Row],[Gender]]="men",1,0)</f>
        <v>0</v>
      </c>
      <c r="AE321" s="6">
        <f ca="1">IF(Table1[[#This Row],[Gender]]="women",1,0)</f>
        <v>1</v>
      </c>
      <c r="AF321" s="6"/>
      <c r="AG321" s="7"/>
      <c r="AJ321" s="17">
        <f ca="1">IF(Table1[[#This Row],[field of work]]="TEACHING",1,0)</f>
        <v>0</v>
      </c>
      <c r="AK321" s="11">
        <f ca="1">IF(Table1[[#This Row],[field of work]]="CONSTRUCTION",1,0)</f>
        <v>0</v>
      </c>
      <c r="AL321" s="11">
        <f ca="1">IF(Table1[[#This Row],[field of work]]="AGRICULTURE",1,0)</f>
        <v>0</v>
      </c>
      <c r="AM321" s="11">
        <f ca="1">IF(Table1[[#This Row],[field of work]]="AGRICULTURE",1,0)</f>
        <v>0</v>
      </c>
      <c r="AN321" s="11">
        <f ca="1">IF(Table1[[#This Row],[field of work]]="HEALTH",1,0)</f>
        <v>0</v>
      </c>
      <c r="AO321" s="11">
        <f ca="1">IF(Table1[[#This Row],[field of work]]="IT",1,0)</f>
        <v>1</v>
      </c>
      <c r="AP321" s="11"/>
      <c r="AQ321" s="11"/>
      <c r="AR321" s="6"/>
      <c r="AS321" s="6"/>
      <c r="AT321" s="6"/>
      <c r="AU321" s="7"/>
      <c r="AW321" s="20">
        <f ca="1">QUOTIENT(Table1[[#This Row],[Car Value]],Table1[[#This Row],[Cars]])</f>
        <v>1078</v>
      </c>
      <c r="AX321" s="6"/>
      <c r="AY321" s="17">
        <f ca="1">IF(Table1[[#This Row],[Value of debts]]&gt;$AZ$6,1,0)</f>
        <v>1</v>
      </c>
      <c r="AZ321" s="6"/>
      <c r="BA321" s="6"/>
      <c r="BB321" s="7"/>
      <c r="BC321" s="27">
        <f ca="1">(Table1[[#This Row],[Mortage left]]/Table1[[#This Row],[Value of House]])</f>
        <v>0.11172951086055838</v>
      </c>
      <c r="BD321" s="11">
        <f t="shared" ca="1" si="130"/>
        <v>1</v>
      </c>
      <c r="BE321" s="11"/>
      <c r="BF321" s="11"/>
      <c r="BG321" s="17">
        <f ca="1">IF(Table1[[#This Row],[Area]]="YUKON",Table1[[#This Row],[Income]],0)</f>
        <v>0</v>
      </c>
      <c r="BH321" s="11">
        <f ca="1">IF(Table1[[#This Row],[Area]]="BC",Table1[[#This Row],[Income]],0)</f>
        <v>0</v>
      </c>
      <c r="BI321" s="11">
        <f t="shared" ca="1" si="131"/>
        <v>0</v>
      </c>
      <c r="BJ321" s="11">
        <f t="shared" ca="1" si="132"/>
        <v>0</v>
      </c>
      <c r="BK321" s="11">
        <f ca="1">IF(Table1[[#This Row],[Area]]="NUNAVUT",Table1[[#This Row],[Income]],0)</f>
        <v>0</v>
      </c>
      <c r="BL321" s="11">
        <f t="shared" ca="1" si="133"/>
        <v>0</v>
      </c>
      <c r="BM321" s="6">
        <f ca="1">IF(Table1[[#This Row],[Area]]="MANITOBA",Table1[[#This Row],[Income]],0)</f>
        <v>0</v>
      </c>
      <c r="BN321" s="6">
        <f ca="1">IF(Table1[[#This Row],[Area]]="ONTARIO",Table1[[#This Row],[Income]],0)</f>
        <v>4267</v>
      </c>
      <c r="BO321" s="6">
        <f ca="1">IF(Table1[[#This Row],[Area]]="QUEBEC",Table1[[#This Row],[Income]],0)</f>
        <v>0</v>
      </c>
      <c r="BP321" s="6">
        <f ca="1">IF(Table1[[#This Row],[Area]]="NEWFOUNLAND",Table1[[#This Row],[Income]],0)</f>
        <v>0</v>
      </c>
      <c r="BQ321" s="6">
        <f ca="1">IF(Table1[[#This Row],[Area]]="NEW BRUNCWICK",Table1[[#This Row],[Income]],0)</f>
        <v>0</v>
      </c>
      <c r="BR321" s="6">
        <f ca="1">IF(Table1[[#This Row],[Area]]="NOVA SCOTIA",Table1[[#This Row],[Income]],0)</f>
        <v>0</v>
      </c>
      <c r="BS321" s="7">
        <f t="shared" ca="1" si="134"/>
        <v>0</v>
      </c>
      <c r="BT321" s="5">
        <f ca="1">IF(Table1[[#This Row],[field of work]]="HEALTH",Table1[[#This Row],[Income]],0)</f>
        <v>0</v>
      </c>
      <c r="BU321" s="6">
        <f ca="1">IF(Table1[[#This Row],[field of work]]="CONSTRUCTION",Table1[[#This Row],[Income]],0)</f>
        <v>0</v>
      </c>
      <c r="BV321" s="6">
        <f t="shared" ca="1" si="135"/>
        <v>5711</v>
      </c>
      <c r="BW321" s="6">
        <f ca="1">IF(Table1[[#This Row],[field of work]]="IT",Table1[[#This Row],[Income]],0)</f>
        <v>4267</v>
      </c>
      <c r="BX321" s="6">
        <f ca="1">IF(Table1[[#This Row],[field of work]]="GENERAL WORK",Table1[[#This Row],[Income]],0)</f>
        <v>0</v>
      </c>
      <c r="BY321" s="7">
        <f ca="1">IF(Table1[[#This Row],[field of work]]="AGRICULTURE",Table1[[#This Row],[Income]],0)</f>
        <v>0</v>
      </c>
      <c r="BZ321" s="5">
        <f ca="1">IF(Table1[[#This Row],[Value of debts]]&gt;Table1[[#This Row],[Income]],1,0)</f>
        <v>1</v>
      </c>
      <c r="CA321" s="7"/>
      <c r="CB321" s="5">
        <f ca="1">IF(Table1[[#This Row],[Networth of person($)]]&gt;$CC$6,Table1[[#This Row],[age]],0)</f>
        <v>45</v>
      </c>
      <c r="CC321" s="7"/>
      <c r="CD321" s="6"/>
      <c r="CE321" s="6"/>
      <c r="CF321" s="6"/>
      <c r="CG321" s="6"/>
      <c r="CH321" s="6"/>
      <c r="CI321" s="6"/>
    </row>
    <row r="322" spans="2:87" x14ac:dyDescent="0.25">
      <c r="B322">
        <f t="shared" ca="1" si="116"/>
        <v>1</v>
      </c>
      <c r="C322" t="str">
        <f t="shared" ca="1" si="117"/>
        <v>men</v>
      </c>
      <c r="D322">
        <f t="shared" ca="1" si="118"/>
        <v>38</v>
      </c>
      <c r="E322">
        <f t="shared" ca="1" si="119"/>
        <v>3</v>
      </c>
      <c r="F322" t="str">
        <f t="shared" ca="1" si="120"/>
        <v>teaching</v>
      </c>
      <c r="G322">
        <f t="shared" ca="1" si="121"/>
        <v>5</v>
      </c>
      <c r="H322" t="str">
        <f t="shared" ca="1" si="122"/>
        <v>other</v>
      </c>
      <c r="I322">
        <f t="shared" ca="1" si="123"/>
        <v>3</v>
      </c>
      <c r="J322">
        <f t="shared" ca="1" si="124"/>
        <v>2</v>
      </c>
      <c r="K322">
        <f t="shared" ca="1" si="125"/>
        <v>5711</v>
      </c>
      <c r="L322">
        <f t="shared" ca="1" si="126"/>
        <v>4</v>
      </c>
      <c r="M322" t="str">
        <f t="shared" ca="1" si="127"/>
        <v>Alberta</v>
      </c>
      <c r="N322">
        <f t="shared" ca="1" si="136"/>
        <v>34266</v>
      </c>
      <c r="O322">
        <f t="shared" ca="1" si="128"/>
        <v>2895.6875085390511</v>
      </c>
      <c r="P322">
        <f t="shared" ca="1" si="137"/>
        <v>3030.1057913861018</v>
      </c>
      <c r="Q322">
        <f t="shared" ca="1" si="129"/>
        <v>1716</v>
      </c>
      <c r="R322">
        <f t="shared" ca="1" si="138"/>
        <v>7049.1448732002309</v>
      </c>
      <c r="S322">
        <f t="shared" ca="1" si="139"/>
        <v>4553.1292414733252</v>
      </c>
      <c r="T322">
        <f t="shared" ca="1" si="140"/>
        <v>41849.235032859426</v>
      </c>
      <c r="U322">
        <f t="shared" ca="1" si="141"/>
        <v>11660.832381739281</v>
      </c>
      <c r="V322">
        <f t="shared" ca="1" si="142"/>
        <v>30188.402651120145</v>
      </c>
      <c r="AD322" s="5">
        <f ca="1">IF(Table1[[#This Row],[Gender]]="men",1,0)</f>
        <v>1</v>
      </c>
      <c r="AE322" s="6">
        <f ca="1">IF(Table1[[#This Row],[Gender]]="women",1,0)</f>
        <v>0</v>
      </c>
      <c r="AF322" s="6"/>
      <c r="AG322" s="7"/>
      <c r="AJ322" s="17">
        <f ca="1">IF(Table1[[#This Row],[field of work]]="TEACHING",1,0)</f>
        <v>1</v>
      </c>
      <c r="AK322" s="11">
        <f ca="1">IF(Table1[[#This Row],[field of work]]="CONSTRUCTION",1,0)</f>
        <v>0</v>
      </c>
      <c r="AL322" s="11">
        <f ca="1">IF(Table1[[#This Row],[field of work]]="AGRICULTURE",1,0)</f>
        <v>0</v>
      </c>
      <c r="AM322" s="11">
        <f ca="1">IF(Table1[[#This Row],[field of work]]="AGRICULTURE",1,0)</f>
        <v>0</v>
      </c>
      <c r="AN322" s="11">
        <f ca="1">IF(Table1[[#This Row],[field of work]]="HEALTH",1,0)</f>
        <v>0</v>
      </c>
      <c r="AO322" s="11">
        <f ca="1">IF(Table1[[#This Row],[field of work]]="IT",1,0)</f>
        <v>0</v>
      </c>
      <c r="AP322" s="11"/>
      <c r="AQ322" s="11"/>
      <c r="AR322" s="6"/>
      <c r="AS322" s="6"/>
      <c r="AT322" s="6"/>
      <c r="AU322" s="7"/>
      <c r="AW322" s="20">
        <f ca="1">QUOTIENT(Table1[[#This Row],[Car Value]],Table1[[#This Row],[Cars]])</f>
        <v>1515</v>
      </c>
      <c r="AX322" s="6"/>
      <c r="AY322" s="17">
        <f ca="1">IF(Table1[[#This Row],[Value of debts]]&gt;$AZ$6,1,0)</f>
        <v>1</v>
      </c>
      <c r="AZ322" s="6"/>
      <c r="BA322" s="6"/>
      <c r="BB322" s="7"/>
      <c r="BC322" s="27">
        <f ca="1">(Table1[[#This Row],[Mortage left]]/Table1[[#This Row],[Value of House]])</f>
        <v>8.450614336482376E-2</v>
      </c>
      <c r="BD322" s="11">
        <f t="shared" ca="1" si="130"/>
        <v>1</v>
      </c>
      <c r="BE322" s="11"/>
      <c r="BF322" s="11"/>
      <c r="BG322" s="17">
        <f ca="1">IF(Table1[[#This Row],[Area]]="YUKON",Table1[[#This Row],[Income]],0)</f>
        <v>0</v>
      </c>
      <c r="BH322" s="11">
        <f ca="1">IF(Table1[[#This Row],[Area]]="BC",Table1[[#This Row],[Income]],0)</f>
        <v>0</v>
      </c>
      <c r="BI322" s="11">
        <f t="shared" ca="1" si="131"/>
        <v>0</v>
      </c>
      <c r="BJ322" s="11">
        <f t="shared" ca="1" si="132"/>
        <v>0</v>
      </c>
      <c r="BK322" s="11">
        <f ca="1">IF(Table1[[#This Row],[Area]]="NUNAVUT",Table1[[#This Row],[Income]],0)</f>
        <v>0</v>
      </c>
      <c r="BL322" s="11">
        <f t="shared" ca="1" si="133"/>
        <v>0</v>
      </c>
      <c r="BM322" s="6">
        <f ca="1">IF(Table1[[#This Row],[Area]]="MANITOBA",Table1[[#This Row],[Income]],0)</f>
        <v>0</v>
      </c>
      <c r="BN322" s="6">
        <f ca="1">IF(Table1[[#This Row],[Area]]="ONTARIO",Table1[[#This Row],[Income]],0)</f>
        <v>0</v>
      </c>
      <c r="BO322" s="6">
        <f ca="1">IF(Table1[[#This Row],[Area]]="QUEBEC",Table1[[#This Row],[Income]],0)</f>
        <v>0</v>
      </c>
      <c r="BP322" s="6">
        <f ca="1">IF(Table1[[#This Row],[Area]]="NEWFOUNLAND",Table1[[#This Row],[Income]],0)</f>
        <v>0</v>
      </c>
      <c r="BQ322" s="6">
        <f ca="1">IF(Table1[[#This Row],[Area]]="NEW BRUNCWICK",Table1[[#This Row],[Income]],0)</f>
        <v>0</v>
      </c>
      <c r="BR322" s="6">
        <f ca="1">IF(Table1[[#This Row],[Area]]="NOVA SCOTIA",Table1[[#This Row],[Income]],0)</f>
        <v>0</v>
      </c>
      <c r="BS322" s="7">
        <f t="shared" ca="1" si="134"/>
        <v>0</v>
      </c>
      <c r="BT322" s="5">
        <f ca="1">IF(Table1[[#This Row],[field of work]]="HEALTH",Table1[[#This Row],[Income]],0)</f>
        <v>0</v>
      </c>
      <c r="BU322" s="6">
        <f ca="1">IF(Table1[[#This Row],[field of work]]="CONSTRUCTION",Table1[[#This Row],[Income]],0)</f>
        <v>0</v>
      </c>
      <c r="BV322" s="6">
        <f t="shared" ca="1" si="135"/>
        <v>0</v>
      </c>
      <c r="BW322" s="6">
        <f ca="1">IF(Table1[[#This Row],[field of work]]="IT",Table1[[#This Row],[Income]],0)</f>
        <v>0</v>
      </c>
      <c r="BX322" s="6">
        <f ca="1">IF(Table1[[#This Row],[field of work]]="GENERAL WORK",Table1[[#This Row],[Income]],0)</f>
        <v>0</v>
      </c>
      <c r="BY322" s="7">
        <f ca="1">IF(Table1[[#This Row],[field of work]]="AGRICULTURE",Table1[[#This Row],[Income]],0)</f>
        <v>0</v>
      </c>
      <c r="BZ322" s="5">
        <f ca="1">IF(Table1[[#This Row],[Value of debts]]&gt;Table1[[#This Row],[Income]],1,0)</f>
        <v>1</v>
      </c>
      <c r="CA322" s="7"/>
      <c r="CB322" s="5">
        <f ca="1">IF(Table1[[#This Row],[Networth of person($)]]&gt;$CC$6,Table1[[#This Row],[age]],0)</f>
        <v>38</v>
      </c>
      <c r="CC322" s="7"/>
      <c r="CD322" s="6"/>
      <c r="CE322" s="6"/>
      <c r="CF322" s="6"/>
      <c r="CG322" s="6"/>
      <c r="CH322" s="6"/>
      <c r="CI322" s="6"/>
    </row>
    <row r="323" spans="2:87" x14ac:dyDescent="0.25">
      <c r="B323">
        <f t="shared" ca="1" si="116"/>
        <v>2</v>
      </c>
      <c r="C323" t="str">
        <f t="shared" ca="1" si="117"/>
        <v>women</v>
      </c>
      <c r="D323">
        <f t="shared" ca="1" si="118"/>
        <v>29</v>
      </c>
      <c r="E323">
        <f t="shared" ca="1" si="119"/>
        <v>4</v>
      </c>
      <c r="F323" t="str">
        <f t="shared" ca="1" si="120"/>
        <v>IT</v>
      </c>
      <c r="G323">
        <f t="shared" ca="1" si="121"/>
        <v>6</v>
      </c>
      <c r="H323" t="str">
        <f t="shared" ca="1" si="122"/>
        <v>other</v>
      </c>
      <c r="I323">
        <f t="shared" ca="1" si="123"/>
        <v>3</v>
      </c>
      <c r="J323">
        <f t="shared" ca="1" si="124"/>
        <v>3</v>
      </c>
      <c r="K323">
        <f t="shared" ca="1" si="125"/>
        <v>8651</v>
      </c>
      <c r="L323">
        <f t="shared" ca="1" si="126"/>
        <v>8</v>
      </c>
      <c r="M323" t="str">
        <f t="shared" ca="1" si="127"/>
        <v>Ontario</v>
      </c>
      <c r="N323">
        <f t="shared" ca="1" si="136"/>
        <v>51906</v>
      </c>
      <c r="O323">
        <f t="shared" ca="1" si="128"/>
        <v>50194.359939261674</v>
      </c>
      <c r="P323">
        <f t="shared" ca="1" si="137"/>
        <v>24928.494774579387</v>
      </c>
      <c r="Q323">
        <f t="shared" ca="1" si="129"/>
        <v>9344</v>
      </c>
      <c r="R323">
        <f t="shared" ca="1" si="138"/>
        <v>9294.5544345057715</v>
      </c>
      <c r="S323">
        <f t="shared" ca="1" si="139"/>
        <v>2402.2883478048157</v>
      </c>
      <c r="T323">
        <f t="shared" ca="1" si="140"/>
        <v>79236.783122384208</v>
      </c>
      <c r="U323">
        <f t="shared" ca="1" si="141"/>
        <v>68832.914373767446</v>
      </c>
      <c r="V323">
        <f t="shared" ca="1" si="142"/>
        <v>10403.868748616762</v>
      </c>
      <c r="AD323" s="5">
        <f ca="1">IF(Table1[[#This Row],[Gender]]="men",1,0)</f>
        <v>0</v>
      </c>
      <c r="AE323" s="6">
        <f ca="1">IF(Table1[[#This Row],[Gender]]="women",1,0)</f>
        <v>1</v>
      </c>
      <c r="AF323" s="6"/>
      <c r="AG323" s="7"/>
      <c r="AJ323" s="17">
        <f ca="1">IF(Table1[[#This Row],[field of work]]="TEACHING",1,0)</f>
        <v>0</v>
      </c>
      <c r="AK323" s="11">
        <f ca="1">IF(Table1[[#This Row],[field of work]]="CONSTRUCTION",1,0)</f>
        <v>0</v>
      </c>
      <c r="AL323" s="11">
        <f ca="1">IF(Table1[[#This Row],[field of work]]="AGRICULTURE",1,0)</f>
        <v>0</v>
      </c>
      <c r="AM323" s="11">
        <f ca="1">IF(Table1[[#This Row],[field of work]]="AGRICULTURE",1,0)</f>
        <v>0</v>
      </c>
      <c r="AN323" s="11">
        <f ca="1">IF(Table1[[#This Row],[field of work]]="HEALTH",1,0)</f>
        <v>0</v>
      </c>
      <c r="AO323" s="11">
        <f ca="1">IF(Table1[[#This Row],[field of work]]="IT",1,0)</f>
        <v>1</v>
      </c>
      <c r="AP323" s="11"/>
      <c r="AQ323" s="11"/>
      <c r="AR323" s="6"/>
      <c r="AS323" s="6"/>
      <c r="AT323" s="6"/>
      <c r="AU323" s="7"/>
      <c r="AW323" s="20">
        <f ca="1">QUOTIENT(Table1[[#This Row],[Car Value]],Table1[[#This Row],[Cars]])</f>
        <v>8309</v>
      </c>
      <c r="AX323" s="6"/>
      <c r="AY323" s="17">
        <f ca="1">IF(Table1[[#This Row],[Value of debts]]&gt;$AZ$6,1,0)</f>
        <v>1</v>
      </c>
      <c r="AZ323" s="6"/>
      <c r="BA323" s="6"/>
      <c r="BB323" s="7"/>
      <c r="BC323" s="27">
        <f ca="1">(Table1[[#This Row],[Mortage left]]/Table1[[#This Row],[Value of House]])</f>
        <v>0.96702423494897838</v>
      </c>
      <c r="BD323" s="11">
        <f t="shared" ca="1" si="130"/>
        <v>0</v>
      </c>
      <c r="BE323" s="11"/>
      <c r="BF323" s="11"/>
      <c r="BG323" s="17">
        <f ca="1">IF(Table1[[#This Row],[Area]]="YUKON",Table1[[#This Row],[Income]],0)</f>
        <v>0</v>
      </c>
      <c r="BH323" s="11">
        <f ca="1">IF(Table1[[#This Row],[Area]]="BC",Table1[[#This Row],[Income]],0)</f>
        <v>0</v>
      </c>
      <c r="BI323" s="11">
        <f t="shared" ca="1" si="131"/>
        <v>0</v>
      </c>
      <c r="BJ323" s="11">
        <f t="shared" ca="1" si="132"/>
        <v>0</v>
      </c>
      <c r="BK323" s="11">
        <f ca="1">IF(Table1[[#This Row],[Area]]="NUNAVUT",Table1[[#This Row],[Income]],0)</f>
        <v>0</v>
      </c>
      <c r="BL323" s="11">
        <f t="shared" ca="1" si="133"/>
        <v>0</v>
      </c>
      <c r="BM323" s="6">
        <f ca="1">IF(Table1[[#This Row],[Area]]="MANITOBA",Table1[[#This Row],[Income]],0)</f>
        <v>0</v>
      </c>
      <c r="BN323" s="6">
        <f ca="1">IF(Table1[[#This Row],[Area]]="ONTARIO",Table1[[#This Row],[Income]],0)</f>
        <v>8651</v>
      </c>
      <c r="BO323" s="6">
        <f ca="1">IF(Table1[[#This Row],[Area]]="QUEBEC",Table1[[#This Row],[Income]],0)</f>
        <v>0</v>
      </c>
      <c r="BP323" s="6">
        <f ca="1">IF(Table1[[#This Row],[Area]]="NEWFOUNLAND",Table1[[#This Row],[Income]],0)</f>
        <v>0</v>
      </c>
      <c r="BQ323" s="6">
        <f ca="1">IF(Table1[[#This Row],[Area]]="NEW BRUNCWICK",Table1[[#This Row],[Income]],0)</f>
        <v>0</v>
      </c>
      <c r="BR323" s="6">
        <f ca="1">IF(Table1[[#This Row],[Area]]="NOVA SCOTIA",Table1[[#This Row],[Income]],0)</f>
        <v>0</v>
      </c>
      <c r="BS323" s="7">
        <f t="shared" ca="1" si="134"/>
        <v>0</v>
      </c>
      <c r="BT323" s="5">
        <f ca="1">IF(Table1[[#This Row],[field of work]]="HEALTH",Table1[[#This Row],[Income]],0)</f>
        <v>0</v>
      </c>
      <c r="BU323" s="6">
        <f ca="1">IF(Table1[[#This Row],[field of work]]="CONSTRUCTION",Table1[[#This Row],[Income]],0)</f>
        <v>0</v>
      </c>
      <c r="BV323" s="6">
        <f t="shared" ca="1" si="135"/>
        <v>0</v>
      </c>
      <c r="BW323" s="6">
        <f ca="1">IF(Table1[[#This Row],[field of work]]="IT",Table1[[#This Row],[Income]],0)</f>
        <v>8651</v>
      </c>
      <c r="BX323" s="6">
        <f ca="1">IF(Table1[[#This Row],[field of work]]="GENERAL WORK",Table1[[#This Row],[Income]],0)</f>
        <v>0</v>
      </c>
      <c r="BY323" s="7">
        <f ca="1">IF(Table1[[#This Row],[field of work]]="AGRICULTURE",Table1[[#This Row],[Income]],0)</f>
        <v>0</v>
      </c>
      <c r="BZ323" s="5">
        <f ca="1">IF(Table1[[#This Row],[Value of debts]]&gt;Table1[[#This Row],[Income]],1,0)</f>
        <v>1</v>
      </c>
      <c r="CA323" s="7"/>
      <c r="CB323" s="5">
        <f ca="1">IF(Table1[[#This Row],[Networth of person($)]]&gt;$CC$6,Table1[[#This Row],[age]],0)</f>
        <v>29</v>
      </c>
      <c r="CC323" s="7"/>
      <c r="CD323" s="6"/>
      <c r="CE323" s="6"/>
      <c r="CF323" s="6"/>
      <c r="CG323" s="6"/>
      <c r="CH323" s="6"/>
      <c r="CI323" s="6"/>
    </row>
    <row r="324" spans="2:87" x14ac:dyDescent="0.25">
      <c r="B324">
        <f t="shared" ca="1" si="116"/>
        <v>2</v>
      </c>
      <c r="C324" t="str">
        <f t="shared" ca="1" si="117"/>
        <v>women</v>
      </c>
      <c r="D324">
        <f t="shared" ca="1" si="118"/>
        <v>36</v>
      </c>
      <c r="E324">
        <f t="shared" ca="1" si="119"/>
        <v>5</v>
      </c>
      <c r="F324" t="str">
        <f t="shared" ca="1" si="120"/>
        <v>general work</v>
      </c>
      <c r="G324">
        <f t="shared" ca="1" si="121"/>
        <v>3</v>
      </c>
      <c r="H324" t="str">
        <f t="shared" ca="1" si="122"/>
        <v>university</v>
      </c>
      <c r="I324">
        <f t="shared" ca="1" si="123"/>
        <v>4</v>
      </c>
      <c r="J324">
        <f t="shared" ca="1" si="124"/>
        <v>1</v>
      </c>
      <c r="K324">
        <f t="shared" ca="1" si="125"/>
        <v>8641</v>
      </c>
      <c r="L324">
        <f t="shared" ca="1" si="126"/>
        <v>10</v>
      </c>
      <c r="M324" t="str">
        <f t="shared" ca="1" si="127"/>
        <v>Newfounland</v>
      </c>
      <c r="N324">
        <f t="shared" ca="1" si="136"/>
        <v>51846</v>
      </c>
      <c r="O324">
        <f t="shared" ca="1" si="128"/>
        <v>20955.574266412845</v>
      </c>
      <c r="P324">
        <f t="shared" ca="1" si="137"/>
        <v>6325.3983697556641</v>
      </c>
      <c r="Q324">
        <f t="shared" ca="1" si="129"/>
        <v>5696</v>
      </c>
      <c r="R324">
        <f t="shared" ca="1" si="138"/>
        <v>452.63653150739987</v>
      </c>
      <c r="S324">
        <f t="shared" ca="1" si="139"/>
        <v>2597.531377408739</v>
      </c>
      <c r="T324">
        <f t="shared" ca="1" si="140"/>
        <v>60768.929747164402</v>
      </c>
      <c r="U324">
        <f t="shared" ca="1" si="141"/>
        <v>27104.210797920245</v>
      </c>
      <c r="V324">
        <f t="shared" ca="1" si="142"/>
        <v>33664.718949244154</v>
      </c>
      <c r="AD324" s="5">
        <f ca="1">IF(Table1[[#This Row],[Gender]]="men",1,0)</f>
        <v>0</v>
      </c>
      <c r="AE324" s="6">
        <f ca="1">IF(Table1[[#This Row],[Gender]]="women",1,0)</f>
        <v>1</v>
      </c>
      <c r="AF324" s="6"/>
      <c r="AG324" s="7"/>
      <c r="AJ324" s="17">
        <f ca="1">IF(Table1[[#This Row],[field of work]]="TEACHING",1,0)</f>
        <v>0</v>
      </c>
      <c r="AK324" s="11">
        <f ca="1">IF(Table1[[#This Row],[field of work]]="CONSTRUCTION",1,0)</f>
        <v>0</v>
      </c>
      <c r="AL324" s="11">
        <f ca="1">IF(Table1[[#This Row],[field of work]]="AGRICULTURE",1,0)</f>
        <v>0</v>
      </c>
      <c r="AM324" s="11">
        <f ca="1">IF(Table1[[#This Row],[field of work]]="AGRICULTURE",1,0)</f>
        <v>0</v>
      </c>
      <c r="AN324" s="11">
        <f ca="1">IF(Table1[[#This Row],[field of work]]="HEALTH",1,0)</f>
        <v>0</v>
      </c>
      <c r="AO324" s="11">
        <f ca="1">IF(Table1[[#This Row],[field of work]]="IT",1,0)</f>
        <v>0</v>
      </c>
      <c r="AP324" s="11"/>
      <c r="AQ324" s="11"/>
      <c r="AR324" s="6"/>
      <c r="AS324" s="6"/>
      <c r="AT324" s="6"/>
      <c r="AU324" s="7"/>
      <c r="AW324" s="20">
        <f ca="1">QUOTIENT(Table1[[#This Row],[Car Value]],Table1[[#This Row],[Cars]])</f>
        <v>6325</v>
      </c>
      <c r="AX324" s="6"/>
      <c r="AY324" s="17">
        <f ca="1">IF(Table1[[#This Row],[Value of debts]]&gt;$AZ$6,1,0)</f>
        <v>1</v>
      </c>
      <c r="AZ324" s="6"/>
      <c r="BA324" s="6"/>
      <c r="BB324" s="7"/>
      <c r="BC324" s="27">
        <f ca="1">(Table1[[#This Row],[Mortage left]]/Table1[[#This Row],[Value of House]])</f>
        <v>0.40418883359203883</v>
      </c>
      <c r="BD324" s="11">
        <f t="shared" ca="1" si="130"/>
        <v>0</v>
      </c>
      <c r="BE324" s="11"/>
      <c r="BF324" s="11"/>
      <c r="BG324" s="17">
        <f ca="1">IF(Table1[[#This Row],[Area]]="YUKON",Table1[[#This Row],[Income]],0)</f>
        <v>0</v>
      </c>
      <c r="BH324" s="11">
        <f ca="1">IF(Table1[[#This Row],[Area]]="BC",Table1[[#This Row],[Income]],0)</f>
        <v>0</v>
      </c>
      <c r="BI324" s="11">
        <f t="shared" ca="1" si="131"/>
        <v>0</v>
      </c>
      <c r="BJ324" s="11">
        <f t="shared" ca="1" si="132"/>
        <v>0</v>
      </c>
      <c r="BK324" s="11">
        <f ca="1">IF(Table1[[#This Row],[Area]]="NUNAVUT",Table1[[#This Row],[Income]],0)</f>
        <v>0</v>
      </c>
      <c r="BL324" s="11">
        <f t="shared" ca="1" si="133"/>
        <v>7324</v>
      </c>
      <c r="BM324" s="6">
        <f ca="1">IF(Table1[[#This Row],[Area]]="MANITOBA",Table1[[#This Row],[Income]],0)</f>
        <v>0</v>
      </c>
      <c r="BN324" s="6">
        <f ca="1">IF(Table1[[#This Row],[Area]]="ONTARIO",Table1[[#This Row],[Income]],0)</f>
        <v>0</v>
      </c>
      <c r="BO324" s="6">
        <f ca="1">IF(Table1[[#This Row],[Area]]="QUEBEC",Table1[[#This Row],[Income]],0)</f>
        <v>0</v>
      </c>
      <c r="BP324" s="6">
        <f ca="1">IF(Table1[[#This Row],[Area]]="NEWFOUNLAND",Table1[[#This Row],[Income]],0)</f>
        <v>8641</v>
      </c>
      <c r="BQ324" s="6">
        <f ca="1">IF(Table1[[#This Row],[Area]]="NEW BRUNCWICK",Table1[[#This Row],[Income]],0)</f>
        <v>0</v>
      </c>
      <c r="BR324" s="6">
        <f ca="1">IF(Table1[[#This Row],[Area]]="NOVA SCOTIA",Table1[[#This Row],[Income]],0)</f>
        <v>0</v>
      </c>
      <c r="BS324" s="7">
        <f t="shared" ca="1" si="134"/>
        <v>0</v>
      </c>
      <c r="BT324" s="5">
        <f ca="1">IF(Table1[[#This Row],[field of work]]="HEALTH",Table1[[#This Row],[Income]],0)</f>
        <v>0</v>
      </c>
      <c r="BU324" s="6">
        <f ca="1">IF(Table1[[#This Row],[field of work]]="CONSTRUCTION",Table1[[#This Row],[Income]],0)</f>
        <v>0</v>
      </c>
      <c r="BV324" s="6">
        <f t="shared" ca="1" si="135"/>
        <v>0</v>
      </c>
      <c r="BW324" s="6">
        <f ca="1">IF(Table1[[#This Row],[field of work]]="IT",Table1[[#This Row],[Income]],0)</f>
        <v>0</v>
      </c>
      <c r="BX324" s="6">
        <f ca="1">IF(Table1[[#This Row],[field of work]]="GENERAL WORK",Table1[[#This Row],[Income]],0)</f>
        <v>8641</v>
      </c>
      <c r="BY324" s="7">
        <f ca="1">IF(Table1[[#This Row],[field of work]]="AGRICULTURE",Table1[[#This Row],[Income]],0)</f>
        <v>0</v>
      </c>
      <c r="BZ324" s="5">
        <f ca="1">IF(Table1[[#This Row],[Value of debts]]&gt;Table1[[#This Row],[Income]],1,0)</f>
        <v>1</v>
      </c>
      <c r="CA324" s="7"/>
      <c r="CB324" s="5">
        <f ca="1">IF(Table1[[#This Row],[Networth of person($)]]&gt;$CC$6,Table1[[#This Row],[age]],0)</f>
        <v>36</v>
      </c>
      <c r="CC324" s="7"/>
      <c r="CD324" s="6"/>
      <c r="CE324" s="6"/>
      <c r="CF324" s="6"/>
      <c r="CG324" s="6"/>
      <c r="CH324" s="6"/>
      <c r="CI324" s="6"/>
    </row>
    <row r="325" spans="2:87" x14ac:dyDescent="0.25">
      <c r="B325">
        <f t="shared" ca="1" si="116"/>
        <v>1</v>
      </c>
      <c r="C325" t="str">
        <f t="shared" ca="1" si="117"/>
        <v>men</v>
      </c>
      <c r="D325">
        <f t="shared" ca="1" si="118"/>
        <v>40</v>
      </c>
      <c r="E325">
        <f t="shared" ca="1" si="119"/>
        <v>1</v>
      </c>
      <c r="F325" t="str">
        <f t="shared" ca="1" si="120"/>
        <v>health</v>
      </c>
      <c r="G325">
        <f t="shared" ca="1" si="121"/>
        <v>5</v>
      </c>
      <c r="H325" t="str">
        <f t="shared" ca="1" si="122"/>
        <v>other</v>
      </c>
      <c r="I325">
        <f t="shared" ca="1" si="123"/>
        <v>1</v>
      </c>
      <c r="J325">
        <f t="shared" ca="1" si="124"/>
        <v>1</v>
      </c>
      <c r="K325">
        <f t="shared" ca="1" si="125"/>
        <v>4432</v>
      </c>
      <c r="L325">
        <f t="shared" ca="1" si="126"/>
        <v>10</v>
      </c>
      <c r="M325" t="str">
        <f t="shared" ca="1" si="127"/>
        <v>Newfounland</v>
      </c>
      <c r="N325">
        <f t="shared" ca="1" si="136"/>
        <v>26592</v>
      </c>
      <c r="O325">
        <f t="shared" ca="1" si="128"/>
        <v>14547.998969926146</v>
      </c>
      <c r="P325">
        <f t="shared" ca="1" si="137"/>
        <v>3325.5265472656897</v>
      </c>
      <c r="Q325">
        <f t="shared" ca="1" si="129"/>
        <v>603</v>
      </c>
      <c r="R325">
        <f t="shared" ca="1" si="138"/>
        <v>1857.0000227975745</v>
      </c>
      <c r="S325">
        <f t="shared" ca="1" si="139"/>
        <v>4801.0695709101783</v>
      </c>
      <c r="T325">
        <f t="shared" ca="1" si="140"/>
        <v>34718.596118175868</v>
      </c>
      <c r="U325">
        <f t="shared" ca="1" si="141"/>
        <v>17007.998992723722</v>
      </c>
      <c r="V325">
        <f t="shared" ca="1" si="142"/>
        <v>17710.597125452146</v>
      </c>
      <c r="AD325" s="5">
        <f ca="1">IF(Table1[[#This Row],[Gender]]="men",1,0)</f>
        <v>1</v>
      </c>
      <c r="AE325" s="6">
        <f ca="1">IF(Table1[[#This Row],[Gender]]="women",1,0)</f>
        <v>0</v>
      </c>
      <c r="AF325" s="6"/>
      <c r="AG325" s="7"/>
      <c r="AJ325" s="17">
        <f ca="1">IF(Table1[[#This Row],[field of work]]="TEACHING",1,0)</f>
        <v>0</v>
      </c>
      <c r="AK325" s="11">
        <f ca="1">IF(Table1[[#This Row],[field of work]]="CONSTRUCTION",1,0)</f>
        <v>0</v>
      </c>
      <c r="AL325" s="11">
        <f ca="1">IF(Table1[[#This Row],[field of work]]="AGRICULTURE",1,0)</f>
        <v>0</v>
      </c>
      <c r="AM325" s="11">
        <f ca="1">IF(Table1[[#This Row],[field of work]]="AGRICULTURE",1,0)</f>
        <v>0</v>
      </c>
      <c r="AN325" s="11">
        <f ca="1">IF(Table1[[#This Row],[field of work]]="HEALTH",1,0)</f>
        <v>1</v>
      </c>
      <c r="AO325" s="11">
        <f ca="1">IF(Table1[[#This Row],[field of work]]="IT",1,0)</f>
        <v>0</v>
      </c>
      <c r="AP325" s="11"/>
      <c r="AQ325" s="11"/>
      <c r="AR325" s="6"/>
      <c r="AS325" s="6"/>
      <c r="AT325" s="6"/>
      <c r="AU325" s="7"/>
      <c r="AW325" s="20">
        <f ca="1">QUOTIENT(Table1[[#This Row],[Car Value]],Table1[[#This Row],[Cars]])</f>
        <v>3325</v>
      </c>
      <c r="AX325" s="6"/>
      <c r="AY325" s="17">
        <f ca="1">IF(Table1[[#This Row],[Value of debts]]&gt;$AZ$6,1,0)</f>
        <v>1</v>
      </c>
      <c r="AZ325" s="6"/>
      <c r="BA325" s="6"/>
      <c r="BB325" s="7"/>
      <c r="BC325" s="27">
        <f ca="1">(Table1[[#This Row],[Mortage left]]/Table1[[#This Row],[Value of House]])</f>
        <v>0.54708179038530935</v>
      </c>
      <c r="BD325" s="11">
        <f t="shared" ca="1" si="130"/>
        <v>0</v>
      </c>
      <c r="BE325" s="11"/>
      <c r="BF325" s="11"/>
      <c r="BG325" s="17">
        <f ca="1">IF(Table1[[#This Row],[Area]]="YUKON",Table1[[#This Row],[Income]],0)</f>
        <v>0</v>
      </c>
      <c r="BH325" s="11">
        <f ca="1">IF(Table1[[#This Row],[Area]]="BC",Table1[[#This Row],[Income]],0)</f>
        <v>0</v>
      </c>
      <c r="BI325" s="11">
        <f t="shared" ca="1" si="131"/>
        <v>0</v>
      </c>
      <c r="BJ325" s="11">
        <f t="shared" ca="1" si="132"/>
        <v>0</v>
      </c>
      <c r="BK325" s="11">
        <f ca="1">IF(Table1[[#This Row],[Area]]="NUNAVUT",Table1[[#This Row],[Income]],0)</f>
        <v>0</v>
      </c>
      <c r="BL325" s="11">
        <f t="shared" ca="1" si="133"/>
        <v>0</v>
      </c>
      <c r="BM325" s="6">
        <f ca="1">IF(Table1[[#This Row],[Area]]="MANITOBA",Table1[[#This Row],[Income]],0)</f>
        <v>0</v>
      </c>
      <c r="BN325" s="6">
        <f ca="1">IF(Table1[[#This Row],[Area]]="ONTARIO",Table1[[#This Row],[Income]],0)</f>
        <v>0</v>
      </c>
      <c r="BO325" s="6">
        <f ca="1">IF(Table1[[#This Row],[Area]]="QUEBEC",Table1[[#This Row],[Income]],0)</f>
        <v>0</v>
      </c>
      <c r="BP325" s="6">
        <f ca="1">IF(Table1[[#This Row],[Area]]="NEWFOUNLAND",Table1[[#This Row],[Income]],0)</f>
        <v>4432</v>
      </c>
      <c r="BQ325" s="6">
        <f ca="1">IF(Table1[[#This Row],[Area]]="NEW BRUNCWICK",Table1[[#This Row],[Income]],0)</f>
        <v>0</v>
      </c>
      <c r="BR325" s="6">
        <f ca="1">IF(Table1[[#This Row],[Area]]="NOVA SCOTIA",Table1[[#This Row],[Income]],0)</f>
        <v>0</v>
      </c>
      <c r="BS325" s="7">
        <f t="shared" ca="1" si="134"/>
        <v>0</v>
      </c>
      <c r="BT325" s="5">
        <f ca="1">IF(Table1[[#This Row],[field of work]]="HEALTH",Table1[[#This Row],[Income]],0)</f>
        <v>4432</v>
      </c>
      <c r="BU325" s="6">
        <f ca="1">IF(Table1[[#This Row],[field of work]]="CONSTRUCTION",Table1[[#This Row],[Income]],0)</f>
        <v>0</v>
      </c>
      <c r="BV325" s="6">
        <f t="shared" ca="1" si="135"/>
        <v>0</v>
      </c>
      <c r="BW325" s="6">
        <f ca="1">IF(Table1[[#This Row],[field of work]]="IT",Table1[[#This Row],[Income]],0)</f>
        <v>0</v>
      </c>
      <c r="BX325" s="6">
        <f ca="1">IF(Table1[[#This Row],[field of work]]="GENERAL WORK",Table1[[#This Row],[Income]],0)</f>
        <v>0</v>
      </c>
      <c r="BY325" s="7">
        <f ca="1">IF(Table1[[#This Row],[field of work]]="AGRICULTURE",Table1[[#This Row],[Income]],0)</f>
        <v>0</v>
      </c>
      <c r="BZ325" s="5">
        <f ca="1">IF(Table1[[#This Row],[Value of debts]]&gt;Table1[[#This Row],[Income]],1,0)</f>
        <v>1</v>
      </c>
      <c r="CA325" s="7"/>
      <c r="CB325" s="5">
        <f ca="1">IF(Table1[[#This Row],[Networth of person($)]]&gt;$CC$6,Table1[[#This Row],[age]],0)</f>
        <v>40</v>
      </c>
      <c r="CC325" s="7"/>
      <c r="CD325" s="6"/>
      <c r="CE325" s="6"/>
      <c r="CF325" s="6"/>
      <c r="CG325" s="6"/>
      <c r="CH325" s="6"/>
      <c r="CI325" s="6"/>
    </row>
    <row r="326" spans="2:87" x14ac:dyDescent="0.25">
      <c r="B326">
        <f t="shared" ca="1" si="116"/>
        <v>1</v>
      </c>
      <c r="C326" t="str">
        <f t="shared" ca="1" si="117"/>
        <v>men</v>
      </c>
      <c r="D326">
        <f t="shared" ca="1" si="118"/>
        <v>27</v>
      </c>
      <c r="E326">
        <f t="shared" ca="1" si="119"/>
        <v>2</v>
      </c>
      <c r="F326" t="str">
        <f t="shared" ca="1" si="120"/>
        <v>constuction</v>
      </c>
      <c r="G326">
        <f t="shared" ca="1" si="121"/>
        <v>2</v>
      </c>
      <c r="H326" t="str">
        <f t="shared" ca="1" si="122"/>
        <v>college</v>
      </c>
      <c r="I326">
        <f t="shared" ca="1" si="123"/>
        <v>3</v>
      </c>
      <c r="J326">
        <f t="shared" ca="1" si="124"/>
        <v>3</v>
      </c>
      <c r="K326">
        <f t="shared" ca="1" si="125"/>
        <v>8534</v>
      </c>
      <c r="L326">
        <f t="shared" ca="1" si="126"/>
        <v>10</v>
      </c>
      <c r="M326" t="str">
        <f t="shared" ca="1" si="127"/>
        <v>Newfounland</v>
      </c>
      <c r="N326">
        <f t="shared" ca="1" si="136"/>
        <v>42670</v>
      </c>
      <c r="O326">
        <f t="shared" ca="1" si="128"/>
        <v>17009.024379325776</v>
      </c>
      <c r="P326">
        <f t="shared" ca="1" si="137"/>
        <v>16378.433249084153</v>
      </c>
      <c r="Q326">
        <f t="shared" ca="1" si="129"/>
        <v>12872</v>
      </c>
      <c r="R326">
        <f t="shared" ca="1" si="138"/>
        <v>4962.7726098748471</v>
      </c>
      <c r="S326">
        <f t="shared" ca="1" si="139"/>
        <v>12018.404335180619</v>
      </c>
      <c r="T326">
        <f t="shared" ca="1" si="140"/>
        <v>71066.83758426478</v>
      </c>
      <c r="U326">
        <f t="shared" ca="1" si="141"/>
        <v>34843.796989200622</v>
      </c>
      <c r="V326">
        <f t="shared" ca="1" si="142"/>
        <v>36223.040595064158</v>
      </c>
      <c r="AD326" s="5">
        <f ca="1">IF(Table1[[#This Row],[Gender]]="men",1,0)</f>
        <v>1</v>
      </c>
      <c r="AE326" s="6">
        <f ca="1">IF(Table1[[#This Row],[Gender]]="women",1,0)</f>
        <v>0</v>
      </c>
      <c r="AF326" s="6"/>
      <c r="AG326" s="7"/>
      <c r="AJ326" s="17">
        <f ca="1">IF(Table1[[#This Row],[field of work]]="TEACHING",1,0)</f>
        <v>0</v>
      </c>
      <c r="AK326" s="11">
        <f ca="1">IF(Table1[[#This Row],[field of work]]="CONSTRUCTION",1,0)</f>
        <v>0</v>
      </c>
      <c r="AL326" s="11">
        <f ca="1">IF(Table1[[#This Row],[field of work]]="AGRICULTURE",1,0)</f>
        <v>0</v>
      </c>
      <c r="AM326" s="11">
        <f ca="1">IF(Table1[[#This Row],[field of work]]="AGRICULTURE",1,0)</f>
        <v>0</v>
      </c>
      <c r="AN326" s="11">
        <f ca="1">IF(Table1[[#This Row],[field of work]]="HEALTH",1,0)</f>
        <v>0</v>
      </c>
      <c r="AO326" s="11">
        <f ca="1">IF(Table1[[#This Row],[field of work]]="IT",1,0)</f>
        <v>0</v>
      </c>
      <c r="AP326" s="11"/>
      <c r="AQ326" s="11"/>
      <c r="AR326" s="6"/>
      <c r="AS326" s="6"/>
      <c r="AT326" s="6"/>
      <c r="AU326" s="7"/>
      <c r="AW326" s="20">
        <f ca="1">QUOTIENT(Table1[[#This Row],[Car Value]],Table1[[#This Row],[Cars]])</f>
        <v>5459</v>
      </c>
      <c r="AX326" s="6"/>
      <c r="AY326" s="17">
        <f ca="1">IF(Table1[[#This Row],[Value of debts]]&gt;$AZ$6,1,0)</f>
        <v>1</v>
      </c>
      <c r="AZ326" s="6"/>
      <c r="BA326" s="6"/>
      <c r="BB326" s="7"/>
      <c r="BC326" s="27">
        <f ca="1">(Table1[[#This Row],[Mortage left]]/Table1[[#This Row],[Value of House]])</f>
        <v>0.39861786686959871</v>
      </c>
      <c r="BD326" s="11">
        <f t="shared" ca="1" si="130"/>
        <v>0</v>
      </c>
      <c r="BE326" s="11"/>
      <c r="BF326" s="11"/>
      <c r="BG326" s="17">
        <f ca="1">IF(Table1[[#This Row],[Area]]="YUKON",Table1[[#This Row],[Income]],0)</f>
        <v>0</v>
      </c>
      <c r="BH326" s="11">
        <f ca="1">IF(Table1[[#This Row],[Area]]="BC",Table1[[#This Row],[Income]],0)</f>
        <v>0</v>
      </c>
      <c r="BI326" s="11">
        <f t="shared" ca="1" si="131"/>
        <v>0</v>
      </c>
      <c r="BJ326" s="11">
        <f t="shared" ca="1" si="132"/>
        <v>0</v>
      </c>
      <c r="BK326" s="11">
        <f ca="1">IF(Table1[[#This Row],[Area]]="NUNAVUT",Table1[[#This Row],[Income]],0)</f>
        <v>0</v>
      </c>
      <c r="BL326" s="11">
        <f t="shared" ca="1" si="133"/>
        <v>7113</v>
      </c>
      <c r="BM326" s="6">
        <f ca="1">IF(Table1[[#This Row],[Area]]="MANITOBA",Table1[[#This Row],[Income]],0)</f>
        <v>0</v>
      </c>
      <c r="BN326" s="6">
        <f ca="1">IF(Table1[[#This Row],[Area]]="ONTARIO",Table1[[#This Row],[Income]],0)</f>
        <v>0</v>
      </c>
      <c r="BO326" s="6">
        <f ca="1">IF(Table1[[#This Row],[Area]]="QUEBEC",Table1[[#This Row],[Income]],0)</f>
        <v>0</v>
      </c>
      <c r="BP326" s="6">
        <f ca="1">IF(Table1[[#This Row],[Area]]="NEWFOUNLAND",Table1[[#This Row],[Income]],0)</f>
        <v>8534</v>
      </c>
      <c r="BQ326" s="6">
        <f ca="1">IF(Table1[[#This Row],[Area]]="NEW BRUNCWICK",Table1[[#This Row],[Income]],0)</f>
        <v>0</v>
      </c>
      <c r="BR326" s="6">
        <f ca="1">IF(Table1[[#This Row],[Area]]="NOVA SCOTIA",Table1[[#This Row],[Income]],0)</f>
        <v>0</v>
      </c>
      <c r="BS326" s="7">
        <f t="shared" ca="1" si="134"/>
        <v>0</v>
      </c>
      <c r="BT326" s="5">
        <f ca="1">IF(Table1[[#This Row],[field of work]]="HEALTH",Table1[[#This Row],[Income]],0)</f>
        <v>0</v>
      </c>
      <c r="BU326" s="6">
        <f ca="1">IF(Table1[[#This Row],[field of work]]="CONSTRUCTION",Table1[[#This Row],[Income]],0)</f>
        <v>0</v>
      </c>
      <c r="BV326" s="6">
        <f t="shared" ca="1" si="135"/>
        <v>0</v>
      </c>
      <c r="BW326" s="6">
        <f ca="1">IF(Table1[[#This Row],[field of work]]="IT",Table1[[#This Row],[Income]],0)</f>
        <v>0</v>
      </c>
      <c r="BX326" s="6">
        <f ca="1">IF(Table1[[#This Row],[field of work]]="GENERAL WORK",Table1[[#This Row],[Income]],0)</f>
        <v>0</v>
      </c>
      <c r="BY326" s="7">
        <f ca="1">IF(Table1[[#This Row],[field of work]]="AGRICULTURE",Table1[[#This Row],[Income]],0)</f>
        <v>0</v>
      </c>
      <c r="BZ326" s="5">
        <f ca="1">IF(Table1[[#This Row],[Value of debts]]&gt;Table1[[#This Row],[Income]],1,0)</f>
        <v>1</v>
      </c>
      <c r="CA326" s="7"/>
      <c r="CB326" s="5">
        <f ca="1">IF(Table1[[#This Row],[Networth of person($)]]&gt;$CC$6,Table1[[#This Row],[age]],0)</f>
        <v>27</v>
      </c>
      <c r="CC326" s="7"/>
      <c r="CD326" s="6"/>
      <c r="CE326" s="6"/>
      <c r="CF326" s="6"/>
      <c r="CG326" s="6"/>
      <c r="CH326" s="6"/>
      <c r="CI326" s="6"/>
    </row>
    <row r="327" spans="2:87" x14ac:dyDescent="0.25">
      <c r="B327">
        <f t="shared" ca="1" si="116"/>
        <v>1</v>
      </c>
      <c r="C327" t="str">
        <f t="shared" ca="1" si="117"/>
        <v>men</v>
      </c>
      <c r="D327">
        <f t="shared" ca="1" si="118"/>
        <v>33</v>
      </c>
      <c r="E327">
        <f t="shared" ca="1" si="119"/>
        <v>2</v>
      </c>
      <c r="F327" t="str">
        <f t="shared" ca="1" si="120"/>
        <v>constuction</v>
      </c>
      <c r="G327">
        <f t="shared" ca="1" si="121"/>
        <v>6</v>
      </c>
      <c r="H327" t="str">
        <f t="shared" ca="1" si="122"/>
        <v>other</v>
      </c>
      <c r="I327">
        <f t="shared" ca="1" si="123"/>
        <v>2</v>
      </c>
      <c r="J327">
        <f t="shared" ca="1" si="124"/>
        <v>1</v>
      </c>
      <c r="K327">
        <f t="shared" ca="1" si="125"/>
        <v>8802</v>
      </c>
      <c r="L327">
        <f t="shared" ca="1" si="126"/>
        <v>4</v>
      </c>
      <c r="M327" t="str">
        <f t="shared" ca="1" si="127"/>
        <v>Alberta</v>
      </c>
      <c r="N327">
        <f t="shared" ca="1" si="136"/>
        <v>44010</v>
      </c>
      <c r="O327">
        <f t="shared" ca="1" si="128"/>
        <v>33434.226058818007</v>
      </c>
      <c r="P327">
        <f t="shared" ca="1" si="137"/>
        <v>1322.5285102331375</v>
      </c>
      <c r="Q327">
        <f t="shared" ca="1" si="129"/>
        <v>1024</v>
      </c>
      <c r="R327">
        <f t="shared" ca="1" si="138"/>
        <v>8381.8909117044768</v>
      </c>
      <c r="S327">
        <f t="shared" ca="1" si="139"/>
        <v>8528.7608100741945</v>
      </c>
      <c r="T327">
        <f t="shared" ca="1" si="140"/>
        <v>53861.289320307333</v>
      </c>
      <c r="U327">
        <f t="shared" ca="1" si="141"/>
        <v>42840.116970522482</v>
      </c>
      <c r="V327">
        <f t="shared" ca="1" si="142"/>
        <v>11021.172349784851</v>
      </c>
      <c r="AD327" s="5">
        <f ca="1">IF(Table1[[#This Row],[Gender]]="men",1,0)</f>
        <v>1</v>
      </c>
      <c r="AE327" s="6">
        <f ca="1">IF(Table1[[#This Row],[Gender]]="women",1,0)</f>
        <v>0</v>
      </c>
      <c r="AF327" s="6"/>
      <c r="AG327" s="7"/>
      <c r="AJ327" s="17">
        <f ca="1">IF(Table1[[#This Row],[field of work]]="TEACHING",1,0)</f>
        <v>0</v>
      </c>
      <c r="AK327" s="11">
        <f ca="1">IF(Table1[[#This Row],[field of work]]="CONSTRUCTION",1,0)</f>
        <v>0</v>
      </c>
      <c r="AL327" s="11">
        <f ca="1">IF(Table1[[#This Row],[field of work]]="AGRICULTURE",1,0)</f>
        <v>0</v>
      </c>
      <c r="AM327" s="11">
        <f ca="1">IF(Table1[[#This Row],[field of work]]="AGRICULTURE",1,0)</f>
        <v>0</v>
      </c>
      <c r="AN327" s="11">
        <f ca="1">IF(Table1[[#This Row],[field of work]]="HEALTH",1,0)</f>
        <v>0</v>
      </c>
      <c r="AO327" s="11">
        <f ca="1">IF(Table1[[#This Row],[field of work]]="IT",1,0)</f>
        <v>0</v>
      </c>
      <c r="AP327" s="11"/>
      <c r="AQ327" s="11"/>
      <c r="AR327" s="6"/>
      <c r="AS327" s="6"/>
      <c r="AT327" s="6"/>
      <c r="AU327" s="7"/>
      <c r="AW327" s="20">
        <f ca="1">QUOTIENT(Table1[[#This Row],[Car Value]],Table1[[#This Row],[Cars]])</f>
        <v>1322</v>
      </c>
      <c r="AX327" s="6"/>
      <c r="AY327" s="17">
        <f ca="1">IF(Table1[[#This Row],[Value of debts]]&gt;$AZ$6,1,0)</f>
        <v>1</v>
      </c>
      <c r="AZ327" s="6"/>
      <c r="BA327" s="6"/>
      <c r="BB327" s="7"/>
      <c r="BC327" s="27">
        <f ca="1">(Table1[[#This Row],[Mortage left]]/Table1[[#This Row],[Value of House]])</f>
        <v>0.75969611585589658</v>
      </c>
      <c r="BD327" s="11">
        <f t="shared" ca="1" si="130"/>
        <v>0</v>
      </c>
      <c r="BE327" s="11"/>
      <c r="BF327" s="11"/>
      <c r="BG327" s="17">
        <f ca="1">IF(Table1[[#This Row],[Area]]="YUKON",Table1[[#This Row],[Income]],0)</f>
        <v>0</v>
      </c>
      <c r="BH327" s="11">
        <f ca="1">IF(Table1[[#This Row],[Area]]="BC",Table1[[#This Row],[Income]],0)</f>
        <v>0</v>
      </c>
      <c r="BI327" s="11">
        <f t="shared" ca="1" si="131"/>
        <v>0</v>
      </c>
      <c r="BJ327" s="11">
        <f t="shared" ca="1" si="132"/>
        <v>0</v>
      </c>
      <c r="BK327" s="11">
        <f ca="1">IF(Table1[[#This Row],[Area]]="NUNAVUT",Table1[[#This Row],[Income]],0)</f>
        <v>0</v>
      </c>
      <c r="BL327" s="11">
        <f t="shared" ca="1" si="133"/>
        <v>0</v>
      </c>
      <c r="BM327" s="6">
        <f ca="1">IF(Table1[[#This Row],[Area]]="MANITOBA",Table1[[#This Row],[Income]],0)</f>
        <v>0</v>
      </c>
      <c r="BN327" s="6">
        <f ca="1">IF(Table1[[#This Row],[Area]]="ONTARIO",Table1[[#This Row],[Income]],0)</f>
        <v>0</v>
      </c>
      <c r="BO327" s="6">
        <f ca="1">IF(Table1[[#This Row],[Area]]="QUEBEC",Table1[[#This Row],[Income]],0)</f>
        <v>0</v>
      </c>
      <c r="BP327" s="6">
        <f ca="1">IF(Table1[[#This Row],[Area]]="NEWFOUNLAND",Table1[[#This Row],[Income]],0)</f>
        <v>0</v>
      </c>
      <c r="BQ327" s="6">
        <f ca="1">IF(Table1[[#This Row],[Area]]="NEW BRUNCWICK",Table1[[#This Row],[Income]],0)</f>
        <v>0</v>
      </c>
      <c r="BR327" s="6">
        <f ca="1">IF(Table1[[#This Row],[Area]]="NOVA SCOTIA",Table1[[#This Row],[Income]],0)</f>
        <v>0</v>
      </c>
      <c r="BS327" s="7">
        <f t="shared" ca="1" si="134"/>
        <v>5167</v>
      </c>
      <c r="BT327" s="5">
        <f ca="1">IF(Table1[[#This Row],[field of work]]="HEALTH",Table1[[#This Row],[Income]],0)</f>
        <v>0</v>
      </c>
      <c r="BU327" s="6">
        <f ca="1">IF(Table1[[#This Row],[field of work]]="CONSTRUCTION",Table1[[#This Row],[Income]],0)</f>
        <v>0</v>
      </c>
      <c r="BV327" s="6">
        <f t="shared" ca="1" si="135"/>
        <v>0</v>
      </c>
      <c r="BW327" s="6">
        <f ca="1">IF(Table1[[#This Row],[field of work]]="IT",Table1[[#This Row],[Income]],0)</f>
        <v>0</v>
      </c>
      <c r="BX327" s="6">
        <f ca="1">IF(Table1[[#This Row],[field of work]]="GENERAL WORK",Table1[[#This Row],[Income]],0)</f>
        <v>0</v>
      </c>
      <c r="BY327" s="7">
        <f ca="1">IF(Table1[[#This Row],[field of work]]="AGRICULTURE",Table1[[#This Row],[Income]],0)</f>
        <v>0</v>
      </c>
      <c r="BZ327" s="5">
        <f ca="1">IF(Table1[[#This Row],[Value of debts]]&gt;Table1[[#This Row],[Income]],1,0)</f>
        <v>1</v>
      </c>
      <c r="CA327" s="7"/>
      <c r="CB327" s="5">
        <f ca="1">IF(Table1[[#This Row],[Networth of person($)]]&gt;$CC$6,Table1[[#This Row],[age]],0)</f>
        <v>33</v>
      </c>
      <c r="CC327" s="7"/>
      <c r="CD327" s="6"/>
      <c r="CE327" s="6"/>
      <c r="CF327" s="6"/>
      <c r="CG327" s="6"/>
      <c r="CH327" s="6"/>
      <c r="CI327" s="6"/>
    </row>
    <row r="328" spans="2:87" x14ac:dyDescent="0.25">
      <c r="B328">
        <f t="shared" ref="B328:B391" ca="1" si="143">RANDBETWEEN(1,2)</f>
        <v>2</v>
      </c>
      <c r="C328" t="str">
        <f t="shared" ref="C328:C391" ca="1" si="144">IF(B328=1,"men","women")</f>
        <v>women</v>
      </c>
      <c r="D328">
        <f t="shared" ref="D328:D391" ca="1" si="145">RANDBETWEEN(25,45)</f>
        <v>45</v>
      </c>
      <c r="E328">
        <f t="shared" ref="E328:E391" ca="1" si="146">RANDBETWEEN(1,6)</f>
        <v>1</v>
      </c>
      <c r="F328" t="str">
        <f t="shared" ref="F328:F391" ca="1" si="147">VLOOKUP(E328,$X$6:$Y$11,2)</f>
        <v>health</v>
      </c>
      <c r="G328">
        <f t="shared" ref="G328:G391" ca="1" si="148">RANDBETWEEN(1,6)</f>
        <v>3</v>
      </c>
      <c r="H328" t="str">
        <f t="shared" ref="H328:H391" ca="1" si="149">VLOOKUP(G328,$Z$6:$AA$10,2)</f>
        <v>university</v>
      </c>
      <c r="I328">
        <f t="shared" ref="I328:I391" ca="1" si="150">RANDBETWEEN(0,4)</f>
        <v>2</v>
      </c>
      <c r="J328">
        <f t="shared" ref="J328:J391" ca="1" si="151">RANDBETWEEN(1,3)</f>
        <v>3</v>
      </c>
      <c r="K328">
        <f t="shared" ref="K328:K391" ca="1" si="152">RANDBETWEEN(2500,9000)</f>
        <v>7991</v>
      </c>
      <c r="L328">
        <f t="shared" ref="L328:L391" ca="1" si="153">RANDBETWEEN(1,13)</f>
        <v>7</v>
      </c>
      <c r="M328" t="str">
        <f t="shared" ref="M328:M391" ca="1" si="154">VLOOKUP(L328,$AB$6:$AC$18,2)</f>
        <v>Manitoba</v>
      </c>
      <c r="N328">
        <f t="shared" ca="1" si="136"/>
        <v>39955</v>
      </c>
      <c r="O328">
        <f t="shared" ref="O328:O391" ca="1" si="155">RAND()*N328</f>
        <v>21009.743289237802</v>
      </c>
      <c r="P328">
        <f t="shared" ca="1" si="137"/>
        <v>11794.73114765118</v>
      </c>
      <c r="Q328">
        <f t="shared" ref="Q328:Q391" ca="1" si="156">RANDBETWEEN(0,P328)</f>
        <v>9926</v>
      </c>
      <c r="R328">
        <f t="shared" ca="1" si="138"/>
        <v>11022.580031275411</v>
      </c>
      <c r="S328">
        <f t="shared" ca="1" si="139"/>
        <v>10694.768793504998</v>
      </c>
      <c r="T328">
        <f t="shared" ca="1" si="140"/>
        <v>62444.49994115618</v>
      </c>
      <c r="U328">
        <f t="shared" ca="1" si="141"/>
        <v>41958.323320513213</v>
      </c>
      <c r="V328">
        <f t="shared" ca="1" si="142"/>
        <v>20486.176620642967</v>
      </c>
      <c r="AD328" s="5">
        <f ca="1">IF(Table1[[#This Row],[Gender]]="men",1,0)</f>
        <v>0</v>
      </c>
      <c r="AE328" s="6">
        <f ca="1">IF(Table1[[#This Row],[Gender]]="women",1,0)</f>
        <v>1</v>
      </c>
      <c r="AF328" s="6"/>
      <c r="AG328" s="7"/>
      <c r="AJ328" s="17">
        <f ca="1">IF(Table1[[#This Row],[field of work]]="TEACHING",1,0)</f>
        <v>0</v>
      </c>
      <c r="AK328" s="11">
        <f ca="1">IF(Table1[[#This Row],[field of work]]="CONSTRUCTION",1,0)</f>
        <v>0</v>
      </c>
      <c r="AL328" s="11">
        <f ca="1">IF(Table1[[#This Row],[field of work]]="AGRICULTURE",1,0)</f>
        <v>0</v>
      </c>
      <c r="AM328" s="11">
        <f ca="1">IF(Table1[[#This Row],[field of work]]="AGRICULTURE",1,0)</f>
        <v>0</v>
      </c>
      <c r="AN328" s="11">
        <f ca="1">IF(Table1[[#This Row],[field of work]]="HEALTH",1,0)</f>
        <v>1</v>
      </c>
      <c r="AO328" s="11">
        <f ca="1">IF(Table1[[#This Row],[field of work]]="IT",1,0)</f>
        <v>0</v>
      </c>
      <c r="AP328" s="11"/>
      <c r="AQ328" s="11"/>
      <c r="AR328" s="6"/>
      <c r="AS328" s="6"/>
      <c r="AT328" s="6"/>
      <c r="AU328" s="7"/>
      <c r="AW328" s="20">
        <f ca="1">QUOTIENT(Table1[[#This Row],[Car Value]],Table1[[#This Row],[Cars]])</f>
        <v>3931</v>
      </c>
      <c r="AX328" s="6"/>
      <c r="AY328" s="17">
        <f ca="1">IF(Table1[[#This Row],[Value of debts]]&gt;$AZ$6,1,0)</f>
        <v>1</v>
      </c>
      <c r="AZ328" s="6"/>
      <c r="BA328" s="6"/>
      <c r="BB328" s="7"/>
      <c r="BC328" s="27">
        <f ca="1">(Table1[[#This Row],[Mortage left]]/Table1[[#This Row],[Value of House]])</f>
        <v>0.52583514677106247</v>
      </c>
      <c r="BD328" s="11">
        <f t="shared" ref="BD328:BD391" ca="1" si="157">IF(BC328&lt;$BE$6,1,0)</f>
        <v>0</v>
      </c>
      <c r="BE328" s="11"/>
      <c r="BF328" s="11"/>
      <c r="BG328" s="17">
        <f ca="1">IF(Table1[[#This Row],[Area]]="YUKON",Table1[[#This Row],[Income]],0)</f>
        <v>0</v>
      </c>
      <c r="BH328" s="11">
        <f ca="1">IF(Table1[[#This Row],[Area]]="BC",Table1[[#This Row],[Income]],0)</f>
        <v>0</v>
      </c>
      <c r="BI328" s="11">
        <f t="shared" ref="BI328:BI391" ca="1" si="158">IF(M330="NORHWEST TER",K330,0)</f>
        <v>0</v>
      </c>
      <c r="BJ328" s="11">
        <f t="shared" ref="BJ328:BJ391" ca="1" si="159">IF(M345="ALBERTA",K345,0)</f>
        <v>0</v>
      </c>
      <c r="BK328" s="11">
        <f ca="1">IF(Table1[[#This Row],[Area]]="NUNAVUT",Table1[[#This Row],[Income]],0)</f>
        <v>0</v>
      </c>
      <c r="BL328" s="11">
        <f t="shared" ref="BL328:BL391" ca="1" si="160">IF(M361="SASKATCHENWAN",K361,0)</f>
        <v>0</v>
      </c>
      <c r="BM328" s="6">
        <f ca="1">IF(Table1[[#This Row],[Area]]="MANITOBA",Table1[[#This Row],[Income]],0)</f>
        <v>7991</v>
      </c>
      <c r="BN328" s="6">
        <f ca="1">IF(Table1[[#This Row],[Area]]="ONTARIO",Table1[[#This Row],[Income]],0)</f>
        <v>0</v>
      </c>
      <c r="BO328" s="6">
        <f ca="1">IF(Table1[[#This Row],[Area]]="QUEBEC",Table1[[#This Row],[Income]],0)</f>
        <v>0</v>
      </c>
      <c r="BP328" s="6">
        <f ca="1">IF(Table1[[#This Row],[Area]]="NEWFOUNLAND",Table1[[#This Row],[Income]],0)</f>
        <v>0</v>
      </c>
      <c r="BQ328" s="6">
        <f ca="1">IF(Table1[[#This Row],[Area]]="NEW BRUNCWICK",Table1[[#This Row],[Income]],0)</f>
        <v>0</v>
      </c>
      <c r="BR328" s="6">
        <f ca="1">IF(Table1[[#This Row],[Area]]="NOVA SCOTIA",Table1[[#This Row],[Income]],0)</f>
        <v>0</v>
      </c>
      <c r="BS328" s="7">
        <f t="shared" ref="BS328:BS391" ca="1" si="161">IF(M330="PRINCE EDWARD ISLAND",K330,0)</f>
        <v>0</v>
      </c>
      <c r="BT328" s="5">
        <f ca="1">IF(Table1[[#This Row],[field of work]]="HEALTH",Table1[[#This Row],[Income]],0)</f>
        <v>7991</v>
      </c>
      <c r="BU328" s="6">
        <f ca="1">IF(Table1[[#This Row],[field of work]]="CONSTRUCTION",Table1[[#This Row],[Income]],0)</f>
        <v>0</v>
      </c>
      <c r="BV328" s="6">
        <f t="shared" ref="BV328:BV391" ca="1" si="162">IF(F329="TEACHING",K329,0)</f>
        <v>5167</v>
      </c>
      <c r="BW328" s="6">
        <f ca="1">IF(Table1[[#This Row],[field of work]]="IT",Table1[[#This Row],[Income]],0)</f>
        <v>0</v>
      </c>
      <c r="BX328" s="6">
        <f ca="1">IF(Table1[[#This Row],[field of work]]="GENERAL WORK",Table1[[#This Row],[Income]],0)</f>
        <v>0</v>
      </c>
      <c r="BY328" s="7">
        <f ca="1">IF(Table1[[#This Row],[field of work]]="AGRICULTURE",Table1[[#This Row],[Income]],0)</f>
        <v>0</v>
      </c>
      <c r="BZ328" s="5">
        <f ca="1">IF(Table1[[#This Row],[Value of debts]]&gt;Table1[[#This Row],[Income]],1,0)</f>
        <v>1</v>
      </c>
      <c r="CA328" s="7"/>
      <c r="CB328" s="5">
        <f ca="1">IF(Table1[[#This Row],[Networth of person($)]]&gt;$CC$6,Table1[[#This Row],[age]],0)</f>
        <v>45</v>
      </c>
      <c r="CC328" s="7"/>
      <c r="CD328" s="6"/>
      <c r="CE328" s="6"/>
      <c r="CF328" s="6"/>
      <c r="CG328" s="6"/>
      <c r="CH328" s="6"/>
      <c r="CI328" s="6"/>
    </row>
    <row r="329" spans="2:87" x14ac:dyDescent="0.25">
      <c r="B329">
        <f t="shared" ca="1" si="143"/>
        <v>1</v>
      </c>
      <c r="C329" t="str">
        <f t="shared" ca="1" si="144"/>
        <v>men</v>
      </c>
      <c r="D329">
        <f t="shared" ca="1" si="145"/>
        <v>28</v>
      </c>
      <c r="E329">
        <f t="shared" ca="1" si="146"/>
        <v>3</v>
      </c>
      <c r="F329" t="str">
        <f t="shared" ca="1" si="147"/>
        <v>teaching</v>
      </c>
      <c r="G329">
        <f t="shared" ca="1" si="148"/>
        <v>5</v>
      </c>
      <c r="H329" t="str">
        <f t="shared" ca="1" si="149"/>
        <v>other</v>
      </c>
      <c r="I329">
        <f t="shared" ca="1" si="150"/>
        <v>0</v>
      </c>
      <c r="J329">
        <f t="shared" ca="1" si="151"/>
        <v>3</v>
      </c>
      <c r="K329">
        <f t="shared" ca="1" si="152"/>
        <v>5167</v>
      </c>
      <c r="L329">
        <f t="shared" ca="1" si="153"/>
        <v>13</v>
      </c>
      <c r="M329" t="str">
        <f t="shared" ca="1" si="154"/>
        <v>Prince Edward Island</v>
      </c>
      <c r="N329">
        <f t="shared" ca="1" si="136"/>
        <v>15501</v>
      </c>
      <c r="O329">
        <f t="shared" ca="1" si="155"/>
        <v>8851.766772365092</v>
      </c>
      <c r="P329">
        <f t="shared" ca="1" si="137"/>
        <v>11261.233799276435</v>
      </c>
      <c r="Q329">
        <f t="shared" ca="1" si="156"/>
        <v>8845</v>
      </c>
      <c r="R329">
        <f t="shared" ca="1" si="138"/>
        <v>5054.007264558868</v>
      </c>
      <c r="S329">
        <f t="shared" ca="1" si="139"/>
        <v>6851.61632941268</v>
      </c>
      <c r="T329">
        <f t="shared" ca="1" si="140"/>
        <v>33613.850128689119</v>
      </c>
      <c r="U329">
        <f t="shared" ca="1" si="141"/>
        <v>22750.774036923962</v>
      </c>
      <c r="V329">
        <f t="shared" ca="1" si="142"/>
        <v>10863.076091765157</v>
      </c>
      <c r="AD329" s="5">
        <f ca="1">IF(Table1[[#This Row],[Gender]]="men",1,0)</f>
        <v>1</v>
      </c>
      <c r="AE329" s="6">
        <f ca="1">IF(Table1[[#This Row],[Gender]]="women",1,0)</f>
        <v>0</v>
      </c>
      <c r="AF329" s="6"/>
      <c r="AG329" s="7"/>
      <c r="AJ329" s="17">
        <f ca="1">IF(Table1[[#This Row],[field of work]]="TEACHING",1,0)</f>
        <v>1</v>
      </c>
      <c r="AK329" s="11">
        <f ca="1">IF(Table1[[#This Row],[field of work]]="CONSTRUCTION",1,0)</f>
        <v>0</v>
      </c>
      <c r="AL329" s="11">
        <f ca="1">IF(Table1[[#This Row],[field of work]]="AGRICULTURE",1,0)</f>
        <v>0</v>
      </c>
      <c r="AM329" s="11">
        <f ca="1">IF(Table1[[#This Row],[field of work]]="AGRICULTURE",1,0)</f>
        <v>0</v>
      </c>
      <c r="AN329" s="11">
        <f ca="1">IF(Table1[[#This Row],[field of work]]="HEALTH",1,0)</f>
        <v>0</v>
      </c>
      <c r="AO329" s="11">
        <f ca="1">IF(Table1[[#This Row],[field of work]]="IT",1,0)</f>
        <v>0</v>
      </c>
      <c r="AP329" s="11"/>
      <c r="AQ329" s="11"/>
      <c r="AR329" s="6"/>
      <c r="AS329" s="6"/>
      <c r="AT329" s="6"/>
      <c r="AU329" s="7"/>
      <c r="AW329" s="20">
        <f ca="1">QUOTIENT(Table1[[#This Row],[Car Value]],Table1[[#This Row],[Cars]])</f>
        <v>3753</v>
      </c>
      <c r="AX329" s="6"/>
      <c r="AY329" s="17">
        <f ca="1">IF(Table1[[#This Row],[Value of debts]]&gt;$AZ$6,1,0)</f>
        <v>1</v>
      </c>
      <c r="AZ329" s="6"/>
      <c r="BA329" s="6"/>
      <c r="BB329" s="7"/>
      <c r="BC329" s="27">
        <f ca="1">(Table1[[#This Row],[Mortage left]]/Table1[[#This Row],[Value of House]])</f>
        <v>0.57104488564383538</v>
      </c>
      <c r="BD329" s="11">
        <f t="shared" ca="1" si="157"/>
        <v>0</v>
      </c>
      <c r="BE329" s="11"/>
      <c r="BF329" s="11"/>
      <c r="BG329" s="17">
        <f ca="1">IF(Table1[[#This Row],[Area]]="YUKON",Table1[[#This Row],[Income]],0)</f>
        <v>0</v>
      </c>
      <c r="BH329" s="11">
        <f ca="1">IF(Table1[[#This Row],[Area]]="BC",Table1[[#This Row],[Income]],0)</f>
        <v>0</v>
      </c>
      <c r="BI329" s="11">
        <f t="shared" ca="1" si="158"/>
        <v>0</v>
      </c>
      <c r="BJ329" s="11">
        <f t="shared" ca="1" si="159"/>
        <v>0</v>
      </c>
      <c r="BK329" s="11">
        <f ca="1">IF(Table1[[#This Row],[Area]]="NUNAVUT",Table1[[#This Row],[Income]],0)</f>
        <v>0</v>
      </c>
      <c r="BL329" s="11">
        <f t="shared" ca="1" si="160"/>
        <v>0</v>
      </c>
      <c r="BM329" s="6">
        <f ca="1">IF(Table1[[#This Row],[Area]]="MANITOBA",Table1[[#This Row],[Income]],0)</f>
        <v>0</v>
      </c>
      <c r="BN329" s="6">
        <f ca="1">IF(Table1[[#This Row],[Area]]="ONTARIO",Table1[[#This Row],[Income]],0)</f>
        <v>0</v>
      </c>
      <c r="BO329" s="6">
        <f ca="1">IF(Table1[[#This Row],[Area]]="QUEBEC",Table1[[#This Row],[Income]],0)</f>
        <v>0</v>
      </c>
      <c r="BP329" s="6">
        <f ca="1">IF(Table1[[#This Row],[Area]]="NEWFOUNLAND",Table1[[#This Row],[Income]],0)</f>
        <v>0</v>
      </c>
      <c r="BQ329" s="6">
        <f ca="1">IF(Table1[[#This Row],[Area]]="NEW BRUNCWICK",Table1[[#This Row],[Income]],0)</f>
        <v>0</v>
      </c>
      <c r="BR329" s="6">
        <f ca="1">IF(Table1[[#This Row],[Area]]="NOVA SCOTIA",Table1[[#This Row],[Income]],0)</f>
        <v>0</v>
      </c>
      <c r="BS329" s="7">
        <f t="shared" ca="1" si="161"/>
        <v>0</v>
      </c>
      <c r="BT329" s="5">
        <f ca="1">IF(Table1[[#This Row],[field of work]]="HEALTH",Table1[[#This Row],[Income]],0)</f>
        <v>0</v>
      </c>
      <c r="BU329" s="6">
        <f ca="1">IF(Table1[[#This Row],[field of work]]="CONSTRUCTION",Table1[[#This Row],[Income]],0)</f>
        <v>0</v>
      </c>
      <c r="BV329" s="6">
        <f t="shared" ca="1" si="162"/>
        <v>0</v>
      </c>
      <c r="BW329" s="6">
        <f ca="1">IF(Table1[[#This Row],[field of work]]="IT",Table1[[#This Row],[Income]],0)</f>
        <v>0</v>
      </c>
      <c r="BX329" s="6">
        <f ca="1">IF(Table1[[#This Row],[field of work]]="GENERAL WORK",Table1[[#This Row],[Income]],0)</f>
        <v>0</v>
      </c>
      <c r="BY329" s="7">
        <f ca="1">IF(Table1[[#This Row],[field of work]]="AGRICULTURE",Table1[[#This Row],[Income]],0)</f>
        <v>0</v>
      </c>
      <c r="BZ329" s="5">
        <f ca="1">IF(Table1[[#This Row],[Value of debts]]&gt;Table1[[#This Row],[Income]],1,0)</f>
        <v>1</v>
      </c>
      <c r="CA329" s="7"/>
      <c r="CB329" s="5">
        <f ca="1">IF(Table1[[#This Row],[Networth of person($)]]&gt;$CC$6,Table1[[#This Row],[age]],0)</f>
        <v>28</v>
      </c>
      <c r="CC329" s="7"/>
      <c r="CD329" s="6"/>
      <c r="CE329" s="6"/>
      <c r="CF329" s="6"/>
      <c r="CG329" s="6"/>
      <c r="CH329" s="6"/>
      <c r="CI329" s="6"/>
    </row>
    <row r="330" spans="2:87" x14ac:dyDescent="0.25">
      <c r="B330">
        <f t="shared" ca="1" si="143"/>
        <v>1</v>
      </c>
      <c r="C330" t="str">
        <f t="shared" ca="1" si="144"/>
        <v>men</v>
      </c>
      <c r="D330">
        <f t="shared" ca="1" si="145"/>
        <v>30</v>
      </c>
      <c r="E330">
        <f t="shared" ca="1" si="146"/>
        <v>5</v>
      </c>
      <c r="F330" t="str">
        <f t="shared" ca="1" si="147"/>
        <v>general work</v>
      </c>
      <c r="G330">
        <f t="shared" ca="1" si="148"/>
        <v>1</v>
      </c>
      <c r="H330" t="str">
        <f t="shared" ca="1" si="149"/>
        <v>highschool</v>
      </c>
      <c r="I330">
        <f t="shared" ca="1" si="150"/>
        <v>4</v>
      </c>
      <c r="J330">
        <f t="shared" ca="1" si="151"/>
        <v>3</v>
      </c>
      <c r="K330">
        <f t="shared" ca="1" si="152"/>
        <v>2546</v>
      </c>
      <c r="L330">
        <f t="shared" ca="1" si="153"/>
        <v>4</v>
      </c>
      <c r="M330" t="str">
        <f t="shared" ca="1" si="154"/>
        <v>Alberta</v>
      </c>
      <c r="N330">
        <f t="shared" ca="1" si="136"/>
        <v>15276</v>
      </c>
      <c r="O330">
        <f t="shared" ca="1" si="155"/>
        <v>3437.8368786338037</v>
      </c>
      <c r="P330">
        <f t="shared" ca="1" si="137"/>
        <v>538.68402476877361</v>
      </c>
      <c r="Q330">
        <f t="shared" ca="1" si="156"/>
        <v>161</v>
      </c>
      <c r="R330">
        <f t="shared" ca="1" si="138"/>
        <v>2306.3556565756057</v>
      </c>
      <c r="S330">
        <f t="shared" ca="1" si="139"/>
        <v>3719.758492790821</v>
      </c>
      <c r="T330">
        <f t="shared" ca="1" si="140"/>
        <v>19534.442517559597</v>
      </c>
      <c r="U330">
        <f t="shared" ca="1" si="141"/>
        <v>5905.1925352094095</v>
      </c>
      <c r="V330">
        <f t="shared" ca="1" si="142"/>
        <v>13629.249982350188</v>
      </c>
      <c r="AD330" s="5">
        <f ca="1">IF(Table1[[#This Row],[Gender]]="men",1,0)</f>
        <v>1</v>
      </c>
      <c r="AE330" s="6">
        <f ca="1">IF(Table1[[#This Row],[Gender]]="women",1,0)</f>
        <v>0</v>
      </c>
      <c r="AF330" s="6"/>
      <c r="AG330" s="7"/>
      <c r="AJ330" s="17">
        <f ca="1">IF(Table1[[#This Row],[field of work]]="TEACHING",1,0)</f>
        <v>0</v>
      </c>
      <c r="AK330" s="11">
        <f ca="1">IF(Table1[[#This Row],[field of work]]="CONSTRUCTION",1,0)</f>
        <v>0</v>
      </c>
      <c r="AL330" s="11">
        <f ca="1">IF(Table1[[#This Row],[field of work]]="AGRICULTURE",1,0)</f>
        <v>0</v>
      </c>
      <c r="AM330" s="11">
        <f ca="1">IF(Table1[[#This Row],[field of work]]="AGRICULTURE",1,0)</f>
        <v>0</v>
      </c>
      <c r="AN330" s="11">
        <f ca="1">IF(Table1[[#This Row],[field of work]]="HEALTH",1,0)</f>
        <v>0</v>
      </c>
      <c r="AO330" s="11">
        <f ca="1">IF(Table1[[#This Row],[field of work]]="IT",1,0)</f>
        <v>0</v>
      </c>
      <c r="AP330" s="11"/>
      <c r="AQ330" s="11"/>
      <c r="AR330" s="6"/>
      <c r="AS330" s="6"/>
      <c r="AT330" s="6"/>
      <c r="AU330" s="7"/>
      <c r="AW330" s="20">
        <f ca="1">QUOTIENT(Table1[[#This Row],[Car Value]],Table1[[#This Row],[Cars]])</f>
        <v>179</v>
      </c>
      <c r="AX330" s="6"/>
      <c r="AY330" s="17">
        <f ca="1">IF(Table1[[#This Row],[Value of debts]]&gt;$AZ$6,1,0)</f>
        <v>1</v>
      </c>
      <c r="AZ330" s="6"/>
      <c r="BA330" s="6"/>
      <c r="BB330" s="7"/>
      <c r="BC330" s="27">
        <f ca="1">(Table1[[#This Row],[Mortage left]]/Table1[[#This Row],[Value of House]])</f>
        <v>0.22504823766914139</v>
      </c>
      <c r="BD330" s="11">
        <f t="shared" ca="1" si="157"/>
        <v>0</v>
      </c>
      <c r="BE330" s="11"/>
      <c r="BF330" s="11"/>
      <c r="BG330" s="17">
        <f ca="1">IF(Table1[[#This Row],[Area]]="YUKON",Table1[[#This Row],[Income]],0)</f>
        <v>0</v>
      </c>
      <c r="BH330" s="11">
        <f ca="1">IF(Table1[[#This Row],[Area]]="BC",Table1[[#This Row],[Income]],0)</f>
        <v>0</v>
      </c>
      <c r="BI330" s="11">
        <f t="shared" ca="1" si="158"/>
        <v>0</v>
      </c>
      <c r="BJ330" s="11">
        <f t="shared" ca="1" si="159"/>
        <v>0</v>
      </c>
      <c r="BK330" s="11">
        <f ca="1">IF(Table1[[#This Row],[Area]]="NUNAVUT",Table1[[#This Row],[Income]],0)</f>
        <v>0</v>
      </c>
      <c r="BL330" s="11">
        <f t="shared" ca="1" si="160"/>
        <v>0</v>
      </c>
      <c r="BM330" s="6">
        <f ca="1">IF(Table1[[#This Row],[Area]]="MANITOBA",Table1[[#This Row],[Income]],0)</f>
        <v>0</v>
      </c>
      <c r="BN330" s="6">
        <f ca="1">IF(Table1[[#This Row],[Area]]="ONTARIO",Table1[[#This Row],[Income]],0)</f>
        <v>0</v>
      </c>
      <c r="BO330" s="6">
        <f ca="1">IF(Table1[[#This Row],[Area]]="QUEBEC",Table1[[#This Row],[Income]],0)</f>
        <v>0</v>
      </c>
      <c r="BP330" s="6">
        <f ca="1">IF(Table1[[#This Row],[Area]]="NEWFOUNLAND",Table1[[#This Row],[Income]],0)</f>
        <v>0</v>
      </c>
      <c r="BQ330" s="6">
        <f ca="1">IF(Table1[[#This Row],[Area]]="NEW BRUNCWICK",Table1[[#This Row],[Income]],0)</f>
        <v>0</v>
      </c>
      <c r="BR330" s="6">
        <f ca="1">IF(Table1[[#This Row],[Area]]="NOVA SCOTIA",Table1[[#This Row],[Income]],0)</f>
        <v>0</v>
      </c>
      <c r="BS330" s="7">
        <f t="shared" ca="1" si="161"/>
        <v>0</v>
      </c>
      <c r="BT330" s="5">
        <f ca="1">IF(Table1[[#This Row],[field of work]]="HEALTH",Table1[[#This Row],[Income]],0)</f>
        <v>0</v>
      </c>
      <c r="BU330" s="6">
        <f ca="1">IF(Table1[[#This Row],[field of work]]="CONSTRUCTION",Table1[[#This Row],[Income]],0)</f>
        <v>0</v>
      </c>
      <c r="BV330" s="6">
        <f t="shared" ca="1" si="162"/>
        <v>0</v>
      </c>
      <c r="BW330" s="6">
        <f ca="1">IF(Table1[[#This Row],[field of work]]="IT",Table1[[#This Row],[Income]],0)</f>
        <v>0</v>
      </c>
      <c r="BX330" s="6">
        <f ca="1">IF(Table1[[#This Row],[field of work]]="GENERAL WORK",Table1[[#This Row],[Income]],0)</f>
        <v>2546</v>
      </c>
      <c r="BY330" s="7">
        <f ca="1">IF(Table1[[#This Row],[field of work]]="AGRICULTURE",Table1[[#This Row],[Income]],0)</f>
        <v>0</v>
      </c>
      <c r="BZ330" s="5">
        <f ca="1">IF(Table1[[#This Row],[Value of debts]]&gt;Table1[[#This Row],[Income]],1,0)</f>
        <v>1</v>
      </c>
      <c r="CA330" s="7"/>
      <c r="CB330" s="5">
        <f ca="1">IF(Table1[[#This Row],[Networth of person($)]]&gt;$CC$6,Table1[[#This Row],[age]],0)</f>
        <v>30</v>
      </c>
      <c r="CC330" s="7"/>
      <c r="CD330" s="6"/>
      <c r="CE330" s="6"/>
      <c r="CF330" s="6"/>
      <c r="CG330" s="6"/>
      <c r="CH330" s="6"/>
      <c r="CI330" s="6"/>
    </row>
    <row r="331" spans="2:87" x14ac:dyDescent="0.25">
      <c r="B331">
        <f t="shared" ca="1" si="143"/>
        <v>1</v>
      </c>
      <c r="C331" t="str">
        <f t="shared" ca="1" si="144"/>
        <v>men</v>
      </c>
      <c r="D331">
        <f t="shared" ca="1" si="145"/>
        <v>30</v>
      </c>
      <c r="E331">
        <f t="shared" ca="1" si="146"/>
        <v>5</v>
      </c>
      <c r="F331" t="str">
        <f t="shared" ca="1" si="147"/>
        <v>general work</v>
      </c>
      <c r="G331">
        <f t="shared" ca="1" si="148"/>
        <v>6</v>
      </c>
      <c r="H331" t="str">
        <f t="shared" ca="1" si="149"/>
        <v>other</v>
      </c>
      <c r="I331">
        <f t="shared" ca="1" si="150"/>
        <v>1</v>
      </c>
      <c r="J331">
        <f t="shared" ca="1" si="151"/>
        <v>1</v>
      </c>
      <c r="K331">
        <f t="shared" ca="1" si="152"/>
        <v>4379</v>
      </c>
      <c r="L331">
        <f t="shared" ca="1" si="153"/>
        <v>2</v>
      </c>
      <c r="M331" t="str">
        <f t="shared" ca="1" si="154"/>
        <v>BC</v>
      </c>
      <c r="N331">
        <f t="shared" ca="1" si="136"/>
        <v>26274</v>
      </c>
      <c r="O331">
        <f t="shared" ca="1" si="155"/>
        <v>23400.202314189482</v>
      </c>
      <c r="P331">
        <f t="shared" ca="1" si="137"/>
        <v>241.15755702252264</v>
      </c>
      <c r="Q331">
        <f t="shared" ca="1" si="156"/>
        <v>161</v>
      </c>
      <c r="R331">
        <f t="shared" ca="1" si="138"/>
        <v>1028.9459035645416</v>
      </c>
      <c r="S331">
        <f t="shared" ca="1" si="139"/>
        <v>202.93482556460862</v>
      </c>
      <c r="T331">
        <f t="shared" ca="1" si="140"/>
        <v>26718.092382587129</v>
      </c>
      <c r="U331">
        <f t="shared" ca="1" si="141"/>
        <v>24590.148217754024</v>
      </c>
      <c r="V331">
        <f t="shared" ca="1" si="142"/>
        <v>2127.9441648331049</v>
      </c>
      <c r="AD331" s="5">
        <f ca="1">IF(Table1[[#This Row],[Gender]]="men",1,0)</f>
        <v>1</v>
      </c>
      <c r="AE331" s="6">
        <f ca="1">IF(Table1[[#This Row],[Gender]]="women",1,0)</f>
        <v>0</v>
      </c>
      <c r="AF331" s="6"/>
      <c r="AG331" s="7"/>
      <c r="AJ331" s="17">
        <f ca="1">IF(Table1[[#This Row],[field of work]]="TEACHING",1,0)</f>
        <v>0</v>
      </c>
      <c r="AK331" s="11">
        <f ca="1">IF(Table1[[#This Row],[field of work]]="CONSTRUCTION",1,0)</f>
        <v>0</v>
      </c>
      <c r="AL331" s="11">
        <f ca="1">IF(Table1[[#This Row],[field of work]]="AGRICULTURE",1,0)</f>
        <v>0</v>
      </c>
      <c r="AM331" s="11">
        <f ca="1">IF(Table1[[#This Row],[field of work]]="AGRICULTURE",1,0)</f>
        <v>0</v>
      </c>
      <c r="AN331" s="11">
        <f ca="1">IF(Table1[[#This Row],[field of work]]="HEALTH",1,0)</f>
        <v>0</v>
      </c>
      <c r="AO331" s="11">
        <f ca="1">IF(Table1[[#This Row],[field of work]]="IT",1,0)</f>
        <v>0</v>
      </c>
      <c r="AP331" s="11"/>
      <c r="AQ331" s="11"/>
      <c r="AR331" s="6"/>
      <c r="AS331" s="6"/>
      <c r="AT331" s="6"/>
      <c r="AU331" s="7"/>
      <c r="AW331" s="20">
        <f ca="1">QUOTIENT(Table1[[#This Row],[Car Value]],Table1[[#This Row],[Cars]])</f>
        <v>241</v>
      </c>
      <c r="AX331" s="6"/>
      <c r="AY331" s="17">
        <f ca="1">IF(Table1[[#This Row],[Value of debts]]&gt;$AZ$6,1,0)</f>
        <v>1</v>
      </c>
      <c r="AZ331" s="6"/>
      <c r="BA331" s="6"/>
      <c r="BB331" s="7"/>
      <c r="BC331" s="27">
        <f ca="1">(Table1[[#This Row],[Mortage left]]/Table1[[#This Row],[Value of House]])</f>
        <v>0.89062199566832168</v>
      </c>
      <c r="BD331" s="11">
        <f t="shared" ca="1" si="157"/>
        <v>0</v>
      </c>
      <c r="BE331" s="11"/>
      <c r="BF331" s="11"/>
      <c r="BG331" s="17">
        <f ca="1">IF(Table1[[#This Row],[Area]]="YUKON",Table1[[#This Row],[Income]],0)</f>
        <v>0</v>
      </c>
      <c r="BH331" s="11">
        <f ca="1">IF(Table1[[#This Row],[Area]]="BC",Table1[[#This Row],[Income]],0)</f>
        <v>4379</v>
      </c>
      <c r="BI331" s="11">
        <f t="shared" ca="1" si="158"/>
        <v>0</v>
      </c>
      <c r="BJ331" s="11">
        <f t="shared" ca="1" si="159"/>
        <v>0</v>
      </c>
      <c r="BK331" s="11">
        <f ca="1">IF(Table1[[#This Row],[Area]]="NUNAVUT",Table1[[#This Row],[Income]],0)</f>
        <v>0</v>
      </c>
      <c r="BL331" s="11">
        <f t="shared" ca="1" si="160"/>
        <v>0</v>
      </c>
      <c r="BM331" s="6">
        <f ca="1">IF(Table1[[#This Row],[Area]]="MANITOBA",Table1[[#This Row],[Income]],0)</f>
        <v>0</v>
      </c>
      <c r="BN331" s="6">
        <f ca="1">IF(Table1[[#This Row],[Area]]="ONTARIO",Table1[[#This Row],[Income]],0)</f>
        <v>0</v>
      </c>
      <c r="BO331" s="6">
        <f ca="1">IF(Table1[[#This Row],[Area]]="QUEBEC",Table1[[#This Row],[Income]],0)</f>
        <v>0</v>
      </c>
      <c r="BP331" s="6">
        <f ca="1">IF(Table1[[#This Row],[Area]]="NEWFOUNLAND",Table1[[#This Row],[Income]],0)</f>
        <v>0</v>
      </c>
      <c r="BQ331" s="6">
        <f ca="1">IF(Table1[[#This Row],[Area]]="NEW BRUNCWICK",Table1[[#This Row],[Income]],0)</f>
        <v>0</v>
      </c>
      <c r="BR331" s="6">
        <f ca="1">IF(Table1[[#This Row],[Area]]="NOVA SCOTIA",Table1[[#This Row],[Income]],0)</f>
        <v>0</v>
      </c>
      <c r="BS331" s="7">
        <f t="shared" ca="1" si="161"/>
        <v>0</v>
      </c>
      <c r="BT331" s="5">
        <f ca="1">IF(Table1[[#This Row],[field of work]]="HEALTH",Table1[[#This Row],[Income]],0)</f>
        <v>0</v>
      </c>
      <c r="BU331" s="6">
        <f ca="1">IF(Table1[[#This Row],[field of work]]="CONSTRUCTION",Table1[[#This Row],[Income]],0)</f>
        <v>0</v>
      </c>
      <c r="BV331" s="6">
        <f t="shared" ca="1" si="162"/>
        <v>0</v>
      </c>
      <c r="BW331" s="6">
        <f ca="1">IF(Table1[[#This Row],[field of work]]="IT",Table1[[#This Row],[Income]],0)</f>
        <v>0</v>
      </c>
      <c r="BX331" s="6">
        <f ca="1">IF(Table1[[#This Row],[field of work]]="GENERAL WORK",Table1[[#This Row],[Income]],0)</f>
        <v>4379</v>
      </c>
      <c r="BY331" s="7">
        <f ca="1">IF(Table1[[#This Row],[field of work]]="AGRICULTURE",Table1[[#This Row],[Income]],0)</f>
        <v>0</v>
      </c>
      <c r="BZ331" s="5">
        <f ca="1">IF(Table1[[#This Row],[Value of debts]]&gt;Table1[[#This Row],[Income]],1,0)</f>
        <v>1</v>
      </c>
      <c r="CA331" s="7"/>
      <c r="CB331" s="5">
        <f ca="1">IF(Table1[[#This Row],[Networth of person($)]]&gt;$CC$6,Table1[[#This Row],[age]],0)</f>
        <v>0</v>
      </c>
      <c r="CC331" s="7"/>
      <c r="CD331" s="6"/>
      <c r="CE331" s="6"/>
      <c r="CF331" s="6"/>
      <c r="CG331" s="6"/>
      <c r="CH331" s="6"/>
      <c r="CI331" s="6"/>
    </row>
    <row r="332" spans="2:87" x14ac:dyDescent="0.25">
      <c r="B332">
        <f t="shared" ca="1" si="143"/>
        <v>1</v>
      </c>
      <c r="C332" t="str">
        <f t="shared" ca="1" si="144"/>
        <v>men</v>
      </c>
      <c r="D332">
        <f t="shared" ca="1" si="145"/>
        <v>27</v>
      </c>
      <c r="E332">
        <f t="shared" ca="1" si="146"/>
        <v>2</v>
      </c>
      <c r="F332" t="str">
        <f t="shared" ca="1" si="147"/>
        <v>constuction</v>
      </c>
      <c r="G332">
        <f t="shared" ca="1" si="148"/>
        <v>4</v>
      </c>
      <c r="H332" t="str">
        <f t="shared" ca="1" si="149"/>
        <v>technical</v>
      </c>
      <c r="I332">
        <f t="shared" ca="1" si="150"/>
        <v>4</v>
      </c>
      <c r="J332">
        <f t="shared" ca="1" si="151"/>
        <v>1</v>
      </c>
      <c r="K332">
        <f t="shared" ca="1" si="152"/>
        <v>3115</v>
      </c>
      <c r="L332">
        <f t="shared" ca="1" si="153"/>
        <v>6</v>
      </c>
      <c r="M332" t="str">
        <f t="shared" ca="1" si="154"/>
        <v>Saskatchenwan</v>
      </c>
      <c r="N332">
        <f t="shared" ca="1" si="136"/>
        <v>12460</v>
      </c>
      <c r="O332">
        <f t="shared" ca="1" si="155"/>
        <v>10175.87698808503</v>
      </c>
      <c r="P332">
        <f t="shared" ca="1" si="137"/>
        <v>1268.5356901726946</v>
      </c>
      <c r="Q332">
        <f t="shared" ca="1" si="156"/>
        <v>272</v>
      </c>
      <c r="R332">
        <f t="shared" ca="1" si="138"/>
        <v>5787.4197581399103</v>
      </c>
      <c r="S332">
        <f t="shared" ca="1" si="139"/>
        <v>4576.4327123238654</v>
      </c>
      <c r="T332">
        <f t="shared" ca="1" si="140"/>
        <v>18304.968402496561</v>
      </c>
      <c r="U332">
        <f t="shared" ca="1" si="141"/>
        <v>16235.29674622494</v>
      </c>
      <c r="V332">
        <f t="shared" ca="1" si="142"/>
        <v>2069.671656271621</v>
      </c>
      <c r="AD332" s="5">
        <f ca="1">IF(Table1[[#This Row],[Gender]]="men",1,0)</f>
        <v>1</v>
      </c>
      <c r="AE332" s="6">
        <f ca="1">IF(Table1[[#This Row],[Gender]]="women",1,0)</f>
        <v>0</v>
      </c>
      <c r="AF332" s="6"/>
      <c r="AG332" s="7"/>
      <c r="AJ332" s="17">
        <f ca="1">IF(Table1[[#This Row],[field of work]]="TEACHING",1,0)</f>
        <v>0</v>
      </c>
      <c r="AK332" s="11">
        <f ca="1">IF(Table1[[#This Row],[field of work]]="CONSTRUCTION",1,0)</f>
        <v>0</v>
      </c>
      <c r="AL332" s="11">
        <f ca="1">IF(Table1[[#This Row],[field of work]]="AGRICULTURE",1,0)</f>
        <v>0</v>
      </c>
      <c r="AM332" s="11">
        <f ca="1">IF(Table1[[#This Row],[field of work]]="AGRICULTURE",1,0)</f>
        <v>0</v>
      </c>
      <c r="AN332" s="11">
        <f ca="1">IF(Table1[[#This Row],[field of work]]="HEALTH",1,0)</f>
        <v>0</v>
      </c>
      <c r="AO332" s="11">
        <f ca="1">IF(Table1[[#This Row],[field of work]]="IT",1,0)</f>
        <v>0</v>
      </c>
      <c r="AP332" s="11"/>
      <c r="AQ332" s="11"/>
      <c r="AR332" s="6"/>
      <c r="AS332" s="6"/>
      <c r="AT332" s="6"/>
      <c r="AU332" s="7"/>
      <c r="AW332" s="20">
        <f ca="1">QUOTIENT(Table1[[#This Row],[Car Value]],Table1[[#This Row],[Cars]])</f>
        <v>1268</v>
      </c>
      <c r="AX332" s="6"/>
      <c r="AY332" s="17">
        <f ca="1">IF(Table1[[#This Row],[Value of debts]]&gt;$AZ$6,1,0)</f>
        <v>1</v>
      </c>
      <c r="AZ332" s="6"/>
      <c r="BA332" s="6"/>
      <c r="BB332" s="7"/>
      <c r="BC332" s="27">
        <f ca="1">(Table1[[#This Row],[Mortage left]]/Table1[[#This Row],[Value of House]])</f>
        <v>0.8166835463952673</v>
      </c>
      <c r="BD332" s="11">
        <f t="shared" ca="1" si="157"/>
        <v>0</v>
      </c>
      <c r="BE332" s="11"/>
      <c r="BF332" s="11"/>
      <c r="BG332" s="17">
        <f ca="1">IF(Table1[[#This Row],[Area]]="YUKON",Table1[[#This Row],[Income]],0)</f>
        <v>0</v>
      </c>
      <c r="BH332" s="11">
        <f ca="1">IF(Table1[[#This Row],[Area]]="BC",Table1[[#This Row],[Income]],0)</f>
        <v>0</v>
      </c>
      <c r="BI332" s="11">
        <f t="shared" ca="1" si="158"/>
        <v>0</v>
      </c>
      <c r="BJ332" s="11">
        <f t="shared" ca="1" si="159"/>
        <v>2822</v>
      </c>
      <c r="BK332" s="11">
        <f ca="1">IF(Table1[[#This Row],[Area]]="NUNAVUT",Table1[[#This Row],[Income]],0)</f>
        <v>0</v>
      </c>
      <c r="BL332" s="11">
        <f t="shared" ca="1" si="160"/>
        <v>7511</v>
      </c>
      <c r="BM332" s="6">
        <f ca="1">IF(Table1[[#This Row],[Area]]="MANITOBA",Table1[[#This Row],[Income]],0)</f>
        <v>0</v>
      </c>
      <c r="BN332" s="6">
        <f ca="1">IF(Table1[[#This Row],[Area]]="ONTARIO",Table1[[#This Row],[Income]],0)</f>
        <v>0</v>
      </c>
      <c r="BO332" s="6">
        <f ca="1">IF(Table1[[#This Row],[Area]]="QUEBEC",Table1[[#This Row],[Income]],0)</f>
        <v>0</v>
      </c>
      <c r="BP332" s="6">
        <f ca="1">IF(Table1[[#This Row],[Area]]="NEWFOUNLAND",Table1[[#This Row],[Income]],0)</f>
        <v>0</v>
      </c>
      <c r="BQ332" s="6">
        <f ca="1">IF(Table1[[#This Row],[Area]]="NEW BRUNCWICK",Table1[[#This Row],[Income]],0)</f>
        <v>0</v>
      </c>
      <c r="BR332" s="6">
        <f ca="1">IF(Table1[[#This Row],[Area]]="NOVA SCOTIA",Table1[[#This Row],[Income]],0)</f>
        <v>0</v>
      </c>
      <c r="BS332" s="7">
        <f t="shared" ca="1" si="161"/>
        <v>0</v>
      </c>
      <c r="BT332" s="5">
        <f ca="1">IF(Table1[[#This Row],[field of work]]="HEALTH",Table1[[#This Row],[Income]],0)</f>
        <v>0</v>
      </c>
      <c r="BU332" s="6">
        <f ca="1">IF(Table1[[#This Row],[field of work]]="CONSTRUCTION",Table1[[#This Row],[Income]],0)</f>
        <v>0</v>
      </c>
      <c r="BV332" s="6">
        <f t="shared" ca="1" si="162"/>
        <v>0</v>
      </c>
      <c r="BW332" s="6">
        <f ca="1">IF(Table1[[#This Row],[field of work]]="IT",Table1[[#This Row],[Income]],0)</f>
        <v>0</v>
      </c>
      <c r="BX332" s="6">
        <f ca="1">IF(Table1[[#This Row],[field of work]]="GENERAL WORK",Table1[[#This Row],[Income]],0)</f>
        <v>0</v>
      </c>
      <c r="BY332" s="7">
        <f ca="1">IF(Table1[[#This Row],[field of work]]="AGRICULTURE",Table1[[#This Row],[Income]],0)</f>
        <v>0</v>
      </c>
      <c r="BZ332" s="5">
        <f ca="1">IF(Table1[[#This Row],[Value of debts]]&gt;Table1[[#This Row],[Income]],1,0)</f>
        <v>1</v>
      </c>
      <c r="CA332" s="7"/>
      <c r="CB332" s="5">
        <f ca="1">IF(Table1[[#This Row],[Networth of person($)]]&gt;$CC$6,Table1[[#This Row],[age]],0)</f>
        <v>0</v>
      </c>
      <c r="CC332" s="7"/>
      <c r="CD332" s="6"/>
      <c r="CE332" s="6"/>
      <c r="CF332" s="6"/>
      <c r="CG332" s="6"/>
      <c r="CH332" s="6"/>
      <c r="CI332" s="6"/>
    </row>
    <row r="333" spans="2:87" x14ac:dyDescent="0.25">
      <c r="B333">
        <f t="shared" ca="1" si="143"/>
        <v>1</v>
      </c>
      <c r="C333" t="str">
        <f t="shared" ca="1" si="144"/>
        <v>men</v>
      </c>
      <c r="D333">
        <f t="shared" ca="1" si="145"/>
        <v>38</v>
      </c>
      <c r="E333">
        <f t="shared" ca="1" si="146"/>
        <v>4</v>
      </c>
      <c r="F333" t="str">
        <f t="shared" ca="1" si="147"/>
        <v>IT</v>
      </c>
      <c r="G333">
        <f t="shared" ca="1" si="148"/>
        <v>2</v>
      </c>
      <c r="H333" t="str">
        <f t="shared" ca="1" si="149"/>
        <v>college</v>
      </c>
      <c r="I333">
        <f t="shared" ca="1" si="150"/>
        <v>2</v>
      </c>
      <c r="J333">
        <f t="shared" ca="1" si="151"/>
        <v>1</v>
      </c>
      <c r="K333">
        <f t="shared" ca="1" si="152"/>
        <v>7339</v>
      </c>
      <c r="L333">
        <f t="shared" ca="1" si="153"/>
        <v>5</v>
      </c>
      <c r="M333" t="str">
        <f t="shared" ca="1" si="154"/>
        <v>Nunavut</v>
      </c>
      <c r="N333">
        <f t="shared" ca="1" si="136"/>
        <v>36695</v>
      </c>
      <c r="O333">
        <f t="shared" ca="1" si="155"/>
        <v>11384.370492225506</v>
      </c>
      <c r="P333">
        <f t="shared" ca="1" si="137"/>
        <v>5440.9401957638793</v>
      </c>
      <c r="Q333">
        <f t="shared" ca="1" si="156"/>
        <v>2396</v>
      </c>
      <c r="R333">
        <f t="shared" ca="1" si="138"/>
        <v>62.256320169375641</v>
      </c>
      <c r="S333">
        <f t="shared" ca="1" si="139"/>
        <v>1324.6301633900671</v>
      </c>
      <c r="T333">
        <f t="shared" ca="1" si="140"/>
        <v>43460.570359153942</v>
      </c>
      <c r="U333">
        <f t="shared" ca="1" si="141"/>
        <v>13842.626812394881</v>
      </c>
      <c r="V333">
        <f t="shared" ca="1" si="142"/>
        <v>29617.943546759059</v>
      </c>
      <c r="AD333" s="5">
        <f ca="1">IF(Table1[[#This Row],[Gender]]="men",1,0)</f>
        <v>1</v>
      </c>
      <c r="AE333" s="6">
        <f ca="1">IF(Table1[[#This Row],[Gender]]="women",1,0)</f>
        <v>0</v>
      </c>
      <c r="AF333" s="6"/>
      <c r="AG333" s="7"/>
      <c r="AJ333" s="17">
        <f ca="1">IF(Table1[[#This Row],[field of work]]="TEACHING",1,0)</f>
        <v>0</v>
      </c>
      <c r="AK333" s="11">
        <f ca="1">IF(Table1[[#This Row],[field of work]]="CONSTRUCTION",1,0)</f>
        <v>0</v>
      </c>
      <c r="AL333" s="11">
        <f ca="1">IF(Table1[[#This Row],[field of work]]="AGRICULTURE",1,0)</f>
        <v>0</v>
      </c>
      <c r="AM333" s="11">
        <f ca="1">IF(Table1[[#This Row],[field of work]]="AGRICULTURE",1,0)</f>
        <v>0</v>
      </c>
      <c r="AN333" s="11">
        <f ca="1">IF(Table1[[#This Row],[field of work]]="HEALTH",1,0)</f>
        <v>0</v>
      </c>
      <c r="AO333" s="11">
        <f ca="1">IF(Table1[[#This Row],[field of work]]="IT",1,0)</f>
        <v>1</v>
      </c>
      <c r="AP333" s="11"/>
      <c r="AQ333" s="11"/>
      <c r="AR333" s="6"/>
      <c r="AS333" s="6"/>
      <c r="AT333" s="6"/>
      <c r="AU333" s="7"/>
      <c r="AW333" s="20">
        <f ca="1">QUOTIENT(Table1[[#This Row],[Car Value]],Table1[[#This Row],[Cars]])</f>
        <v>5440</v>
      </c>
      <c r="AX333" s="6"/>
      <c r="AY333" s="17">
        <f ca="1">IF(Table1[[#This Row],[Value of debts]]&gt;$AZ$6,1,0)</f>
        <v>1</v>
      </c>
      <c r="AZ333" s="6"/>
      <c r="BA333" s="6"/>
      <c r="BB333" s="7"/>
      <c r="BC333" s="27">
        <f ca="1">(Table1[[#This Row],[Mortage left]]/Table1[[#This Row],[Value of House]])</f>
        <v>0.31024309830291608</v>
      </c>
      <c r="BD333" s="11">
        <f t="shared" ca="1" si="157"/>
        <v>0</v>
      </c>
      <c r="BE333" s="11"/>
      <c r="BF333" s="11"/>
      <c r="BG333" s="17">
        <f ca="1">IF(Table1[[#This Row],[Area]]="YUKON",Table1[[#This Row],[Income]],0)</f>
        <v>0</v>
      </c>
      <c r="BH333" s="11">
        <f ca="1">IF(Table1[[#This Row],[Area]]="BC",Table1[[#This Row],[Income]],0)</f>
        <v>0</v>
      </c>
      <c r="BI333" s="11">
        <f t="shared" ca="1" si="158"/>
        <v>0</v>
      </c>
      <c r="BJ333" s="11">
        <f t="shared" ca="1" si="159"/>
        <v>0</v>
      </c>
      <c r="BK333" s="11">
        <f ca="1">IF(Table1[[#This Row],[Area]]="NUNAVUT",Table1[[#This Row],[Income]],0)</f>
        <v>7339</v>
      </c>
      <c r="BL333" s="11">
        <f t="shared" ca="1" si="160"/>
        <v>6465</v>
      </c>
      <c r="BM333" s="6">
        <f ca="1">IF(Table1[[#This Row],[Area]]="MANITOBA",Table1[[#This Row],[Income]],0)</f>
        <v>0</v>
      </c>
      <c r="BN333" s="6">
        <f ca="1">IF(Table1[[#This Row],[Area]]="ONTARIO",Table1[[#This Row],[Income]],0)</f>
        <v>0</v>
      </c>
      <c r="BO333" s="6">
        <f ca="1">IF(Table1[[#This Row],[Area]]="QUEBEC",Table1[[#This Row],[Income]],0)</f>
        <v>0</v>
      </c>
      <c r="BP333" s="6">
        <f ca="1">IF(Table1[[#This Row],[Area]]="NEWFOUNLAND",Table1[[#This Row],[Income]],0)</f>
        <v>0</v>
      </c>
      <c r="BQ333" s="6">
        <f ca="1">IF(Table1[[#This Row],[Area]]="NEW BRUNCWICK",Table1[[#This Row],[Income]],0)</f>
        <v>0</v>
      </c>
      <c r="BR333" s="6">
        <f ca="1">IF(Table1[[#This Row],[Area]]="NOVA SCOTIA",Table1[[#This Row],[Income]],0)</f>
        <v>0</v>
      </c>
      <c r="BS333" s="7">
        <f t="shared" ca="1" si="161"/>
        <v>0</v>
      </c>
      <c r="BT333" s="5">
        <f ca="1">IF(Table1[[#This Row],[field of work]]="HEALTH",Table1[[#This Row],[Income]],0)</f>
        <v>0</v>
      </c>
      <c r="BU333" s="6">
        <f ca="1">IF(Table1[[#This Row],[field of work]]="CONSTRUCTION",Table1[[#This Row],[Income]],0)</f>
        <v>0</v>
      </c>
      <c r="BV333" s="6">
        <f t="shared" ca="1" si="162"/>
        <v>0</v>
      </c>
      <c r="BW333" s="6">
        <f ca="1">IF(Table1[[#This Row],[field of work]]="IT",Table1[[#This Row],[Income]],0)</f>
        <v>7339</v>
      </c>
      <c r="BX333" s="6">
        <f ca="1">IF(Table1[[#This Row],[field of work]]="GENERAL WORK",Table1[[#This Row],[Income]],0)</f>
        <v>0</v>
      </c>
      <c r="BY333" s="7">
        <f ca="1">IF(Table1[[#This Row],[field of work]]="AGRICULTURE",Table1[[#This Row],[Income]],0)</f>
        <v>0</v>
      </c>
      <c r="BZ333" s="5">
        <f ca="1">IF(Table1[[#This Row],[Value of debts]]&gt;Table1[[#This Row],[Income]],1,0)</f>
        <v>1</v>
      </c>
      <c r="CA333" s="7"/>
      <c r="CB333" s="5">
        <f ca="1">IF(Table1[[#This Row],[Networth of person($)]]&gt;$CC$6,Table1[[#This Row],[age]],0)</f>
        <v>38</v>
      </c>
      <c r="CC333" s="7"/>
      <c r="CD333" s="6"/>
      <c r="CE333" s="6"/>
      <c r="CF333" s="6"/>
      <c r="CG333" s="6"/>
      <c r="CH333" s="6"/>
      <c r="CI333" s="6"/>
    </row>
    <row r="334" spans="2:87" x14ac:dyDescent="0.25">
      <c r="B334">
        <f t="shared" ca="1" si="143"/>
        <v>1</v>
      </c>
      <c r="C334" t="str">
        <f t="shared" ca="1" si="144"/>
        <v>men</v>
      </c>
      <c r="D334">
        <f t="shared" ca="1" si="145"/>
        <v>26</v>
      </c>
      <c r="E334">
        <f t="shared" ca="1" si="146"/>
        <v>1</v>
      </c>
      <c r="F334" t="str">
        <f t="shared" ca="1" si="147"/>
        <v>health</v>
      </c>
      <c r="G334">
        <f t="shared" ca="1" si="148"/>
        <v>1</v>
      </c>
      <c r="H334" t="str">
        <f t="shared" ca="1" si="149"/>
        <v>highschool</v>
      </c>
      <c r="I334">
        <f t="shared" ca="1" si="150"/>
        <v>0</v>
      </c>
      <c r="J334">
        <f t="shared" ca="1" si="151"/>
        <v>3</v>
      </c>
      <c r="K334">
        <f t="shared" ca="1" si="152"/>
        <v>7044</v>
      </c>
      <c r="L334">
        <f t="shared" ca="1" si="153"/>
        <v>1</v>
      </c>
      <c r="M334" t="str">
        <f t="shared" ca="1" si="154"/>
        <v>Yukon</v>
      </c>
      <c r="N334">
        <f t="shared" ca="1" si="136"/>
        <v>28176</v>
      </c>
      <c r="O334">
        <f t="shared" ca="1" si="155"/>
        <v>9518.4743582232677</v>
      </c>
      <c r="P334">
        <f t="shared" ca="1" si="137"/>
        <v>16039.220682447758</v>
      </c>
      <c r="Q334">
        <f t="shared" ca="1" si="156"/>
        <v>14250</v>
      </c>
      <c r="R334">
        <f t="shared" ca="1" si="138"/>
        <v>10912.353046618697</v>
      </c>
      <c r="S334">
        <f t="shared" ca="1" si="139"/>
        <v>267.39849879809276</v>
      </c>
      <c r="T334">
        <f t="shared" ca="1" si="140"/>
        <v>44482.619181245856</v>
      </c>
      <c r="U334">
        <f t="shared" ca="1" si="141"/>
        <v>34680.82740484197</v>
      </c>
      <c r="V334">
        <f t="shared" ca="1" si="142"/>
        <v>9801.7917764038866</v>
      </c>
      <c r="AD334" s="5">
        <f ca="1">IF(Table1[[#This Row],[Gender]]="men",1,0)</f>
        <v>1</v>
      </c>
      <c r="AE334" s="6">
        <f ca="1">IF(Table1[[#This Row],[Gender]]="women",1,0)</f>
        <v>0</v>
      </c>
      <c r="AF334" s="6"/>
      <c r="AG334" s="7"/>
      <c r="AJ334" s="17">
        <f ca="1">IF(Table1[[#This Row],[field of work]]="TEACHING",1,0)</f>
        <v>0</v>
      </c>
      <c r="AK334" s="11">
        <f ca="1">IF(Table1[[#This Row],[field of work]]="CONSTRUCTION",1,0)</f>
        <v>0</v>
      </c>
      <c r="AL334" s="11">
        <f ca="1">IF(Table1[[#This Row],[field of work]]="AGRICULTURE",1,0)</f>
        <v>0</v>
      </c>
      <c r="AM334" s="11">
        <f ca="1">IF(Table1[[#This Row],[field of work]]="AGRICULTURE",1,0)</f>
        <v>0</v>
      </c>
      <c r="AN334" s="11">
        <f ca="1">IF(Table1[[#This Row],[field of work]]="HEALTH",1,0)</f>
        <v>1</v>
      </c>
      <c r="AO334" s="11">
        <f ca="1">IF(Table1[[#This Row],[field of work]]="IT",1,0)</f>
        <v>0</v>
      </c>
      <c r="AP334" s="11"/>
      <c r="AQ334" s="11"/>
      <c r="AR334" s="6"/>
      <c r="AS334" s="6"/>
      <c r="AT334" s="6"/>
      <c r="AU334" s="7"/>
      <c r="AW334" s="20">
        <f ca="1">QUOTIENT(Table1[[#This Row],[Car Value]],Table1[[#This Row],[Cars]])</f>
        <v>5346</v>
      </c>
      <c r="AX334" s="6"/>
      <c r="AY334" s="17">
        <f ca="1">IF(Table1[[#This Row],[Value of debts]]&gt;$AZ$6,1,0)</f>
        <v>1</v>
      </c>
      <c r="AZ334" s="6"/>
      <c r="BA334" s="6"/>
      <c r="BB334" s="7"/>
      <c r="BC334" s="27">
        <f ca="1">(Table1[[#This Row],[Mortage left]]/Table1[[#This Row],[Value of House]])</f>
        <v>0.33782205984608416</v>
      </c>
      <c r="BD334" s="11">
        <f t="shared" ca="1" si="157"/>
        <v>0</v>
      </c>
      <c r="BE334" s="11"/>
      <c r="BF334" s="11"/>
      <c r="BG334" s="17">
        <f ca="1">IF(Table1[[#This Row],[Area]]="YUKON",Table1[[#This Row],[Income]],0)</f>
        <v>7044</v>
      </c>
      <c r="BH334" s="11">
        <f ca="1">IF(Table1[[#This Row],[Area]]="BC",Table1[[#This Row],[Income]],0)</f>
        <v>0</v>
      </c>
      <c r="BI334" s="11">
        <f t="shared" ca="1" si="158"/>
        <v>0</v>
      </c>
      <c r="BJ334" s="11">
        <f t="shared" ca="1" si="159"/>
        <v>0</v>
      </c>
      <c r="BK334" s="11">
        <f ca="1">IF(Table1[[#This Row],[Area]]="NUNAVUT",Table1[[#This Row],[Income]],0)</f>
        <v>0</v>
      </c>
      <c r="BL334" s="11">
        <f t="shared" ca="1" si="160"/>
        <v>0</v>
      </c>
      <c r="BM334" s="6">
        <f ca="1">IF(Table1[[#This Row],[Area]]="MANITOBA",Table1[[#This Row],[Income]],0)</f>
        <v>0</v>
      </c>
      <c r="BN334" s="6">
        <f ca="1">IF(Table1[[#This Row],[Area]]="ONTARIO",Table1[[#This Row],[Income]],0)</f>
        <v>0</v>
      </c>
      <c r="BO334" s="6">
        <f ca="1">IF(Table1[[#This Row],[Area]]="QUEBEC",Table1[[#This Row],[Income]],0)</f>
        <v>0</v>
      </c>
      <c r="BP334" s="6">
        <f ca="1">IF(Table1[[#This Row],[Area]]="NEWFOUNLAND",Table1[[#This Row],[Income]],0)</f>
        <v>0</v>
      </c>
      <c r="BQ334" s="6">
        <f ca="1">IF(Table1[[#This Row],[Area]]="NEW BRUNCWICK",Table1[[#This Row],[Income]],0)</f>
        <v>0</v>
      </c>
      <c r="BR334" s="6">
        <f ca="1">IF(Table1[[#This Row],[Area]]="NOVA SCOTIA",Table1[[#This Row],[Income]],0)</f>
        <v>0</v>
      </c>
      <c r="BS334" s="7">
        <f t="shared" ca="1" si="161"/>
        <v>3404</v>
      </c>
      <c r="BT334" s="5">
        <f ca="1">IF(Table1[[#This Row],[field of work]]="HEALTH",Table1[[#This Row],[Income]],0)</f>
        <v>7044</v>
      </c>
      <c r="BU334" s="6">
        <f ca="1">IF(Table1[[#This Row],[field of work]]="CONSTRUCTION",Table1[[#This Row],[Income]],0)</f>
        <v>0</v>
      </c>
      <c r="BV334" s="6">
        <f t="shared" ca="1" si="162"/>
        <v>0</v>
      </c>
      <c r="BW334" s="6">
        <f ca="1">IF(Table1[[#This Row],[field of work]]="IT",Table1[[#This Row],[Income]],0)</f>
        <v>0</v>
      </c>
      <c r="BX334" s="6">
        <f ca="1">IF(Table1[[#This Row],[field of work]]="GENERAL WORK",Table1[[#This Row],[Income]],0)</f>
        <v>0</v>
      </c>
      <c r="BY334" s="7">
        <f ca="1">IF(Table1[[#This Row],[field of work]]="AGRICULTURE",Table1[[#This Row],[Income]],0)</f>
        <v>0</v>
      </c>
      <c r="BZ334" s="5">
        <f ca="1">IF(Table1[[#This Row],[Value of debts]]&gt;Table1[[#This Row],[Income]],1,0)</f>
        <v>1</v>
      </c>
      <c r="CA334" s="7"/>
      <c r="CB334" s="5">
        <f ca="1">IF(Table1[[#This Row],[Networth of person($)]]&gt;$CC$6,Table1[[#This Row],[age]],0)</f>
        <v>26</v>
      </c>
      <c r="CC334" s="7"/>
      <c r="CD334" s="6"/>
      <c r="CE334" s="6"/>
      <c r="CF334" s="6"/>
      <c r="CG334" s="6"/>
      <c r="CH334" s="6"/>
      <c r="CI334" s="6"/>
    </row>
    <row r="335" spans="2:87" x14ac:dyDescent="0.25">
      <c r="B335">
        <f t="shared" ca="1" si="143"/>
        <v>2</v>
      </c>
      <c r="C335" t="str">
        <f t="shared" ca="1" si="144"/>
        <v>women</v>
      </c>
      <c r="D335">
        <f t="shared" ca="1" si="145"/>
        <v>43</v>
      </c>
      <c r="E335">
        <f t="shared" ca="1" si="146"/>
        <v>4</v>
      </c>
      <c r="F335" t="str">
        <f t="shared" ca="1" si="147"/>
        <v>IT</v>
      </c>
      <c r="G335">
        <f t="shared" ca="1" si="148"/>
        <v>1</v>
      </c>
      <c r="H335" t="str">
        <f t="shared" ca="1" si="149"/>
        <v>highschool</v>
      </c>
      <c r="I335">
        <f t="shared" ca="1" si="150"/>
        <v>4</v>
      </c>
      <c r="J335">
        <f t="shared" ca="1" si="151"/>
        <v>2</v>
      </c>
      <c r="K335">
        <f t="shared" ca="1" si="152"/>
        <v>3849</v>
      </c>
      <c r="L335">
        <f t="shared" ca="1" si="153"/>
        <v>3</v>
      </c>
      <c r="M335" t="str">
        <f t="shared" ca="1" si="154"/>
        <v>Northwest Ter</v>
      </c>
      <c r="N335">
        <f t="shared" ca="1" si="136"/>
        <v>19245</v>
      </c>
      <c r="O335">
        <f t="shared" ca="1" si="155"/>
        <v>5919.7165840161861</v>
      </c>
      <c r="P335">
        <f t="shared" ca="1" si="137"/>
        <v>1487.6819930555625</v>
      </c>
      <c r="Q335">
        <f t="shared" ca="1" si="156"/>
        <v>633</v>
      </c>
      <c r="R335">
        <f t="shared" ca="1" si="138"/>
        <v>6048.729770837529</v>
      </c>
      <c r="S335">
        <f t="shared" ca="1" si="139"/>
        <v>2046.7932060895478</v>
      </c>
      <c r="T335">
        <f t="shared" ca="1" si="140"/>
        <v>22779.475199145108</v>
      </c>
      <c r="U335">
        <f t="shared" ca="1" si="141"/>
        <v>12601.446354853715</v>
      </c>
      <c r="V335">
        <f t="shared" ca="1" si="142"/>
        <v>10178.028844291393</v>
      </c>
      <c r="AD335" s="5">
        <f ca="1">IF(Table1[[#This Row],[Gender]]="men",1,0)</f>
        <v>0</v>
      </c>
      <c r="AE335" s="6">
        <f ca="1">IF(Table1[[#This Row],[Gender]]="women",1,0)</f>
        <v>1</v>
      </c>
      <c r="AF335" s="6"/>
      <c r="AG335" s="7"/>
      <c r="AJ335" s="17">
        <f ca="1">IF(Table1[[#This Row],[field of work]]="TEACHING",1,0)</f>
        <v>0</v>
      </c>
      <c r="AK335" s="11">
        <f ca="1">IF(Table1[[#This Row],[field of work]]="CONSTRUCTION",1,0)</f>
        <v>0</v>
      </c>
      <c r="AL335" s="11">
        <f ca="1">IF(Table1[[#This Row],[field of work]]="AGRICULTURE",1,0)</f>
        <v>0</v>
      </c>
      <c r="AM335" s="11">
        <f ca="1">IF(Table1[[#This Row],[field of work]]="AGRICULTURE",1,0)</f>
        <v>0</v>
      </c>
      <c r="AN335" s="11">
        <f ca="1">IF(Table1[[#This Row],[field of work]]="HEALTH",1,0)</f>
        <v>0</v>
      </c>
      <c r="AO335" s="11">
        <f ca="1">IF(Table1[[#This Row],[field of work]]="IT",1,0)</f>
        <v>1</v>
      </c>
      <c r="AP335" s="11"/>
      <c r="AQ335" s="11"/>
      <c r="AR335" s="6"/>
      <c r="AS335" s="6"/>
      <c r="AT335" s="6"/>
      <c r="AU335" s="7"/>
      <c r="AW335" s="20">
        <f ca="1">QUOTIENT(Table1[[#This Row],[Car Value]],Table1[[#This Row],[Cars]])</f>
        <v>743</v>
      </c>
      <c r="AX335" s="6"/>
      <c r="AY335" s="17">
        <f ca="1">IF(Table1[[#This Row],[Value of debts]]&gt;$AZ$6,1,0)</f>
        <v>1</v>
      </c>
      <c r="AZ335" s="6"/>
      <c r="BA335" s="6"/>
      <c r="BB335" s="7"/>
      <c r="BC335" s="27">
        <f ca="1">(Table1[[#This Row],[Mortage left]]/Table1[[#This Row],[Value of House]])</f>
        <v>0.30759764011515645</v>
      </c>
      <c r="BD335" s="11">
        <f t="shared" ca="1" si="157"/>
        <v>0</v>
      </c>
      <c r="BE335" s="11"/>
      <c r="BF335" s="11"/>
      <c r="BG335" s="17">
        <f ca="1">IF(Table1[[#This Row],[Area]]="YUKON",Table1[[#This Row],[Income]],0)</f>
        <v>0</v>
      </c>
      <c r="BH335" s="11">
        <f ca="1">IF(Table1[[#This Row],[Area]]="BC",Table1[[#This Row],[Income]],0)</f>
        <v>0</v>
      </c>
      <c r="BI335" s="11">
        <f t="shared" ca="1" si="158"/>
        <v>0</v>
      </c>
      <c r="BJ335" s="11">
        <f t="shared" ca="1" si="159"/>
        <v>0</v>
      </c>
      <c r="BK335" s="11">
        <f ca="1">IF(Table1[[#This Row],[Area]]="NUNAVUT",Table1[[#This Row],[Income]],0)</f>
        <v>0</v>
      </c>
      <c r="BL335" s="11">
        <f t="shared" ca="1" si="160"/>
        <v>0</v>
      </c>
      <c r="BM335" s="6">
        <f ca="1">IF(Table1[[#This Row],[Area]]="MANITOBA",Table1[[#This Row],[Income]],0)</f>
        <v>0</v>
      </c>
      <c r="BN335" s="6">
        <f ca="1">IF(Table1[[#This Row],[Area]]="ONTARIO",Table1[[#This Row],[Income]],0)</f>
        <v>0</v>
      </c>
      <c r="BO335" s="6">
        <f ca="1">IF(Table1[[#This Row],[Area]]="QUEBEC",Table1[[#This Row],[Income]],0)</f>
        <v>0</v>
      </c>
      <c r="BP335" s="6">
        <f ca="1">IF(Table1[[#This Row],[Area]]="NEWFOUNLAND",Table1[[#This Row],[Income]],0)</f>
        <v>0</v>
      </c>
      <c r="BQ335" s="6">
        <f ca="1">IF(Table1[[#This Row],[Area]]="NEW BRUNCWICK",Table1[[#This Row],[Income]],0)</f>
        <v>0</v>
      </c>
      <c r="BR335" s="6">
        <f ca="1">IF(Table1[[#This Row],[Area]]="NOVA SCOTIA",Table1[[#This Row],[Income]],0)</f>
        <v>0</v>
      </c>
      <c r="BS335" s="7">
        <f t="shared" ca="1" si="161"/>
        <v>0</v>
      </c>
      <c r="BT335" s="5">
        <f ca="1">IF(Table1[[#This Row],[field of work]]="HEALTH",Table1[[#This Row],[Income]],0)</f>
        <v>0</v>
      </c>
      <c r="BU335" s="6">
        <f ca="1">IF(Table1[[#This Row],[field of work]]="CONSTRUCTION",Table1[[#This Row],[Income]],0)</f>
        <v>0</v>
      </c>
      <c r="BV335" s="6">
        <f t="shared" ca="1" si="162"/>
        <v>0</v>
      </c>
      <c r="BW335" s="6">
        <f ca="1">IF(Table1[[#This Row],[field of work]]="IT",Table1[[#This Row],[Income]],0)</f>
        <v>3849</v>
      </c>
      <c r="BX335" s="6">
        <f ca="1">IF(Table1[[#This Row],[field of work]]="GENERAL WORK",Table1[[#This Row],[Income]],0)</f>
        <v>0</v>
      </c>
      <c r="BY335" s="7">
        <f ca="1">IF(Table1[[#This Row],[field of work]]="AGRICULTURE",Table1[[#This Row],[Income]],0)</f>
        <v>0</v>
      </c>
      <c r="BZ335" s="5">
        <f ca="1">IF(Table1[[#This Row],[Value of debts]]&gt;Table1[[#This Row],[Income]],1,0)</f>
        <v>1</v>
      </c>
      <c r="CA335" s="7"/>
      <c r="CB335" s="5">
        <f ca="1">IF(Table1[[#This Row],[Networth of person($)]]&gt;$CC$6,Table1[[#This Row],[age]],0)</f>
        <v>43</v>
      </c>
      <c r="CC335" s="7"/>
      <c r="CD335" s="6"/>
      <c r="CE335" s="6"/>
      <c r="CF335" s="6"/>
      <c r="CG335" s="6"/>
      <c r="CH335" s="6"/>
      <c r="CI335" s="6"/>
    </row>
    <row r="336" spans="2:87" x14ac:dyDescent="0.25">
      <c r="B336">
        <f t="shared" ca="1" si="143"/>
        <v>2</v>
      </c>
      <c r="C336" t="str">
        <f t="shared" ca="1" si="144"/>
        <v>women</v>
      </c>
      <c r="D336">
        <f t="shared" ca="1" si="145"/>
        <v>45</v>
      </c>
      <c r="E336">
        <f t="shared" ca="1" si="146"/>
        <v>5</v>
      </c>
      <c r="F336" t="str">
        <f t="shared" ca="1" si="147"/>
        <v>general work</v>
      </c>
      <c r="G336">
        <f t="shared" ca="1" si="148"/>
        <v>3</v>
      </c>
      <c r="H336" t="str">
        <f t="shared" ca="1" si="149"/>
        <v>university</v>
      </c>
      <c r="I336">
        <f t="shared" ca="1" si="150"/>
        <v>4</v>
      </c>
      <c r="J336">
        <f t="shared" ca="1" si="151"/>
        <v>1</v>
      </c>
      <c r="K336">
        <f t="shared" ca="1" si="152"/>
        <v>3404</v>
      </c>
      <c r="L336">
        <f t="shared" ca="1" si="153"/>
        <v>13</v>
      </c>
      <c r="M336" t="str">
        <f t="shared" ca="1" si="154"/>
        <v>Prince Edward Island</v>
      </c>
      <c r="N336">
        <f t="shared" ca="1" si="136"/>
        <v>13616</v>
      </c>
      <c r="O336">
        <f t="shared" ca="1" si="155"/>
        <v>2909.2134296286404</v>
      </c>
      <c r="P336">
        <f t="shared" ca="1" si="137"/>
        <v>1865.423871472047</v>
      </c>
      <c r="Q336">
        <f t="shared" ca="1" si="156"/>
        <v>1318</v>
      </c>
      <c r="R336">
        <f t="shared" ca="1" si="138"/>
        <v>1456.347183554394</v>
      </c>
      <c r="S336">
        <f t="shared" ca="1" si="139"/>
        <v>3460.8048918838294</v>
      </c>
      <c r="T336">
        <f t="shared" ca="1" si="140"/>
        <v>18942.228763355877</v>
      </c>
      <c r="U336">
        <f t="shared" ca="1" si="141"/>
        <v>5683.5606131830345</v>
      </c>
      <c r="V336">
        <f t="shared" ca="1" si="142"/>
        <v>13258.668150172842</v>
      </c>
      <c r="AD336" s="5">
        <f ca="1">IF(Table1[[#This Row],[Gender]]="men",1,0)</f>
        <v>0</v>
      </c>
      <c r="AE336" s="6">
        <f ca="1">IF(Table1[[#This Row],[Gender]]="women",1,0)</f>
        <v>1</v>
      </c>
      <c r="AF336" s="6"/>
      <c r="AG336" s="7"/>
      <c r="AJ336" s="17">
        <f ca="1">IF(Table1[[#This Row],[field of work]]="TEACHING",1,0)</f>
        <v>0</v>
      </c>
      <c r="AK336" s="11">
        <f ca="1">IF(Table1[[#This Row],[field of work]]="CONSTRUCTION",1,0)</f>
        <v>0</v>
      </c>
      <c r="AL336" s="11">
        <f ca="1">IF(Table1[[#This Row],[field of work]]="AGRICULTURE",1,0)</f>
        <v>0</v>
      </c>
      <c r="AM336" s="11">
        <f ca="1">IF(Table1[[#This Row],[field of work]]="AGRICULTURE",1,0)</f>
        <v>0</v>
      </c>
      <c r="AN336" s="11">
        <f ca="1">IF(Table1[[#This Row],[field of work]]="HEALTH",1,0)</f>
        <v>0</v>
      </c>
      <c r="AO336" s="11">
        <f ca="1">IF(Table1[[#This Row],[field of work]]="IT",1,0)</f>
        <v>0</v>
      </c>
      <c r="AP336" s="11"/>
      <c r="AQ336" s="11"/>
      <c r="AR336" s="6"/>
      <c r="AS336" s="6"/>
      <c r="AT336" s="6"/>
      <c r="AU336" s="7"/>
      <c r="AW336" s="20">
        <f ca="1">QUOTIENT(Table1[[#This Row],[Car Value]],Table1[[#This Row],[Cars]])</f>
        <v>1865</v>
      </c>
      <c r="AX336" s="6"/>
      <c r="AY336" s="17">
        <f ca="1">IF(Table1[[#This Row],[Value of debts]]&gt;$AZ$6,1,0)</f>
        <v>1</v>
      </c>
      <c r="AZ336" s="6"/>
      <c r="BA336" s="6"/>
      <c r="BB336" s="7"/>
      <c r="BC336" s="27">
        <f ca="1">(Table1[[#This Row],[Mortage left]]/Table1[[#This Row],[Value of House]])</f>
        <v>0.21366138584229144</v>
      </c>
      <c r="BD336" s="11">
        <f t="shared" ca="1" si="157"/>
        <v>0</v>
      </c>
      <c r="BE336" s="11"/>
      <c r="BF336" s="11"/>
      <c r="BG336" s="17">
        <f ca="1">IF(Table1[[#This Row],[Area]]="YUKON",Table1[[#This Row],[Income]],0)</f>
        <v>0</v>
      </c>
      <c r="BH336" s="11">
        <f ca="1">IF(Table1[[#This Row],[Area]]="BC",Table1[[#This Row],[Income]],0)</f>
        <v>0</v>
      </c>
      <c r="BI336" s="11">
        <f t="shared" ca="1" si="158"/>
        <v>0</v>
      </c>
      <c r="BJ336" s="11">
        <f t="shared" ca="1" si="159"/>
        <v>0</v>
      </c>
      <c r="BK336" s="11">
        <f ca="1">IF(Table1[[#This Row],[Area]]="NUNAVUT",Table1[[#This Row],[Income]],0)</f>
        <v>0</v>
      </c>
      <c r="BL336" s="11">
        <f t="shared" ca="1" si="160"/>
        <v>0</v>
      </c>
      <c r="BM336" s="6">
        <f ca="1">IF(Table1[[#This Row],[Area]]="MANITOBA",Table1[[#This Row],[Income]],0)</f>
        <v>0</v>
      </c>
      <c r="BN336" s="6">
        <f ca="1">IF(Table1[[#This Row],[Area]]="ONTARIO",Table1[[#This Row],[Income]],0)</f>
        <v>0</v>
      </c>
      <c r="BO336" s="6">
        <f ca="1">IF(Table1[[#This Row],[Area]]="QUEBEC",Table1[[#This Row],[Income]],0)</f>
        <v>0</v>
      </c>
      <c r="BP336" s="6">
        <f ca="1">IF(Table1[[#This Row],[Area]]="NEWFOUNLAND",Table1[[#This Row],[Income]],0)</f>
        <v>0</v>
      </c>
      <c r="BQ336" s="6">
        <f ca="1">IF(Table1[[#This Row],[Area]]="NEW BRUNCWICK",Table1[[#This Row],[Income]],0)</f>
        <v>0</v>
      </c>
      <c r="BR336" s="6">
        <f ca="1">IF(Table1[[#This Row],[Area]]="NOVA SCOTIA",Table1[[#This Row],[Income]],0)</f>
        <v>0</v>
      </c>
      <c r="BS336" s="7">
        <f t="shared" ca="1" si="161"/>
        <v>0</v>
      </c>
      <c r="BT336" s="5">
        <f ca="1">IF(Table1[[#This Row],[field of work]]="HEALTH",Table1[[#This Row],[Income]],0)</f>
        <v>0</v>
      </c>
      <c r="BU336" s="6">
        <f ca="1">IF(Table1[[#This Row],[field of work]]="CONSTRUCTION",Table1[[#This Row],[Income]],0)</f>
        <v>0</v>
      </c>
      <c r="BV336" s="6">
        <f t="shared" ca="1" si="162"/>
        <v>0</v>
      </c>
      <c r="BW336" s="6">
        <f ca="1">IF(Table1[[#This Row],[field of work]]="IT",Table1[[#This Row],[Income]],0)</f>
        <v>0</v>
      </c>
      <c r="BX336" s="6">
        <f ca="1">IF(Table1[[#This Row],[field of work]]="GENERAL WORK",Table1[[#This Row],[Income]],0)</f>
        <v>3404</v>
      </c>
      <c r="BY336" s="7">
        <f ca="1">IF(Table1[[#This Row],[field of work]]="AGRICULTURE",Table1[[#This Row],[Income]],0)</f>
        <v>0</v>
      </c>
      <c r="BZ336" s="5">
        <f ca="1">IF(Table1[[#This Row],[Value of debts]]&gt;Table1[[#This Row],[Income]],1,0)</f>
        <v>1</v>
      </c>
      <c r="CA336" s="7"/>
      <c r="CB336" s="5">
        <f ca="1">IF(Table1[[#This Row],[Networth of person($)]]&gt;$CC$6,Table1[[#This Row],[age]],0)</f>
        <v>45</v>
      </c>
      <c r="CC336" s="7"/>
      <c r="CD336" s="6"/>
      <c r="CE336" s="6"/>
      <c r="CF336" s="6"/>
      <c r="CG336" s="6"/>
      <c r="CH336" s="6"/>
      <c r="CI336" s="6"/>
    </row>
    <row r="337" spans="2:87" x14ac:dyDescent="0.25">
      <c r="B337">
        <f t="shared" ca="1" si="143"/>
        <v>1</v>
      </c>
      <c r="C337" t="str">
        <f t="shared" ca="1" si="144"/>
        <v>men</v>
      </c>
      <c r="D337">
        <f t="shared" ca="1" si="145"/>
        <v>35</v>
      </c>
      <c r="E337">
        <f t="shared" ca="1" si="146"/>
        <v>5</v>
      </c>
      <c r="F337" t="str">
        <f t="shared" ca="1" si="147"/>
        <v>general work</v>
      </c>
      <c r="G337">
        <f t="shared" ca="1" si="148"/>
        <v>1</v>
      </c>
      <c r="H337" t="str">
        <f t="shared" ca="1" si="149"/>
        <v>highschool</v>
      </c>
      <c r="I337">
        <f t="shared" ca="1" si="150"/>
        <v>4</v>
      </c>
      <c r="J337">
        <f t="shared" ca="1" si="151"/>
        <v>3</v>
      </c>
      <c r="K337">
        <f t="shared" ca="1" si="152"/>
        <v>3558</v>
      </c>
      <c r="L337">
        <f t="shared" ca="1" si="153"/>
        <v>12</v>
      </c>
      <c r="M337" t="str">
        <f t="shared" ca="1" si="154"/>
        <v>Nova Scotia</v>
      </c>
      <c r="N337">
        <f t="shared" ca="1" si="136"/>
        <v>10674</v>
      </c>
      <c r="O337">
        <f t="shared" ca="1" si="155"/>
        <v>10397.863453692866</v>
      </c>
      <c r="P337">
        <f t="shared" ca="1" si="137"/>
        <v>6704.1323739167628</v>
      </c>
      <c r="Q337">
        <f t="shared" ca="1" si="156"/>
        <v>1111</v>
      </c>
      <c r="R337">
        <f t="shared" ca="1" si="138"/>
        <v>2150.9839433115417</v>
      </c>
      <c r="S337">
        <f t="shared" ca="1" si="139"/>
        <v>5290.4752440780612</v>
      </c>
      <c r="T337">
        <f t="shared" ca="1" si="140"/>
        <v>22668.607617994825</v>
      </c>
      <c r="U337">
        <f t="shared" ca="1" si="141"/>
        <v>13659.847397004407</v>
      </c>
      <c r="V337">
        <f t="shared" ca="1" si="142"/>
        <v>9008.760220990418</v>
      </c>
      <c r="AD337" s="5">
        <f ca="1">IF(Table1[[#This Row],[Gender]]="men",1,0)</f>
        <v>1</v>
      </c>
      <c r="AE337" s="6">
        <f ca="1">IF(Table1[[#This Row],[Gender]]="women",1,0)</f>
        <v>0</v>
      </c>
      <c r="AF337" s="6"/>
      <c r="AG337" s="7"/>
      <c r="AJ337" s="17">
        <f ca="1">IF(Table1[[#This Row],[field of work]]="TEACHING",1,0)</f>
        <v>0</v>
      </c>
      <c r="AK337" s="11">
        <f ca="1">IF(Table1[[#This Row],[field of work]]="CONSTRUCTION",1,0)</f>
        <v>0</v>
      </c>
      <c r="AL337" s="11">
        <f ca="1">IF(Table1[[#This Row],[field of work]]="AGRICULTURE",1,0)</f>
        <v>0</v>
      </c>
      <c r="AM337" s="11">
        <f ca="1">IF(Table1[[#This Row],[field of work]]="AGRICULTURE",1,0)</f>
        <v>0</v>
      </c>
      <c r="AN337" s="11">
        <f ca="1">IF(Table1[[#This Row],[field of work]]="HEALTH",1,0)</f>
        <v>0</v>
      </c>
      <c r="AO337" s="11">
        <f ca="1">IF(Table1[[#This Row],[field of work]]="IT",1,0)</f>
        <v>0</v>
      </c>
      <c r="AP337" s="11"/>
      <c r="AQ337" s="11"/>
      <c r="AR337" s="6"/>
      <c r="AS337" s="6"/>
      <c r="AT337" s="6"/>
      <c r="AU337" s="7"/>
      <c r="AW337" s="20">
        <f ca="1">QUOTIENT(Table1[[#This Row],[Car Value]],Table1[[#This Row],[Cars]])</f>
        <v>2234</v>
      </c>
      <c r="AX337" s="6"/>
      <c r="AY337" s="17">
        <f ca="1">IF(Table1[[#This Row],[Value of debts]]&gt;$AZ$6,1,0)</f>
        <v>1</v>
      </c>
      <c r="AZ337" s="6"/>
      <c r="BA337" s="6"/>
      <c r="BB337" s="7"/>
      <c r="BC337" s="27">
        <f ca="1">(Table1[[#This Row],[Mortage left]]/Table1[[#This Row],[Value of House]])</f>
        <v>0.97412998441941778</v>
      </c>
      <c r="BD337" s="11">
        <f t="shared" ca="1" si="157"/>
        <v>0</v>
      </c>
      <c r="BE337" s="11"/>
      <c r="BF337" s="11"/>
      <c r="BG337" s="17">
        <f ca="1">IF(Table1[[#This Row],[Area]]="YUKON",Table1[[#This Row],[Income]],0)</f>
        <v>0</v>
      </c>
      <c r="BH337" s="11">
        <f ca="1">IF(Table1[[#This Row],[Area]]="BC",Table1[[#This Row],[Income]],0)</f>
        <v>0</v>
      </c>
      <c r="BI337" s="11">
        <f t="shared" ca="1" si="158"/>
        <v>0</v>
      </c>
      <c r="BJ337" s="11">
        <f t="shared" ca="1" si="159"/>
        <v>0</v>
      </c>
      <c r="BK337" s="11">
        <f ca="1">IF(Table1[[#This Row],[Area]]="NUNAVUT",Table1[[#This Row],[Income]],0)</f>
        <v>0</v>
      </c>
      <c r="BL337" s="11">
        <f t="shared" ca="1" si="160"/>
        <v>0</v>
      </c>
      <c r="BM337" s="6">
        <f ca="1">IF(Table1[[#This Row],[Area]]="MANITOBA",Table1[[#This Row],[Income]],0)</f>
        <v>0</v>
      </c>
      <c r="BN337" s="6">
        <f ca="1">IF(Table1[[#This Row],[Area]]="ONTARIO",Table1[[#This Row],[Income]],0)</f>
        <v>0</v>
      </c>
      <c r="BO337" s="6">
        <f ca="1">IF(Table1[[#This Row],[Area]]="QUEBEC",Table1[[#This Row],[Income]],0)</f>
        <v>0</v>
      </c>
      <c r="BP337" s="6">
        <f ca="1">IF(Table1[[#This Row],[Area]]="NEWFOUNLAND",Table1[[#This Row],[Income]],0)</f>
        <v>0</v>
      </c>
      <c r="BQ337" s="6">
        <f ca="1">IF(Table1[[#This Row],[Area]]="NEW BRUNCWICK",Table1[[#This Row],[Income]],0)</f>
        <v>0</v>
      </c>
      <c r="BR337" s="6">
        <f ca="1">IF(Table1[[#This Row],[Area]]="NOVA SCOTIA",Table1[[#This Row],[Income]],0)</f>
        <v>3558</v>
      </c>
      <c r="BS337" s="7">
        <f t="shared" ca="1" si="161"/>
        <v>0</v>
      </c>
      <c r="BT337" s="5">
        <f ca="1">IF(Table1[[#This Row],[field of work]]="HEALTH",Table1[[#This Row],[Income]],0)</f>
        <v>0</v>
      </c>
      <c r="BU337" s="6">
        <f ca="1">IF(Table1[[#This Row],[field of work]]="CONSTRUCTION",Table1[[#This Row],[Income]],0)</f>
        <v>0</v>
      </c>
      <c r="BV337" s="6">
        <f t="shared" ca="1" si="162"/>
        <v>0</v>
      </c>
      <c r="BW337" s="6">
        <f ca="1">IF(Table1[[#This Row],[field of work]]="IT",Table1[[#This Row],[Income]],0)</f>
        <v>0</v>
      </c>
      <c r="BX337" s="6">
        <f ca="1">IF(Table1[[#This Row],[field of work]]="GENERAL WORK",Table1[[#This Row],[Income]],0)</f>
        <v>3558</v>
      </c>
      <c r="BY337" s="7">
        <f ca="1">IF(Table1[[#This Row],[field of work]]="AGRICULTURE",Table1[[#This Row],[Income]],0)</f>
        <v>0</v>
      </c>
      <c r="BZ337" s="5">
        <f ca="1">IF(Table1[[#This Row],[Value of debts]]&gt;Table1[[#This Row],[Income]],1,0)</f>
        <v>1</v>
      </c>
      <c r="CA337" s="7"/>
      <c r="CB337" s="5">
        <f ca="1">IF(Table1[[#This Row],[Networth of person($)]]&gt;$CC$6,Table1[[#This Row],[age]],0)</f>
        <v>35</v>
      </c>
      <c r="CC337" s="7"/>
      <c r="CD337" s="6"/>
      <c r="CE337" s="6"/>
      <c r="CF337" s="6"/>
      <c r="CG337" s="6"/>
      <c r="CH337" s="6"/>
      <c r="CI337" s="6"/>
    </row>
    <row r="338" spans="2:87" x14ac:dyDescent="0.25">
      <c r="B338">
        <f t="shared" ca="1" si="143"/>
        <v>2</v>
      </c>
      <c r="C338" t="str">
        <f t="shared" ca="1" si="144"/>
        <v>women</v>
      </c>
      <c r="D338">
        <f t="shared" ca="1" si="145"/>
        <v>25</v>
      </c>
      <c r="E338">
        <f t="shared" ca="1" si="146"/>
        <v>6</v>
      </c>
      <c r="F338" t="str">
        <f t="shared" ca="1" si="147"/>
        <v>agriculture</v>
      </c>
      <c r="G338">
        <f t="shared" ca="1" si="148"/>
        <v>6</v>
      </c>
      <c r="H338" t="str">
        <f t="shared" ca="1" si="149"/>
        <v>other</v>
      </c>
      <c r="I338">
        <f t="shared" ca="1" si="150"/>
        <v>4</v>
      </c>
      <c r="J338">
        <f t="shared" ca="1" si="151"/>
        <v>2</v>
      </c>
      <c r="K338">
        <f t="shared" ca="1" si="152"/>
        <v>4264</v>
      </c>
      <c r="L338">
        <f t="shared" ca="1" si="153"/>
        <v>7</v>
      </c>
      <c r="M338" t="str">
        <f t="shared" ca="1" si="154"/>
        <v>Manitoba</v>
      </c>
      <c r="N338">
        <f t="shared" ca="1" si="136"/>
        <v>25584</v>
      </c>
      <c r="O338">
        <f t="shared" ca="1" si="155"/>
        <v>12037.466877546267</v>
      </c>
      <c r="P338">
        <f t="shared" ca="1" si="137"/>
        <v>4046.5971094878146</v>
      </c>
      <c r="Q338">
        <f t="shared" ca="1" si="156"/>
        <v>2028</v>
      </c>
      <c r="R338">
        <f t="shared" ca="1" si="138"/>
        <v>2747.4175587027535</v>
      </c>
      <c r="S338">
        <f t="shared" ca="1" si="139"/>
        <v>2187.5627192210904</v>
      </c>
      <c r="T338">
        <f t="shared" ca="1" si="140"/>
        <v>31818.159828708907</v>
      </c>
      <c r="U338">
        <f t="shared" ca="1" si="141"/>
        <v>16812.88443624902</v>
      </c>
      <c r="V338">
        <f t="shared" ca="1" si="142"/>
        <v>15005.275392459887</v>
      </c>
      <c r="AD338" s="5">
        <f ca="1">IF(Table1[[#This Row],[Gender]]="men",1,0)</f>
        <v>0</v>
      </c>
      <c r="AE338" s="6">
        <f ca="1">IF(Table1[[#This Row],[Gender]]="women",1,0)</f>
        <v>1</v>
      </c>
      <c r="AF338" s="6"/>
      <c r="AG338" s="7"/>
      <c r="AJ338" s="17">
        <f ca="1">IF(Table1[[#This Row],[field of work]]="TEACHING",1,0)</f>
        <v>0</v>
      </c>
      <c r="AK338" s="11">
        <f ca="1">IF(Table1[[#This Row],[field of work]]="CONSTRUCTION",1,0)</f>
        <v>0</v>
      </c>
      <c r="AL338" s="11">
        <f ca="1">IF(Table1[[#This Row],[field of work]]="AGRICULTURE",1,0)</f>
        <v>1</v>
      </c>
      <c r="AM338" s="11">
        <f ca="1">IF(Table1[[#This Row],[field of work]]="AGRICULTURE",1,0)</f>
        <v>1</v>
      </c>
      <c r="AN338" s="11">
        <f ca="1">IF(Table1[[#This Row],[field of work]]="HEALTH",1,0)</f>
        <v>0</v>
      </c>
      <c r="AO338" s="11">
        <f ca="1">IF(Table1[[#This Row],[field of work]]="IT",1,0)</f>
        <v>0</v>
      </c>
      <c r="AP338" s="11"/>
      <c r="AQ338" s="11"/>
      <c r="AR338" s="6"/>
      <c r="AS338" s="6"/>
      <c r="AT338" s="6"/>
      <c r="AU338" s="7"/>
      <c r="AW338" s="20">
        <f ca="1">QUOTIENT(Table1[[#This Row],[Car Value]],Table1[[#This Row],[Cars]])</f>
        <v>2023</v>
      </c>
      <c r="AX338" s="6"/>
      <c r="AY338" s="17">
        <f ca="1">IF(Table1[[#This Row],[Value of debts]]&gt;$AZ$6,1,0)</f>
        <v>1</v>
      </c>
      <c r="AZ338" s="6"/>
      <c r="BA338" s="6"/>
      <c r="BB338" s="7"/>
      <c r="BC338" s="27">
        <f ca="1">(Table1[[#This Row],[Mortage left]]/Table1[[#This Row],[Value of House]])</f>
        <v>0.4705076171648791</v>
      </c>
      <c r="BD338" s="11">
        <f t="shared" ca="1" si="157"/>
        <v>0</v>
      </c>
      <c r="BE338" s="11"/>
      <c r="BF338" s="11"/>
      <c r="BG338" s="17">
        <f ca="1">IF(Table1[[#This Row],[Area]]="YUKON",Table1[[#This Row],[Income]],0)</f>
        <v>0</v>
      </c>
      <c r="BH338" s="11">
        <f ca="1">IF(Table1[[#This Row],[Area]]="BC",Table1[[#This Row],[Income]],0)</f>
        <v>0</v>
      </c>
      <c r="BI338" s="11">
        <f t="shared" ca="1" si="158"/>
        <v>0</v>
      </c>
      <c r="BJ338" s="11">
        <f t="shared" ca="1" si="159"/>
        <v>0</v>
      </c>
      <c r="BK338" s="11">
        <f ca="1">IF(Table1[[#This Row],[Area]]="NUNAVUT",Table1[[#This Row],[Income]],0)</f>
        <v>0</v>
      </c>
      <c r="BL338" s="11">
        <f t="shared" ca="1" si="160"/>
        <v>0</v>
      </c>
      <c r="BM338" s="6">
        <f ca="1">IF(Table1[[#This Row],[Area]]="MANITOBA",Table1[[#This Row],[Income]],0)</f>
        <v>4264</v>
      </c>
      <c r="BN338" s="6">
        <f ca="1">IF(Table1[[#This Row],[Area]]="ONTARIO",Table1[[#This Row],[Income]],0)</f>
        <v>0</v>
      </c>
      <c r="BO338" s="6">
        <f ca="1">IF(Table1[[#This Row],[Area]]="QUEBEC",Table1[[#This Row],[Income]],0)</f>
        <v>0</v>
      </c>
      <c r="BP338" s="6">
        <f ca="1">IF(Table1[[#This Row],[Area]]="NEWFOUNLAND",Table1[[#This Row],[Income]],0)</f>
        <v>0</v>
      </c>
      <c r="BQ338" s="6">
        <f ca="1">IF(Table1[[#This Row],[Area]]="NEW BRUNCWICK",Table1[[#This Row],[Income]],0)</f>
        <v>0</v>
      </c>
      <c r="BR338" s="6">
        <f ca="1">IF(Table1[[#This Row],[Area]]="NOVA SCOTIA",Table1[[#This Row],[Income]],0)</f>
        <v>0</v>
      </c>
      <c r="BS338" s="7">
        <f t="shared" ca="1" si="161"/>
        <v>8068</v>
      </c>
      <c r="BT338" s="5">
        <f ca="1">IF(Table1[[#This Row],[field of work]]="HEALTH",Table1[[#This Row],[Income]],0)</f>
        <v>0</v>
      </c>
      <c r="BU338" s="6">
        <f ca="1">IF(Table1[[#This Row],[field of work]]="CONSTRUCTION",Table1[[#This Row],[Income]],0)</f>
        <v>0</v>
      </c>
      <c r="BV338" s="6">
        <f t="shared" ca="1" si="162"/>
        <v>0</v>
      </c>
      <c r="BW338" s="6">
        <f ca="1">IF(Table1[[#This Row],[field of work]]="IT",Table1[[#This Row],[Income]],0)</f>
        <v>0</v>
      </c>
      <c r="BX338" s="6">
        <f ca="1">IF(Table1[[#This Row],[field of work]]="GENERAL WORK",Table1[[#This Row],[Income]],0)</f>
        <v>0</v>
      </c>
      <c r="BY338" s="7">
        <f ca="1">IF(Table1[[#This Row],[field of work]]="AGRICULTURE",Table1[[#This Row],[Income]],0)</f>
        <v>4264</v>
      </c>
      <c r="BZ338" s="5">
        <f ca="1">IF(Table1[[#This Row],[Value of debts]]&gt;Table1[[#This Row],[Income]],1,0)</f>
        <v>1</v>
      </c>
      <c r="CA338" s="7"/>
      <c r="CB338" s="5">
        <f ca="1">IF(Table1[[#This Row],[Networth of person($)]]&gt;$CC$6,Table1[[#This Row],[age]],0)</f>
        <v>25</v>
      </c>
      <c r="CC338" s="7"/>
      <c r="CD338" s="6"/>
      <c r="CE338" s="6"/>
      <c r="CF338" s="6"/>
      <c r="CG338" s="6"/>
      <c r="CH338" s="6"/>
      <c r="CI338" s="6"/>
    </row>
    <row r="339" spans="2:87" x14ac:dyDescent="0.25">
      <c r="B339">
        <f t="shared" ca="1" si="143"/>
        <v>1</v>
      </c>
      <c r="C339" t="str">
        <f t="shared" ca="1" si="144"/>
        <v>men</v>
      </c>
      <c r="D339">
        <f t="shared" ca="1" si="145"/>
        <v>40</v>
      </c>
      <c r="E339">
        <f t="shared" ca="1" si="146"/>
        <v>5</v>
      </c>
      <c r="F339" t="str">
        <f t="shared" ca="1" si="147"/>
        <v>general work</v>
      </c>
      <c r="G339">
        <f t="shared" ca="1" si="148"/>
        <v>3</v>
      </c>
      <c r="H339" t="str">
        <f t="shared" ca="1" si="149"/>
        <v>university</v>
      </c>
      <c r="I339">
        <f t="shared" ca="1" si="150"/>
        <v>1</v>
      </c>
      <c r="J339">
        <f t="shared" ca="1" si="151"/>
        <v>1</v>
      </c>
      <c r="K339">
        <f t="shared" ca="1" si="152"/>
        <v>4798</v>
      </c>
      <c r="L339">
        <f t="shared" ca="1" si="153"/>
        <v>9</v>
      </c>
      <c r="M339" t="str">
        <f t="shared" ca="1" si="154"/>
        <v>Quebec</v>
      </c>
      <c r="N339">
        <f t="shared" ca="1" si="136"/>
        <v>19192</v>
      </c>
      <c r="O339">
        <f t="shared" ca="1" si="155"/>
        <v>7217.5937317658036</v>
      </c>
      <c r="P339">
        <f t="shared" ca="1" si="137"/>
        <v>1142.9581828592286</v>
      </c>
      <c r="Q339">
        <f t="shared" ca="1" si="156"/>
        <v>904</v>
      </c>
      <c r="R339">
        <f t="shared" ca="1" si="138"/>
        <v>3496.9289257055866</v>
      </c>
      <c r="S339">
        <f t="shared" ca="1" si="139"/>
        <v>1218.7928980997081</v>
      </c>
      <c r="T339">
        <f t="shared" ca="1" si="140"/>
        <v>21553.751080958937</v>
      </c>
      <c r="U339">
        <f t="shared" ca="1" si="141"/>
        <v>11618.522657471391</v>
      </c>
      <c r="V339">
        <f t="shared" ca="1" si="142"/>
        <v>9935.228423487546</v>
      </c>
      <c r="AD339" s="5">
        <f ca="1">IF(Table1[[#This Row],[Gender]]="men",1,0)</f>
        <v>1</v>
      </c>
      <c r="AE339" s="6">
        <f ca="1">IF(Table1[[#This Row],[Gender]]="women",1,0)</f>
        <v>0</v>
      </c>
      <c r="AF339" s="6"/>
      <c r="AG339" s="7"/>
      <c r="AJ339" s="17">
        <f ca="1">IF(Table1[[#This Row],[field of work]]="TEACHING",1,0)</f>
        <v>0</v>
      </c>
      <c r="AK339" s="11">
        <f ca="1">IF(Table1[[#This Row],[field of work]]="CONSTRUCTION",1,0)</f>
        <v>0</v>
      </c>
      <c r="AL339" s="11">
        <f ca="1">IF(Table1[[#This Row],[field of work]]="AGRICULTURE",1,0)</f>
        <v>0</v>
      </c>
      <c r="AM339" s="11">
        <f ca="1">IF(Table1[[#This Row],[field of work]]="AGRICULTURE",1,0)</f>
        <v>0</v>
      </c>
      <c r="AN339" s="11">
        <f ca="1">IF(Table1[[#This Row],[field of work]]="HEALTH",1,0)</f>
        <v>0</v>
      </c>
      <c r="AO339" s="11">
        <f ca="1">IF(Table1[[#This Row],[field of work]]="IT",1,0)</f>
        <v>0</v>
      </c>
      <c r="AP339" s="11"/>
      <c r="AQ339" s="11"/>
      <c r="AR339" s="6"/>
      <c r="AS339" s="6"/>
      <c r="AT339" s="6"/>
      <c r="AU339" s="7"/>
      <c r="AW339" s="20">
        <f ca="1">QUOTIENT(Table1[[#This Row],[Car Value]],Table1[[#This Row],[Cars]])</f>
        <v>1142</v>
      </c>
      <c r="AX339" s="6"/>
      <c r="AY339" s="17">
        <f ca="1">IF(Table1[[#This Row],[Value of debts]]&gt;$AZ$6,1,0)</f>
        <v>1</v>
      </c>
      <c r="AZ339" s="6"/>
      <c r="BA339" s="6"/>
      <c r="BB339" s="7"/>
      <c r="BC339" s="27">
        <f ca="1">(Table1[[#This Row],[Mortage left]]/Table1[[#This Row],[Value of House]])</f>
        <v>0.37607303729500852</v>
      </c>
      <c r="BD339" s="11">
        <f t="shared" ca="1" si="157"/>
        <v>0</v>
      </c>
      <c r="BE339" s="11"/>
      <c r="BF339" s="11"/>
      <c r="BG339" s="17">
        <f ca="1">IF(Table1[[#This Row],[Area]]="YUKON",Table1[[#This Row],[Income]],0)</f>
        <v>0</v>
      </c>
      <c r="BH339" s="11">
        <f ca="1">IF(Table1[[#This Row],[Area]]="BC",Table1[[#This Row],[Income]],0)</f>
        <v>0</v>
      </c>
      <c r="BI339" s="11">
        <f t="shared" ca="1" si="158"/>
        <v>0</v>
      </c>
      <c r="BJ339" s="11">
        <f t="shared" ca="1" si="159"/>
        <v>0</v>
      </c>
      <c r="BK339" s="11">
        <f ca="1">IF(Table1[[#This Row],[Area]]="NUNAVUT",Table1[[#This Row],[Income]],0)</f>
        <v>0</v>
      </c>
      <c r="BL339" s="11">
        <f t="shared" ca="1" si="160"/>
        <v>0</v>
      </c>
      <c r="BM339" s="6">
        <f ca="1">IF(Table1[[#This Row],[Area]]="MANITOBA",Table1[[#This Row],[Income]],0)</f>
        <v>0</v>
      </c>
      <c r="BN339" s="6">
        <f ca="1">IF(Table1[[#This Row],[Area]]="ONTARIO",Table1[[#This Row],[Income]],0)</f>
        <v>0</v>
      </c>
      <c r="BO339" s="6">
        <f ca="1">IF(Table1[[#This Row],[Area]]="QUEBEC",Table1[[#This Row],[Income]],0)</f>
        <v>4798</v>
      </c>
      <c r="BP339" s="6">
        <f ca="1">IF(Table1[[#This Row],[Area]]="NEWFOUNLAND",Table1[[#This Row],[Income]],0)</f>
        <v>0</v>
      </c>
      <c r="BQ339" s="6">
        <f ca="1">IF(Table1[[#This Row],[Area]]="NEW BRUNCWICK",Table1[[#This Row],[Income]],0)</f>
        <v>0</v>
      </c>
      <c r="BR339" s="6">
        <f ca="1">IF(Table1[[#This Row],[Area]]="NOVA SCOTIA",Table1[[#This Row],[Income]],0)</f>
        <v>0</v>
      </c>
      <c r="BS339" s="7">
        <f t="shared" ca="1" si="161"/>
        <v>0</v>
      </c>
      <c r="BT339" s="5">
        <f ca="1">IF(Table1[[#This Row],[field of work]]="HEALTH",Table1[[#This Row],[Income]],0)</f>
        <v>0</v>
      </c>
      <c r="BU339" s="6">
        <f ca="1">IF(Table1[[#This Row],[field of work]]="CONSTRUCTION",Table1[[#This Row],[Income]],0)</f>
        <v>0</v>
      </c>
      <c r="BV339" s="6">
        <f t="shared" ca="1" si="162"/>
        <v>0</v>
      </c>
      <c r="BW339" s="6">
        <f ca="1">IF(Table1[[#This Row],[field of work]]="IT",Table1[[#This Row],[Income]],0)</f>
        <v>0</v>
      </c>
      <c r="BX339" s="6">
        <f ca="1">IF(Table1[[#This Row],[field of work]]="GENERAL WORK",Table1[[#This Row],[Income]],0)</f>
        <v>4798</v>
      </c>
      <c r="BY339" s="7">
        <f ca="1">IF(Table1[[#This Row],[field of work]]="AGRICULTURE",Table1[[#This Row],[Income]],0)</f>
        <v>0</v>
      </c>
      <c r="BZ339" s="5">
        <f ca="1">IF(Table1[[#This Row],[Value of debts]]&gt;Table1[[#This Row],[Income]],1,0)</f>
        <v>1</v>
      </c>
      <c r="CA339" s="7"/>
      <c r="CB339" s="5">
        <f ca="1">IF(Table1[[#This Row],[Networth of person($)]]&gt;$CC$6,Table1[[#This Row],[age]],0)</f>
        <v>40</v>
      </c>
      <c r="CC339" s="7"/>
      <c r="CD339" s="6"/>
      <c r="CE339" s="6"/>
      <c r="CF339" s="6"/>
      <c r="CG339" s="6"/>
      <c r="CH339" s="6"/>
      <c r="CI339" s="6"/>
    </row>
    <row r="340" spans="2:87" x14ac:dyDescent="0.25">
      <c r="B340">
        <f t="shared" ca="1" si="143"/>
        <v>2</v>
      </c>
      <c r="C340" t="str">
        <f t="shared" ca="1" si="144"/>
        <v>women</v>
      </c>
      <c r="D340">
        <f t="shared" ca="1" si="145"/>
        <v>28</v>
      </c>
      <c r="E340">
        <f t="shared" ca="1" si="146"/>
        <v>5</v>
      </c>
      <c r="F340" t="str">
        <f t="shared" ca="1" si="147"/>
        <v>general work</v>
      </c>
      <c r="G340">
        <f t="shared" ca="1" si="148"/>
        <v>1</v>
      </c>
      <c r="H340" t="str">
        <f t="shared" ca="1" si="149"/>
        <v>highschool</v>
      </c>
      <c r="I340">
        <f t="shared" ca="1" si="150"/>
        <v>4</v>
      </c>
      <c r="J340">
        <f t="shared" ca="1" si="151"/>
        <v>1</v>
      </c>
      <c r="K340">
        <f t="shared" ca="1" si="152"/>
        <v>8068</v>
      </c>
      <c r="L340">
        <f t="shared" ca="1" si="153"/>
        <v>13</v>
      </c>
      <c r="M340" t="str">
        <f t="shared" ca="1" si="154"/>
        <v>Prince Edward Island</v>
      </c>
      <c r="N340">
        <f t="shared" ca="1" si="136"/>
        <v>24204</v>
      </c>
      <c r="O340">
        <f t="shared" ca="1" si="155"/>
        <v>14180.118256934576</v>
      </c>
      <c r="P340">
        <f t="shared" ca="1" si="137"/>
        <v>2723.6825365735513</v>
      </c>
      <c r="Q340">
        <f t="shared" ca="1" si="156"/>
        <v>1996</v>
      </c>
      <c r="R340">
        <f t="shared" ca="1" si="138"/>
        <v>5050.6105750952502</v>
      </c>
      <c r="S340">
        <f t="shared" ca="1" si="139"/>
        <v>3610.8185500585928</v>
      </c>
      <c r="T340">
        <f t="shared" ca="1" si="140"/>
        <v>30538.501086632143</v>
      </c>
      <c r="U340">
        <f t="shared" ca="1" si="141"/>
        <v>21226.728832029825</v>
      </c>
      <c r="V340">
        <f t="shared" ca="1" si="142"/>
        <v>9311.7722546023178</v>
      </c>
      <c r="AD340" s="5">
        <f ca="1">IF(Table1[[#This Row],[Gender]]="men",1,0)</f>
        <v>0</v>
      </c>
      <c r="AE340" s="6">
        <f ca="1">IF(Table1[[#This Row],[Gender]]="women",1,0)</f>
        <v>1</v>
      </c>
      <c r="AF340" s="6"/>
      <c r="AG340" s="7"/>
      <c r="AJ340" s="17">
        <f ca="1">IF(Table1[[#This Row],[field of work]]="TEACHING",1,0)</f>
        <v>0</v>
      </c>
      <c r="AK340" s="11">
        <f ca="1">IF(Table1[[#This Row],[field of work]]="CONSTRUCTION",1,0)</f>
        <v>0</v>
      </c>
      <c r="AL340" s="11">
        <f ca="1">IF(Table1[[#This Row],[field of work]]="AGRICULTURE",1,0)</f>
        <v>0</v>
      </c>
      <c r="AM340" s="11">
        <f ca="1">IF(Table1[[#This Row],[field of work]]="AGRICULTURE",1,0)</f>
        <v>0</v>
      </c>
      <c r="AN340" s="11">
        <f ca="1">IF(Table1[[#This Row],[field of work]]="HEALTH",1,0)</f>
        <v>0</v>
      </c>
      <c r="AO340" s="11">
        <f ca="1">IF(Table1[[#This Row],[field of work]]="IT",1,0)</f>
        <v>0</v>
      </c>
      <c r="AP340" s="11"/>
      <c r="AQ340" s="11"/>
      <c r="AR340" s="6"/>
      <c r="AS340" s="6"/>
      <c r="AT340" s="6"/>
      <c r="AU340" s="7"/>
      <c r="AW340" s="20">
        <f ca="1">QUOTIENT(Table1[[#This Row],[Car Value]],Table1[[#This Row],[Cars]])</f>
        <v>2723</v>
      </c>
      <c r="AX340" s="6"/>
      <c r="AY340" s="17">
        <f ca="1">IF(Table1[[#This Row],[Value of debts]]&gt;$AZ$6,1,0)</f>
        <v>1</v>
      </c>
      <c r="AZ340" s="6"/>
      <c r="BA340" s="6"/>
      <c r="BB340" s="7"/>
      <c r="BC340" s="27">
        <f ca="1">(Table1[[#This Row],[Mortage left]]/Table1[[#This Row],[Value of House]])</f>
        <v>0.58585846376361661</v>
      </c>
      <c r="BD340" s="11">
        <f t="shared" ca="1" si="157"/>
        <v>0</v>
      </c>
      <c r="BE340" s="11"/>
      <c r="BF340" s="11"/>
      <c r="BG340" s="17">
        <f ca="1">IF(Table1[[#This Row],[Area]]="YUKON",Table1[[#This Row],[Income]],0)</f>
        <v>0</v>
      </c>
      <c r="BH340" s="11">
        <f ca="1">IF(Table1[[#This Row],[Area]]="BC",Table1[[#This Row],[Income]],0)</f>
        <v>0</v>
      </c>
      <c r="BI340" s="11">
        <f t="shared" ca="1" si="158"/>
        <v>0</v>
      </c>
      <c r="BJ340" s="11">
        <f t="shared" ca="1" si="159"/>
        <v>0</v>
      </c>
      <c r="BK340" s="11">
        <f ca="1">IF(Table1[[#This Row],[Area]]="NUNAVUT",Table1[[#This Row],[Income]],0)</f>
        <v>0</v>
      </c>
      <c r="BL340" s="11">
        <f t="shared" ca="1" si="160"/>
        <v>0</v>
      </c>
      <c r="BM340" s="6">
        <f ca="1">IF(Table1[[#This Row],[Area]]="MANITOBA",Table1[[#This Row],[Income]],0)</f>
        <v>0</v>
      </c>
      <c r="BN340" s="6">
        <f ca="1">IF(Table1[[#This Row],[Area]]="ONTARIO",Table1[[#This Row],[Income]],0)</f>
        <v>0</v>
      </c>
      <c r="BO340" s="6">
        <f ca="1">IF(Table1[[#This Row],[Area]]="QUEBEC",Table1[[#This Row],[Income]],0)</f>
        <v>0</v>
      </c>
      <c r="BP340" s="6">
        <f ca="1">IF(Table1[[#This Row],[Area]]="NEWFOUNLAND",Table1[[#This Row],[Income]],0)</f>
        <v>0</v>
      </c>
      <c r="BQ340" s="6">
        <f ca="1">IF(Table1[[#This Row],[Area]]="NEW BRUNCWICK",Table1[[#This Row],[Income]],0)</f>
        <v>0</v>
      </c>
      <c r="BR340" s="6">
        <f ca="1">IF(Table1[[#This Row],[Area]]="NOVA SCOTIA",Table1[[#This Row],[Income]],0)</f>
        <v>0</v>
      </c>
      <c r="BS340" s="7">
        <f t="shared" ca="1" si="161"/>
        <v>0</v>
      </c>
      <c r="BT340" s="5">
        <f ca="1">IF(Table1[[#This Row],[field of work]]="HEALTH",Table1[[#This Row],[Income]],0)</f>
        <v>0</v>
      </c>
      <c r="BU340" s="6">
        <f ca="1">IF(Table1[[#This Row],[field of work]]="CONSTRUCTION",Table1[[#This Row],[Income]],0)</f>
        <v>0</v>
      </c>
      <c r="BV340" s="6">
        <f t="shared" ca="1" si="162"/>
        <v>2940</v>
      </c>
      <c r="BW340" s="6">
        <f ca="1">IF(Table1[[#This Row],[field of work]]="IT",Table1[[#This Row],[Income]],0)</f>
        <v>0</v>
      </c>
      <c r="BX340" s="6">
        <f ca="1">IF(Table1[[#This Row],[field of work]]="GENERAL WORK",Table1[[#This Row],[Income]],0)</f>
        <v>8068</v>
      </c>
      <c r="BY340" s="7">
        <f ca="1">IF(Table1[[#This Row],[field of work]]="AGRICULTURE",Table1[[#This Row],[Income]],0)</f>
        <v>0</v>
      </c>
      <c r="BZ340" s="5">
        <f ca="1">IF(Table1[[#This Row],[Value of debts]]&gt;Table1[[#This Row],[Income]],1,0)</f>
        <v>1</v>
      </c>
      <c r="CA340" s="7"/>
      <c r="CB340" s="5">
        <f ca="1">IF(Table1[[#This Row],[Networth of person($)]]&gt;$CC$6,Table1[[#This Row],[age]],0)</f>
        <v>28</v>
      </c>
      <c r="CC340" s="7"/>
      <c r="CD340" s="6"/>
      <c r="CE340" s="6"/>
      <c r="CF340" s="6"/>
      <c r="CG340" s="6"/>
      <c r="CH340" s="6"/>
      <c r="CI340" s="6"/>
    </row>
    <row r="341" spans="2:87" x14ac:dyDescent="0.25">
      <c r="B341">
        <f t="shared" ca="1" si="143"/>
        <v>1</v>
      </c>
      <c r="C341" t="str">
        <f t="shared" ca="1" si="144"/>
        <v>men</v>
      </c>
      <c r="D341">
        <f t="shared" ca="1" si="145"/>
        <v>32</v>
      </c>
      <c r="E341">
        <f t="shared" ca="1" si="146"/>
        <v>3</v>
      </c>
      <c r="F341" t="str">
        <f t="shared" ca="1" si="147"/>
        <v>teaching</v>
      </c>
      <c r="G341">
        <f t="shared" ca="1" si="148"/>
        <v>3</v>
      </c>
      <c r="H341" t="str">
        <f t="shared" ca="1" si="149"/>
        <v>university</v>
      </c>
      <c r="I341">
        <f t="shared" ca="1" si="150"/>
        <v>4</v>
      </c>
      <c r="J341">
        <f t="shared" ca="1" si="151"/>
        <v>2</v>
      </c>
      <c r="K341">
        <f t="shared" ca="1" si="152"/>
        <v>2940</v>
      </c>
      <c r="L341">
        <f t="shared" ca="1" si="153"/>
        <v>7</v>
      </c>
      <c r="M341" t="str">
        <f t="shared" ca="1" si="154"/>
        <v>Manitoba</v>
      </c>
      <c r="N341">
        <f t="shared" ca="1" si="136"/>
        <v>11760</v>
      </c>
      <c r="O341">
        <f t="shared" ca="1" si="155"/>
        <v>5157.35835690773</v>
      </c>
      <c r="P341">
        <f t="shared" ca="1" si="137"/>
        <v>4354.4289248402274</v>
      </c>
      <c r="Q341">
        <f t="shared" ca="1" si="156"/>
        <v>4330</v>
      </c>
      <c r="R341">
        <f t="shared" ca="1" si="138"/>
        <v>2262.0877888273531</v>
      </c>
      <c r="S341">
        <f t="shared" ca="1" si="139"/>
        <v>2518.1017050915416</v>
      </c>
      <c r="T341">
        <f t="shared" ca="1" si="140"/>
        <v>18632.530629931767</v>
      </c>
      <c r="U341">
        <f t="shared" ca="1" si="141"/>
        <v>11749.446145735084</v>
      </c>
      <c r="V341">
        <f t="shared" ca="1" si="142"/>
        <v>6883.0844841966828</v>
      </c>
      <c r="AD341" s="5">
        <f ca="1">IF(Table1[[#This Row],[Gender]]="men",1,0)</f>
        <v>1</v>
      </c>
      <c r="AE341" s="6">
        <f ca="1">IF(Table1[[#This Row],[Gender]]="women",1,0)</f>
        <v>0</v>
      </c>
      <c r="AF341" s="6"/>
      <c r="AG341" s="7"/>
      <c r="AJ341" s="17">
        <f ca="1">IF(Table1[[#This Row],[field of work]]="TEACHING",1,0)</f>
        <v>1</v>
      </c>
      <c r="AK341" s="11">
        <f ca="1">IF(Table1[[#This Row],[field of work]]="CONSTRUCTION",1,0)</f>
        <v>0</v>
      </c>
      <c r="AL341" s="11">
        <f ca="1">IF(Table1[[#This Row],[field of work]]="AGRICULTURE",1,0)</f>
        <v>0</v>
      </c>
      <c r="AM341" s="11">
        <f ca="1">IF(Table1[[#This Row],[field of work]]="AGRICULTURE",1,0)</f>
        <v>0</v>
      </c>
      <c r="AN341" s="11">
        <f ca="1">IF(Table1[[#This Row],[field of work]]="HEALTH",1,0)</f>
        <v>0</v>
      </c>
      <c r="AO341" s="11">
        <f ca="1">IF(Table1[[#This Row],[field of work]]="IT",1,0)</f>
        <v>0</v>
      </c>
      <c r="AP341" s="11"/>
      <c r="AQ341" s="11"/>
      <c r="AR341" s="6"/>
      <c r="AS341" s="6"/>
      <c r="AT341" s="6"/>
      <c r="AU341" s="7"/>
      <c r="AW341" s="20">
        <f ca="1">QUOTIENT(Table1[[#This Row],[Car Value]],Table1[[#This Row],[Cars]])</f>
        <v>2177</v>
      </c>
      <c r="AX341" s="6"/>
      <c r="AY341" s="17">
        <f ca="1">IF(Table1[[#This Row],[Value of debts]]&gt;$AZ$6,1,0)</f>
        <v>1</v>
      </c>
      <c r="AZ341" s="6"/>
      <c r="BA341" s="6"/>
      <c r="BB341" s="7"/>
      <c r="BC341" s="27">
        <f ca="1">(Table1[[#This Row],[Mortage left]]/Table1[[#This Row],[Value of House]])</f>
        <v>0.43855088068943282</v>
      </c>
      <c r="BD341" s="11">
        <f t="shared" ca="1" si="157"/>
        <v>0</v>
      </c>
      <c r="BE341" s="11"/>
      <c r="BF341" s="11"/>
      <c r="BG341" s="17">
        <f ca="1">IF(Table1[[#This Row],[Area]]="YUKON",Table1[[#This Row],[Income]],0)</f>
        <v>0</v>
      </c>
      <c r="BH341" s="11">
        <f ca="1">IF(Table1[[#This Row],[Area]]="BC",Table1[[#This Row],[Income]],0)</f>
        <v>0</v>
      </c>
      <c r="BI341" s="11">
        <f t="shared" ca="1" si="158"/>
        <v>0</v>
      </c>
      <c r="BJ341" s="11">
        <f t="shared" ca="1" si="159"/>
        <v>0</v>
      </c>
      <c r="BK341" s="11">
        <f ca="1">IF(Table1[[#This Row],[Area]]="NUNAVUT",Table1[[#This Row],[Income]],0)</f>
        <v>0</v>
      </c>
      <c r="BL341" s="11">
        <f t="shared" ca="1" si="160"/>
        <v>0</v>
      </c>
      <c r="BM341" s="6">
        <f ca="1">IF(Table1[[#This Row],[Area]]="MANITOBA",Table1[[#This Row],[Income]],0)</f>
        <v>2940</v>
      </c>
      <c r="BN341" s="6">
        <f ca="1">IF(Table1[[#This Row],[Area]]="ONTARIO",Table1[[#This Row],[Income]],0)</f>
        <v>0</v>
      </c>
      <c r="BO341" s="6">
        <f ca="1">IF(Table1[[#This Row],[Area]]="QUEBEC",Table1[[#This Row],[Income]],0)</f>
        <v>0</v>
      </c>
      <c r="BP341" s="6">
        <f ca="1">IF(Table1[[#This Row],[Area]]="NEWFOUNLAND",Table1[[#This Row],[Income]],0)</f>
        <v>0</v>
      </c>
      <c r="BQ341" s="6">
        <f ca="1">IF(Table1[[#This Row],[Area]]="NEW BRUNCWICK",Table1[[#This Row],[Income]],0)</f>
        <v>0</v>
      </c>
      <c r="BR341" s="6">
        <f ca="1">IF(Table1[[#This Row],[Area]]="NOVA SCOTIA",Table1[[#This Row],[Income]],0)</f>
        <v>0</v>
      </c>
      <c r="BS341" s="7">
        <f t="shared" ca="1" si="161"/>
        <v>0</v>
      </c>
      <c r="BT341" s="5">
        <f ca="1">IF(Table1[[#This Row],[field of work]]="HEALTH",Table1[[#This Row],[Income]],0)</f>
        <v>0</v>
      </c>
      <c r="BU341" s="6">
        <f ca="1">IF(Table1[[#This Row],[field of work]]="CONSTRUCTION",Table1[[#This Row],[Income]],0)</f>
        <v>0</v>
      </c>
      <c r="BV341" s="6">
        <f t="shared" ca="1" si="162"/>
        <v>0</v>
      </c>
      <c r="BW341" s="6">
        <f ca="1">IF(Table1[[#This Row],[field of work]]="IT",Table1[[#This Row],[Income]],0)</f>
        <v>0</v>
      </c>
      <c r="BX341" s="6">
        <f ca="1">IF(Table1[[#This Row],[field of work]]="GENERAL WORK",Table1[[#This Row],[Income]],0)</f>
        <v>0</v>
      </c>
      <c r="BY341" s="7">
        <f ca="1">IF(Table1[[#This Row],[field of work]]="AGRICULTURE",Table1[[#This Row],[Income]],0)</f>
        <v>0</v>
      </c>
      <c r="BZ341" s="5">
        <f ca="1">IF(Table1[[#This Row],[Value of debts]]&gt;Table1[[#This Row],[Income]],1,0)</f>
        <v>1</v>
      </c>
      <c r="CA341" s="7"/>
      <c r="CB341" s="5">
        <f ca="1">IF(Table1[[#This Row],[Networth of person($)]]&gt;$CC$6,Table1[[#This Row],[age]],0)</f>
        <v>32</v>
      </c>
      <c r="CC341" s="7"/>
      <c r="CD341" s="6"/>
      <c r="CE341" s="6"/>
      <c r="CF341" s="6"/>
      <c r="CG341" s="6"/>
      <c r="CH341" s="6"/>
      <c r="CI341" s="6"/>
    </row>
    <row r="342" spans="2:87" x14ac:dyDescent="0.25">
      <c r="B342">
        <f t="shared" ca="1" si="143"/>
        <v>1</v>
      </c>
      <c r="C342" t="str">
        <f t="shared" ca="1" si="144"/>
        <v>men</v>
      </c>
      <c r="D342">
        <f t="shared" ca="1" si="145"/>
        <v>26</v>
      </c>
      <c r="E342">
        <f t="shared" ca="1" si="146"/>
        <v>2</v>
      </c>
      <c r="F342" t="str">
        <f t="shared" ca="1" si="147"/>
        <v>constuction</v>
      </c>
      <c r="G342">
        <f t="shared" ca="1" si="148"/>
        <v>3</v>
      </c>
      <c r="H342" t="str">
        <f t="shared" ca="1" si="149"/>
        <v>university</v>
      </c>
      <c r="I342">
        <f t="shared" ca="1" si="150"/>
        <v>3</v>
      </c>
      <c r="J342">
        <f t="shared" ca="1" si="151"/>
        <v>1</v>
      </c>
      <c r="K342">
        <f t="shared" ca="1" si="152"/>
        <v>6334</v>
      </c>
      <c r="L342">
        <f t="shared" ca="1" si="153"/>
        <v>1</v>
      </c>
      <c r="M342" t="str">
        <f t="shared" ca="1" si="154"/>
        <v>Yukon</v>
      </c>
      <c r="N342">
        <f t="shared" ref="N342:N405" ca="1" si="163">K342*RANDBETWEEN(3,6)</f>
        <v>25336</v>
      </c>
      <c r="O342">
        <f t="shared" ca="1" si="155"/>
        <v>868.5799878511292</v>
      </c>
      <c r="P342">
        <f t="shared" ref="P342:P405" ca="1" si="164">J342*RAND()*K342</f>
        <v>1292.1253477143844</v>
      </c>
      <c r="Q342">
        <f t="shared" ca="1" si="156"/>
        <v>86</v>
      </c>
      <c r="R342">
        <f t="shared" ref="R342:R405" ca="1" si="165">RAND()*K342*2</f>
        <v>3009.3116745576963</v>
      </c>
      <c r="S342">
        <f t="shared" ref="S342:S405" ca="1" si="166">RAND()*K342*1.5</f>
        <v>9048.485372922918</v>
      </c>
      <c r="T342">
        <f t="shared" ref="T342:T405" ca="1" si="167">SUM(N342,P342,S342)</f>
        <v>35676.610720637298</v>
      </c>
      <c r="U342">
        <f t="shared" ref="U342:U405" ca="1" si="168">SUM(O342,Q342,R342)</f>
        <v>3963.8916624088256</v>
      </c>
      <c r="V342">
        <f t="shared" ref="V342:V405" ca="1" si="169">T342-U342</f>
        <v>31712.719058228471</v>
      </c>
      <c r="AD342" s="5">
        <f ca="1">IF(Table1[[#This Row],[Gender]]="men",1,0)</f>
        <v>1</v>
      </c>
      <c r="AE342" s="6">
        <f ca="1">IF(Table1[[#This Row],[Gender]]="women",1,0)</f>
        <v>0</v>
      </c>
      <c r="AF342" s="6"/>
      <c r="AG342" s="7"/>
      <c r="AJ342" s="17">
        <f ca="1">IF(Table1[[#This Row],[field of work]]="TEACHING",1,0)</f>
        <v>0</v>
      </c>
      <c r="AK342" s="11">
        <f ca="1">IF(Table1[[#This Row],[field of work]]="CONSTRUCTION",1,0)</f>
        <v>0</v>
      </c>
      <c r="AL342" s="11">
        <f ca="1">IF(Table1[[#This Row],[field of work]]="AGRICULTURE",1,0)</f>
        <v>0</v>
      </c>
      <c r="AM342" s="11">
        <f ca="1">IF(Table1[[#This Row],[field of work]]="AGRICULTURE",1,0)</f>
        <v>0</v>
      </c>
      <c r="AN342" s="11">
        <f ca="1">IF(Table1[[#This Row],[field of work]]="HEALTH",1,0)</f>
        <v>0</v>
      </c>
      <c r="AO342" s="11">
        <f ca="1">IF(Table1[[#This Row],[field of work]]="IT",1,0)</f>
        <v>0</v>
      </c>
      <c r="AP342" s="11"/>
      <c r="AQ342" s="11"/>
      <c r="AR342" s="6"/>
      <c r="AS342" s="6"/>
      <c r="AT342" s="6"/>
      <c r="AU342" s="7"/>
      <c r="AW342" s="20">
        <f ca="1">QUOTIENT(Table1[[#This Row],[Car Value]],Table1[[#This Row],[Cars]])</f>
        <v>1292</v>
      </c>
      <c r="AX342" s="6"/>
      <c r="AY342" s="17">
        <f ca="1">IF(Table1[[#This Row],[Value of debts]]&gt;$AZ$6,1,0)</f>
        <v>1</v>
      </c>
      <c r="AZ342" s="6"/>
      <c r="BA342" s="6"/>
      <c r="BB342" s="7"/>
      <c r="BC342" s="27">
        <f ca="1">(Table1[[#This Row],[Mortage left]]/Table1[[#This Row],[Value of House]])</f>
        <v>3.4282443473757862E-2</v>
      </c>
      <c r="BD342" s="11">
        <f t="shared" ca="1" si="157"/>
        <v>1</v>
      </c>
      <c r="BE342" s="11"/>
      <c r="BF342" s="11"/>
      <c r="BG342" s="17">
        <f ca="1">IF(Table1[[#This Row],[Area]]="YUKON",Table1[[#This Row],[Income]],0)</f>
        <v>6334</v>
      </c>
      <c r="BH342" s="11">
        <f ca="1">IF(Table1[[#This Row],[Area]]="BC",Table1[[#This Row],[Income]],0)</f>
        <v>0</v>
      </c>
      <c r="BI342" s="11">
        <f t="shared" ca="1" si="158"/>
        <v>0</v>
      </c>
      <c r="BJ342" s="11">
        <f t="shared" ca="1" si="159"/>
        <v>0</v>
      </c>
      <c r="BK342" s="11">
        <f ca="1">IF(Table1[[#This Row],[Area]]="NUNAVUT",Table1[[#This Row],[Income]],0)</f>
        <v>0</v>
      </c>
      <c r="BL342" s="11">
        <f t="shared" ca="1" si="160"/>
        <v>0</v>
      </c>
      <c r="BM342" s="6">
        <f ca="1">IF(Table1[[#This Row],[Area]]="MANITOBA",Table1[[#This Row],[Income]],0)</f>
        <v>0</v>
      </c>
      <c r="BN342" s="6">
        <f ca="1">IF(Table1[[#This Row],[Area]]="ONTARIO",Table1[[#This Row],[Income]],0)</f>
        <v>0</v>
      </c>
      <c r="BO342" s="6">
        <f ca="1">IF(Table1[[#This Row],[Area]]="QUEBEC",Table1[[#This Row],[Income]],0)</f>
        <v>0</v>
      </c>
      <c r="BP342" s="6">
        <f ca="1">IF(Table1[[#This Row],[Area]]="NEWFOUNLAND",Table1[[#This Row],[Income]],0)</f>
        <v>0</v>
      </c>
      <c r="BQ342" s="6">
        <f ca="1">IF(Table1[[#This Row],[Area]]="NEW BRUNCWICK",Table1[[#This Row],[Income]],0)</f>
        <v>0</v>
      </c>
      <c r="BR342" s="6">
        <f ca="1">IF(Table1[[#This Row],[Area]]="NOVA SCOTIA",Table1[[#This Row],[Income]],0)</f>
        <v>0</v>
      </c>
      <c r="BS342" s="7">
        <f t="shared" ca="1" si="161"/>
        <v>0</v>
      </c>
      <c r="BT342" s="5">
        <f ca="1">IF(Table1[[#This Row],[field of work]]="HEALTH",Table1[[#This Row],[Income]],0)</f>
        <v>0</v>
      </c>
      <c r="BU342" s="6">
        <f ca="1">IF(Table1[[#This Row],[field of work]]="CONSTRUCTION",Table1[[#This Row],[Income]],0)</f>
        <v>0</v>
      </c>
      <c r="BV342" s="6">
        <f t="shared" ca="1" si="162"/>
        <v>8689</v>
      </c>
      <c r="BW342" s="6">
        <f ca="1">IF(Table1[[#This Row],[field of work]]="IT",Table1[[#This Row],[Income]],0)</f>
        <v>0</v>
      </c>
      <c r="BX342" s="6">
        <f ca="1">IF(Table1[[#This Row],[field of work]]="GENERAL WORK",Table1[[#This Row],[Income]],0)</f>
        <v>0</v>
      </c>
      <c r="BY342" s="7">
        <f ca="1">IF(Table1[[#This Row],[field of work]]="AGRICULTURE",Table1[[#This Row],[Income]],0)</f>
        <v>0</v>
      </c>
      <c r="BZ342" s="5">
        <f ca="1">IF(Table1[[#This Row],[Value of debts]]&gt;Table1[[#This Row],[Income]],1,0)</f>
        <v>0</v>
      </c>
      <c r="CA342" s="7"/>
      <c r="CB342" s="5">
        <f ca="1">IF(Table1[[#This Row],[Networth of person($)]]&gt;$CC$6,Table1[[#This Row],[age]],0)</f>
        <v>26</v>
      </c>
      <c r="CC342" s="7"/>
      <c r="CD342" s="6"/>
      <c r="CE342" s="6"/>
      <c r="CF342" s="6"/>
      <c r="CG342" s="6"/>
      <c r="CH342" s="6"/>
      <c r="CI342" s="6"/>
    </row>
    <row r="343" spans="2:87" x14ac:dyDescent="0.25">
      <c r="B343">
        <f t="shared" ca="1" si="143"/>
        <v>1</v>
      </c>
      <c r="C343" t="str">
        <f t="shared" ca="1" si="144"/>
        <v>men</v>
      </c>
      <c r="D343">
        <f t="shared" ca="1" si="145"/>
        <v>38</v>
      </c>
      <c r="E343">
        <f t="shared" ca="1" si="146"/>
        <v>3</v>
      </c>
      <c r="F343" t="str">
        <f t="shared" ca="1" si="147"/>
        <v>teaching</v>
      </c>
      <c r="G343">
        <f t="shared" ca="1" si="148"/>
        <v>3</v>
      </c>
      <c r="H343" t="str">
        <f t="shared" ca="1" si="149"/>
        <v>university</v>
      </c>
      <c r="I343">
        <f t="shared" ca="1" si="150"/>
        <v>0</v>
      </c>
      <c r="J343">
        <f t="shared" ca="1" si="151"/>
        <v>2</v>
      </c>
      <c r="K343">
        <f t="shared" ca="1" si="152"/>
        <v>8689</v>
      </c>
      <c r="L343">
        <f t="shared" ca="1" si="153"/>
        <v>8</v>
      </c>
      <c r="M343" t="str">
        <f t="shared" ca="1" si="154"/>
        <v>Ontario</v>
      </c>
      <c r="N343">
        <f t="shared" ca="1" si="163"/>
        <v>34756</v>
      </c>
      <c r="O343">
        <f t="shared" ca="1" si="155"/>
        <v>15701.932836140235</v>
      </c>
      <c r="P343">
        <f t="shared" ca="1" si="164"/>
        <v>2650.3050388630941</v>
      </c>
      <c r="Q343">
        <f t="shared" ca="1" si="156"/>
        <v>1006</v>
      </c>
      <c r="R343">
        <f t="shared" ca="1" si="165"/>
        <v>13384.087831141191</v>
      </c>
      <c r="S343">
        <f t="shared" ca="1" si="166"/>
        <v>5654.0519187096506</v>
      </c>
      <c r="T343">
        <f t="shared" ca="1" si="167"/>
        <v>43060.356957572745</v>
      </c>
      <c r="U343">
        <f t="shared" ca="1" si="168"/>
        <v>30092.020667281427</v>
      </c>
      <c r="V343">
        <f t="shared" ca="1" si="169"/>
        <v>12968.336290291318</v>
      </c>
      <c r="AD343" s="5">
        <f ca="1">IF(Table1[[#This Row],[Gender]]="men",1,0)</f>
        <v>1</v>
      </c>
      <c r="AE343" s="6">
        <f ca="1">IF(Table1[[#This Row],[Gender]]="women",1,0)</f>
        <v>0</v>
      </c>
      <c r="AF343" s="6"/>
      <c r="AG343" s="7"/>
      <c r="AJ343" s="17">
        <f ca="1">IF(Table1[[#This Row],[field of work]]="TEACHING",1,0)</f>
        <v>1</v>
      </c>
      <c r="AK343" s="11">
        <f ca="1">IF(Table1[[#This Row],[field of work]]="CONSTRUCTION",1,0)</f>
        <v>0</v>
      </c>
      <c r="AL343" s="11">
        <f ca="1">IF(Table1[[#This Row],[field of work]]="AGRICULTURE",1,0)</f>
        <v>0</v>
      </c>
      <c r="AM343" s="11">
        <f ca="1">IF(Table1[[#This Row],[field of work]]="AGRICULTURE",1,0)</f>
        <v>0</v>
      </c>
      <c r="AN343" s="11">
        <f ca="1">IF(Table1[[#This Row],[field of work]]="HEALTH",1,0)</f>
        <v>0</v>
      </c>
      <c r="AO343" s="11">
        <f ca="1">IF(Table1[[#This Row],[field of work]]="IT",1,0)</f>
        <v>0</v>
      </c>
      <c r="AP343" s="11"/>
      <c r="AQ343" s="11"/>
      <c r="AR343" s="6"/>
      <c r="AS343" s="6"/>
      <c r="AT343" s="6"/>
      <c r="AU343" s="7"/>
      <c r="AW343" s="20">
        <f ca="1">QUOTIENT(Table1[[#This Row],[Car Value]],Table1[[#This Row],[Cars]])</f>
        <v>1325</v>
      </c>
      <c r="AX343" s="6"/>
      <c r="AY343" s="17">
        <f ca="1">IF(Table1[[#This Row],[Value of debts]]&gt;$AZ$6,1,0)</f>
        <v>1</v>
      </c>
      <c r="AZ343" s="6"/>
      <c r="BA343" s="6"/>
      <c r="BB343" s="7"/>
      <c r="BC343" s="27">
        <f ca="1">(Table1[[#This Row],[Mortage left]]/Table1[[#This Row],[Value of House]])</f>
        <v>0.4517761778150603</v>
      </c>
      <c r="BD343" s="11">
        <f t="shared" ca="1" si="157"/>
        <v>0</v>
      </c>
      <c r="BE343" s="11"/>
      <c r="BF343" s="11"/>
      <c r="BG343" s="17">
        <f ca="1">IF(Table1[[#This Row],[Area]]="YUKON",Table1[[#This Row],[Income]],0)</f>
        <v>0</v>
      </c>
      <c r="BH343" s="11">
        <f ca="1">IF(Table1[[#This Row],[Area]]="BC",Table1[[#This Row],[Income]],0)</f>
        <v>0</v>
      </c>
      <c r="BI343" s="11">
        <f t="shared" ca="1" si="158"/>
        <v>0</v>
      </c>
      <c r="BJ343" s="11">
        <f t="shared" ca="1" si="159"/>
        <v>0</v>
      </c>
      <c r="BK343" s="11">
        <f ca="1">IF(Table1[[#This Row],[Area]]="NUNAVUT",Table1[[#This Row],[Income]],0)</f>
        <v>0</v>
      </c>
      <c r="BL343" s="11">
        <f t="shared" ca="1" si="160"/>
        <v>0</v>
      </c>
      <c r="BM343" s="6">
        <f ca="1">IF(Table1[[#This Row],[Area]]="MANITOBA",Table1[[#This Row],[Income]],0)</f>
        <v>0</v>
      </c>
      <c r="BN343" s="6">
        <f ca="1">IF(Table1[[#This Row],[Area]]="ONTARIO",Table1[[#This Row],[Income]],0)</f>
        <v>8689</v>
      </c>
      <c r="BO343" s="6">
        <f ca="1">IF(Table1[[#This Row],[Area]]="QUEBEC",Table1[[#This Row],[Income]],0)</f>
        <v>0</v>
      </c>
      <c r="BP343" s="6">
        <f ca="1">IF(Table1[[#This Row],[Area]]="NEWFOUNLAND",Table1[[#This Row],[Income]],0)</f>
        <v>0</v>
      </c>
      <c r="BQ343" s="6">
        <f ca="1">IF(Table1[[#This Row],[Area]]="NEW BRUNCWICK",Table1[[#This Row],[Income]],0)</f>
        <v>0</v>
      </c>
      <c r="BR343" s="6">
        <f ca="1">IF(Table1[[#This Row],[Area]]="NOVA SCOTIA",Table1[[#This Row],[Income]],0)</f>
        <v>0</v>
      </c>
      <c r="BS343" s="7">
        <f t="shared" ca="1" si="161"/>
        <v>0</v>
      </c>
      <c r="BT343" s="5">
        <f ca="1">IF(Table1[[#This Row],[field of work]]="HEALTH",Table1[[#This Row],[Income]],0)</f>
        <v>0</v>
      </c>
      <c r="BU343" s="6">
        <f ca="1">IF(Table1[[#This Row],[field of work]]="CONSTRUCTION",Table1[[#This Row],[Income]],0)</f>
        <v>0</v>
      </c>
      <c r="BV343" s="6">
        <f t="shared" ca="1" si="162"/>
        <v>0</v>
      </c>
      <c r="BW343" s="6">
        <f ca="1">IF(Table1[[#This Row],[field of work]]="IT",Table1[[#This Row],[Income]],0)</f>
        <v>0</v>
      </c>
      <c r="BX343" s="6">
        <f ca="1">IF(Table1[[#This Row],[field of work]]="GENERAL WORK",Table1[[#This Row],[Income]],0)</f>
        <v>0</v>
      </c>
      <c r="BY343" s="7">
        <f ca="1">IF(Table1[[#This Row],[field of work]]="AGRICULTURE",Table1[[#This Row],[Income]],0)</f>
        <v>0</v>
      </c>
      <c r="BZ343" s="5">
        <f ca="1">IF(Table1[[#This Row],[Value of debts]]&gt;Table1[[#This Row],[Income]],1,0)</f>
        <v>1</v>
      </c>
      <c r="CA343" s="7"/>
      <c r="CB343" s="5">
        <f ca="1">IF(Table1[[#This Row],[Networth of person($)]]&gt;$CC$6,Table1[[#This Row],[age]],0)</f>
        <v>38</v>
      </c>
      <c r="CC343" s="7"/>
      <c r="CD343" s="6"/>
      <c r="CE343" s="6"/>
      <c r="CF343" s="6"/>
      <c r="CG343" s="6"/>
      <c r="CH343" s="6"/>
      <c r="CI343" s="6"/>
    </row>
    <row r="344" spans="2:87" x14ac:dyDescent="0.25">
      <c r="B344">
        <f t="shared" ca="1" si="143"/>
        <v>1</v>
      </c>
      <c r="C344" t="str">
        <f t="shared" ca="1" si="144"/>
        <v>men</v>
      </c>
      <c r="D344">
        <f t="shared" ca="1" si="145"/>
        <v>42</v>
      </c>
      <c r="E344">
        <f t="shared" ca="1" si="146"/>
        <v>4</v>
      </c>
      <c r="F344" t="str">
        <f t="shared" ca="1" si="147"/>
        <v>IT</v>
      </c>
      <c r="G344">
        <f t="shared" ca="1" si="148"/>
        <v>5</v>
      </c>
      <c r="H344" t="str">
        <f t="shared" ca="1" si="149"/>
        <v>other</v>
      </c>
      <c r="I344">
        <f t="shared" ca="1" si="150"/>
        <v>1</v>
      </c>
      <c r="J344">
        <f t="shared" ca="1" si="151"/>
        <v>1</v>
      </c>
      <c r="K344">
        <f t="shared" ca="1" si="152"/>
        <v>8781</v>
      </c>
      <c r="L344">
        <f t="shared" ca="1" si="153"/>
        <v>12</v>
      </c>
      <c r="M344" t="str">
        <f t="shared" ca="1" si="154"/>
        <v>Nova Scotia</v>
      </c>
      <c r="N344">
        <f t="shared" ca="1" si="163"/>
        <v>35124</v>
      </c>
      <c r="O344">
        <f t="shared" ca="1" si="155"/>
        <v>27195.224512705401</v>
      </c>
      <c r="P344">
        <f t="shared" ca="1" si="164"/>
        <v>8217.4228972929304</v>
      </c>
      <c r="Q344">
        <f t="shared" ca="1" si="156"/>
        <v>4333</v>
      </c>
      <c r="R344">
        <f t="shared" ca="1" si="165"/>
        <v>16276.786834040478</v>
      </c>
      <c r="S344">
        <f t="shared" ca="1" si="166"/>
        <v>9895.6503068968377</v>
      </c>
      <c r="T344">
        <f t="shared" ca="1" si="167"/>
        <v>53237.073204189765</v>
      </c>
      <c r="U344">
        <f t="shared" ca="1" si="168"/>
        <v>47805.01134674588</v>
      </c>
      <c r="V344">
        <f t="shared" ca="1" si="169"/>
        <v>5432.0618574438849</v>
      </c>
      <c r="AD344" s="5">
        <f ca="1">IF(Table1[[#This Row],[Gender]]="men",1,0)</f>
        <v>1</v>
      </c>
      <c r="AE344" s="6">
        <f ca="1">IF(Table1[[#This Row],[Gender]]="women",1,0)</f>
        <v>0</v>
      </c>
      <c r="AF344" s="6"/>
      <c r="AG344" s="7"/>
      <c r="AJ344" s="17">
        <f ca="1">IF(Table1[[#This Row],[field of work]]="TEACHING",1,0)</f>
        <v>0</v>
      </c>
      <c r="AK344" s="11">
        <f ca="1">IF(Table1[[#This Row],[field of work]]="CONSTRUCTION",1,0)</f>
        <v>0</v>
      </c>
      <c r="AL344" s="11">
        <f ca="1">IF(Table1[[#This Row],[field of work]]="AGRICULTURE",1,0)</f>
        <v>0</v>
      </c>
      <c r="AM344" s="11">
        <f ca="1">IF(Table1[[#This Row],[field of work]]="AGRICULTURE",1,0)</f>
        <v>0</v>
      </c>
      <c r="AN344" s="11">
        <f ca="1">IF(Table1[[#This Row],[field of work]]="HEALTH",1,0)</f>
        <v>0</v>
      </c>
      <c r="AO344" s="11">
        <f ca="1">IF(Table1[[#This Row],[field of work]]="IT",1,0)</f>
        <v>1</v>
      </c>
      <c r="AP344" s="11"/>
      <c r="AQ344" s="11"/>
      <c r="AR344" s="6"/>
      <c r="AS344" s="6"/>
      <c r="AT344" s="6"/>
      <c r="AU344" s="7"/>
      <c r="AW344" s="20">
        <f ca="1">QUOTIENT(Table1[[#This Row],[Car Value]],Table1[[#This Row],[Cars]])</f>
        <v>8217</v>
      </c>
      <c r="AX344" s="6"/>
      <c r="AY344" s="17">
        <f ca="1">IF(Table1[[#This Row],[Value of debts]]&gt;$AZ$6,1,0)</f>
        <v>1</v>
      </c>
      <c r="AZ344" s="6"/>
      <c r="BA344" s="6"/>
      <c r="BB344" s="7"/>
      <c r="BC344" s="27">
        <f ca="1">(Table1[[#This Row],[Mortage left]]/Table1[[#This Row],[Value of House]])</f>
        <v>0.77426331034920282</v>
      </c>
      <c r="BD344" s="11">
        <f t="shared" ca="1" si="157"/>
        <v>0</v>
      </c>
      <c r="BE344" s="11"/>
      <c r="BF344" s="11"/>
      <c r="BG344" s="17">
        <f ca="1">IF(Table1[[#This Row],[Area]]="YUKON",Table1[[#This Row],[Income]],0)</f>
        <v>0</v>
      </c>
      <c r="BH344" s="11">
        <f ca="1">IF(Table1[[#This Row],[Area]]="BC",Table1[[#This Row],[Income]],0)</f>
        <v>0</v>
      </c>
      <c r="BI344" s="11">
        <f t="shared" ca="1" si="158"/>
        <v>0</v>
      </c>
      <c r="BJ344" s="11">
        <f t="shared" ca="1" si="159"/>
        <v>0</v>
      </c>
      <c r="BK344" s="11">
        <f ca="1">IF(Table1[[#This Row],[Area]]="NUNAVUT",Table1[[#This Row],[Income]],0)</f>
        <v>0</v>
      </c>
      <c r="BL344" s="11">
        <f t="shared" ca="1" si="160"/>
        <v>3937</v>
      </c>
      <c r="BM344" s="6">
        <f ca="1">IF(Table1[[#This Row],[Area]]="MANITOBA",Table1[[#This Row],[Income]],0)</f>
        <v>0</v>
      </c>
      <c r="BN344" s="6">
        <f ca="1">IF(Table1[[#This Row],[Area]]="ONTARIO",Table1[[#This Row],[Income]],0)</f>
        <v>0</v>
      </c>
      <c r="BO344" s="6">
        <f ca="1">IF(Table1[[#This Row],[Area]]="QUEBEC",Table1[[#This Row],[Income]],0)</f>
        <v>0</v>
      </c>
      <c r="BP344" s="6">
        <f ca="1">IF(Table1[[#This Row],[Area]]="NEWFOUNLAND",Table1[[#This Row],[Income]],0)</f>
        <v>0</v>
      </c>
      <c r="BQ344" s="6">
        <f ca="1">IF(Table1[[#This Row],[Area]]="NEW BRUNCWICK",Table1[[#This Row],[Income]],0)</f>
        <v>0</v>
      </c>
      <c r="BR344" s="6">
        <f ca="1">IF(Table1[[#This Row],[Area]]="NOVA SCOTIA",Table1[[#This Row],[Income]],0)</f>
        <v>8781</v>
      </c>
      <c r="BS344" s="7">
        <f t="shared" ca="1" si="161"/>
        <v>6279</v>
      </c>
      <c r="BT344" s="5">
        <f ca="1">IF(Table1[[#This Row],[field of work]]="HEALTH",Table1[[#This Row],[Income]],0)</f>
        <v>0</v>
      </c>
      <c r="BU344" s="6">
        <f ca="1">IF(Table1[[#This Row],[field of work]]="CONSTRUCTION",Table1[[#This Row],[Income]],0)</f>
        <v>0</v>
      </c>
      <c r="BV344" s="6">
        <f t="shared" ca="1" si="162"/>
        <v>0</v>
      </c>
      <c r="BW344" s="6">
        <f ca="1">IF(Table1[[#This Row],[field of work]]="IT",Table1[[#This Row],[Income]],0)</f>
        <v>8781</v>
      </c>
      <c r="BX344" s="6">
        <f ca="1">IF(Table1[[#This Row],[field of work]]="GENERAL WORK",Table1[[#This Row],[Income]],0)</f>
        <v>0</v>
      </c>
      <c r="BY344" s="7">
        <f ca="1">IF(Table1[[#This Row],[field of work]]="AGRICULTURE",Table1[[#This Row],[Income]],0)</f>
        <v>0</v>
      </c>
      <c r="BZ344" s="5">
        <f ca="1">IF(Table1[[#This Row],[Value of debts]]&gt;Table1[[#This Row],[Income]],1,0)</f>
        <v>1</v>
      </c>
      <c r="CA344" s="7"/>
      <c r="CB344" s="5">
        <f ca="1">IF(Table1[[#This Row],[Networth of person($)]]&gt;$CC$6,Table1[[#This Row],[age]],0)</f>
        <v>42</v>
      </c>
      <c r="CC344" s="7"/>
      <c r="CD344" s="6"/>
      <c r="CE344" s="6"/>
      <c r="CF344" s="6"/>
      <c r="CG344" s="6"/>
      <c r="CH344" s="6"/>
      <c r="CI344" s="6"/>
    </row>
    <row r="345" spans="2:87" x14ac:dyDescent="0.25">
      <c r="B345">
        <f t="shared" ca="1" si="143"/>
        <v>1</v>
      </c>
      <c r="C345" t="str">
        <f t="shared" ca="1" si="144"/>
        <v>men</v>
      </c>
      <c r="D345">
        <f t="shared" ca="1" si="145"/>
        <v>40</v>
      </c>
      <c r="E345">
        <f t="shared" ca="1" si="146"/>
        <v>5</v>
      </c>
      <c r="F345" t="str">
        <f t="shared" ca="1" si="147"/>
        <v>general work</v>
      </c>
      <c r="G345">
        <f t="shared" ca="1" si="148"/>
        <v>5</v>
      </c>
      <c r="H345" t="str">
        <f t="shared" ca="1" si="149"/>
        <v>other</v>
      </c>
      <c r="I345">
        <f t="shared" ca="1" si="150"/>
        <v>3</v>
      </c>
      <c r="J345">
        <f t="shared" ca="1" si="151"/>
        <v>3</v>
      </c>
      <c r="K345">
        <f t="shared" ca="1" si="152"/>
        <v>2503</v>
      </c>
      <c r="L345">
        <f t="shared" ca="1" si="153"/>
        <v>12</v>
      </c>
      <c r="M345" t="str">
        <f t="shared" ca="1" si="154"/>
        <v>Nova Scotia</v>
      </c>
      <c r="N345">
        <f t="shared" ca="1" si="163"/>
        <v>12515</v>
      </c>
      <c r="O345">
        <f t="shared" ca="1" si="155"/>
        <v>12496.010564181301</v>
      </c>
      <c r="P345">
        <f t="shared" ca="1" si="164"/>
        <v>3569.0359229817291</v>
      </c>
      <c r="Q345">
        <f t="shared" ca="1" si="156"/>
        <v>1809</v>
      </c>
      <c r="R345">
        <f t="shared" ca="1" si="165"/>
        <v>3348.30861113223</v>
      </c>
      <c r="S345">
        <f t="shared" ca="1" si="166"/>
        <v>2093.9354045925088</v>
      </c>
      <c r="T345">
        <f t="shared" ca="1" si="167"/>
        <v>18177.97132757424</v>
      </c>
      <c r="U345">
        <f t="shared" ca="1" si="168"/>
        <v>17653.319175313532</v>
      </c>
      <c r="V345">
        <f t="shared" ca="1" si="169"/>
        <v>524.65215226070723</v>
      </c>
      <c r="AD345" s="5">
        <f ca="1">IF(Table1[[#This Row],[Gender]]="men",1,0)</f>
        <v>1</v>
      </c>
      <c r="AE345" s="6">
        <f ca="1">IF(Table1[[#This Row],[Gender]]="women",1,0)</f>
        <v>0</v>
      </c>
      <c r="AF345" s="6"/>
      <c r="AG345" s="7"/>
      <c r="AJ345" s="17">
        <f ca="1">IF(Table1[[#This Row],[field of work]]="TEACHING",1,0)</f>
        <v>0</v>
      </c>
      <c r="AK345" s="11">
        <f ca="1">IF(Table1[[#This Row],[field of work]]="CONSTRUCTION",1,0)</f>
        <v>0</v>
      </c>
      <c r="AL345" s="11">
        <f ca="1">IF(Table1[[#This Row],[field of work]]="AGRICULTURE",1,0)</f>
        <v>0</v>
      </c>
      <c r="AM345" s="11">
        <f ca="1">IF(Table1[[#This Row],[field of work]]="AGRICULTURE",1,0)</f>
        <v>0</v>
      </c>
      <c r="AN345" s="11">
        <f ca="1">IF(Table1[[#This Row],[field of work]]="HEALTH",1,0)</f>
        <v>0</v>
      </c>
      <c r="AO345" s="11">
        <f ca="1">IF(Table1[[#This Row],[field of work]]="IT",1,0)</f>
        <v>0</v>
      </c>
      <c r="AP345" s="11"/>
      <c r="AQ345" s="11"/>
      <c r="AR345" s="6"/>
      <c r="AS345" s="6"/>
      <c r="AT345" s="6"/>
      <c r="AU345" s="7"/>
      <c r="AW345" s="20">
        <f ca="1">QUOTIENT(Table1[[#This Row],[Car Value]],Table1[[#This Row],[Cars]])</f>
        <v>1189</v>
      </c>
      <c r="AX345" s="6"/>
      <c r="AY345" s="17">
        <f ca="1">IF(Table1[[#This Row],[Value of debts]]&gt;$AZ$6,1,0)</f>
        <v>1</v>
      </c>
      <c r="AZ345" s="6"/>
      <c r="BA345" s="6"/>
      <c r="BB345" s="7"/>
      <c r="BC345" s="27">
        <f ca="1">(Table1[[#This Row],[Mortage left]]/Table1[[#This Row],[Value of House]])</f>
        <v>0.9984826659353816</v>
      </c>
      <c r="BD345" s="11">
        <f t="shared" ca="1" si="157"/>
        <v>0</v>
      </c>
      <c r="BE345" s="11"/>
      <c r="BF345" s="11"/>
      <c r="BG345" s="17">
        <f ca="1">IF(Table1[[#This Row],[Area]]="YUKON",Table1[[#This Row],[Income]],0)</f>
        <v>0</v>
      </c>
      <c r="BH345" s="11">
        <f ca="1">IF(Table1[[#This Row],[Area]]="BC",Table1[[#This Row],[Income]],0)</f>
        <v>0</v>
      </c>
      <c r="BI345" s="11">
        <f t="shared" ca="1" si="158"/>
        <v>0</v>
      </c>
      <c r="BJ345" s="11">
        <f t="shared" ca="1" si="159"/>
        <v>0</v>
      </c>
      <c r="BK345" s="11">
        <f ca="1">IF(Table1[[#This Row],[Area]]="NUNAVUT",Table1[[#This Row],[Income]],0)</f>
        <v>0</v>
      </c>
      <c r="BL345" s="11">
        <f t="shared" ca="1" si="160"/>
        <v>0</v>
      </c>
      <c r="BM345" s="6">
        <f ca="1">IF(Table1[[#This Row],[Area]]="MANITOBA",Table1[[#This Row],[Income]],0)</f>
        <v>0</v>
      </c>
      <c r="BN345" s="6">
        <f ca="1">IF(Table1[[#This Row],[Area]]="ONTARIO",Table1[[#This Row],[Income]],0)</f>
        <v>0</v>
      </c>
      <c r="BO345" s="6">
        <f ca="1">IF(Table1[[#This Row],[Area]]="QUEBEC",Table1[[#This Row],[Income]],0)</f>
        <v>0</v>
      </c>
      <c r="BP345" s="6">
        <f ca="1">IF(Table1[[#This Row],[Area]]="NEWFOUNLAND",Table1[[#This Row],[Income]],0)</f>
        <v>0</v>
      </c>
      <c r="BQ345" s="6">
        <f ca="1">IF(Table1[[#This Row],[Area]]="NEW BRUNCWICK",Table1[[#This Row],[Income]],0)</f>
        <v>0</v>
      </c>
      <c r="BR345" s="6">
        <f ca="1">IF(Table1[[#This Row],[Area]]="NOVA SCOTIA",Table1[[#This Row],[Income]],0)</f>
        <v>2503</v>
      </c>
      <c r="BS345" s="7">
        <f t="shared" ca="1" si="161"/>
        <v>5910</v>
      </c>
      <c r="BT345" s="5">
        <f ca="1">IF(Table1[[#This Row],[field of work]]="HEALTH",Table1[[#This Row],[Income]],0)</f>
        <v>0</v>
      </c>
      <c r="BU345" s="6">
        <f ca="1">IF(Table1[[#This Row],[field of work]]="CONSTRUCTION",Table1[[#This Row],[Income]],0)</f>
        <v>0</v>
      </c>
      <c r="BV345" s="6">
        <f t="shared" ca="1" si="162"/>
        <v>0</v>
      </c>
      <c r="BW345" s="6">
        <f ca="1">IF(Table1[[#This Row],[field of work]]="IT",Table1[[#This Row],[Income]],0)</f>
        <v>0</v>
      </c>
      <c r="BX345" s="6">
        <f ca="1">IF(Table1[[#This Row],[field of work]]="GENERAL WORK",Table1[[#This Row],[Income]],0)</f>
        <v>2503</v>
      </c>
      <c r="BY345" s="7">
        <f ca="1">IF(Table1[[#This Row],[field of work]]="AGRICULTURE",Table1[[#This Row],[Income]],0)</f>
        <v>0</v>
      </c>
      <c r="BZ345" s="5">
        <f ca="1">IF(Table1[[#This Row],[Value of debts]]&gt;Table1[[#This Row],[Income]],1,0)</f>
        <v>1</v>
      </c>
      <c r="CA345" s="7"/>
      <c r="CB345" s="5">
        <f ca="1">IF(Table1[[#This Row],[Networth of person($)]]&gt;$CC$6,Table1[[#This Row],[age]],0)</f>
        <v>0</v>
      </c>
      <c r="CC345" s="7"/>
      <c r="CD345" s="6"/>
      <c r="CE345" s="6"/>
      <c r="CF345" s="6"/>
      <c r="CG345" s="6"/>
      <c r="CH345" s="6"/>
      <c r="CI345" s="6"/>
    </row>
    <row r="346" spans="2:87" x14ac:dyDescent="0.25">
      <c r="B346">
        <f t="shared" ca="1" si="143"/>
        <v>1</v>
      </c>
      <c r="C346" t="str">
        <f t="shared" ca="1" si="144"/>
        <v>men</v>
      </c>
      <c r="D346">
        <f t="shared" ca="1" si="145"/>
        <v>31</v>
      </c>
      <c r="E346">
        <f t="shared" ca="1" si="146"/>
        <v>6</v>
      </c>
      <c r="F346" t="str">
        <f t="shared" ca="1" si="147"/>
        <v>agriculture</v>
      </c>
      <c r="G346">
        <f t="shared" ca="1" si="148"/>
        <v>1</v>
      </c>
      <c r="H346" t="str">
        <f t="shared" ca="1" si="149"/>
        <v>highschool</v>
      </c>
      <c r="I346">
        <f t="shared" ca="1" si="150"/>
        <v>0</v>
      </c>
      <c r="J346">
        <f t="shared" ca="1" si="151"/>
        <v>1</v>
      </c>
      <c r="K346">
        <f t="shared" ca="1" si="152"/>
        <v>6279</v>
      </c>
      <c r="L346">
        <f t="shared" ca="1" si="153"/>
        <v>13</v>
      </c>
      <c r="M346" t="str">
        <f t="shared" ca="1" si="154"/>
        <v>Prince Edward Island</v>
      </c>
      <c r="N346">
        <f t="shared" ca="1" si="163"/>
        <v>31395</v>
      </c>
      <c r="O346">
        <f t="shared" ca="1" si="155"/>
        <v>28539.02354224995</v>
      </c>
      <c r="P346">
        <f t="shared" ca="1" si="164"/>
        <v>2777.1867347995394</v>
      </c>
      <c r="Q346">
        <f t="shared" ca="1" si="156"/>
        <v>711</v>
      </c>
      <c r="R346">
        <f t="shared" ca="1" si="165"/>
        <v>6309.1055601531416</v>
      </c>
      <c r="S346">
        <f t="shared" ca="1" si="166"/>
        <v>5902.492786399147</v>
      </c>
      <c r="T346">
        <f t="shared" ca="1" si="167"/>
        <v>40074.67952119869</v>
      </c>
      <c r="U346">
        <f t="shared" ca="1" si="168"/>
        <v>35559.129102403094</v>
      </c>
      <c r="V346">
        <f t="shared" ca="1" si="169"/>
        <v>4515.5504187955958</v>
      </c>
      <c r="AD346" s="5">
        <f ca="1">IF(Table1[[#This Row],[Gender]]="men",1,0)</f>
        <v>1</v>
      </c>
      <c r="AE346" s="6">
        <f ca="1">IF(Table1[[#This Row],[Gender]]="women",1,0)</f>
        <v>0</v>
      </c>
      <c r="AF346" s="6"/>
      <c r="AG346" s="7"/>
      <c r="AJ346" s="17">
        <f ca="1">IF(Table1[[#This Row],[field of work]]="TEACHING",1,0)</f>
        <v>0</v>
      </c>
      <c r="AK346" s="11">
        <f ca="1">IF(Table1[[#This Row],[field of work]]="CONSTRUCTION",1,0)</f>
        <v>0</v>
      </c>
      <c r="AL346" s="11">
        <f ca="1">IF(Table1[[#This Row],[field of work]]="AGRICULTURE",1,0)</f>
        <v>1</v>
      </c>
      <c r="AM346" s="11">
        <f ca="1">IF(Table1[[#This Row],[field of work]]="AGRICULTURE",1,0)</f>
        <v>1</v>
      </c>
      <c r="AN346" s="11">
        <f ca="1">IF(Table1[[#This Row],[field of work]]="HEALTH",1,0)</f>
        <v>0</v>
      </c>
      <c r="AO346" s="11">
        <f ca="1">IF(Table1[[#This Row],[field of work]]="IT",1,0)</f>
        <v>0</v>
      </c>
      <c r="AP346" s="11"/>
      <c r="AQ346" s="11"/>
      <c r="AR346" s="6"/>
      <c r="AS346" s="6"/>
      <c r="AT346" s="6"/>
      <c r="AU346" s="7"/>
      <c r="AW346" s="20">
        <f ca="1">QUOTIENT(Table1[[#This Row],[Car Value]],Table1[[#This Row],[Cars]])</f>
        <v>2777</v>
      </c>
      <c r="AX346" s="6"/>
      <c r="AY346" s="17">
        <f ca="1">IF(Table1[[#This Row],[Value of debts]]&gt;$AZ$6,1,0)</f>
        <v>1</v>
      </c>
      <c r="AZ346" s="6"/>
      <c r="BA346" s="6"/>
      <c r="BB346" s="7"/>
      <c r="BC346" s="27">
        <f ca="1">(Table1[[#This Row],[Mortage left]]/Table1[[#This Row],[Value of House]])</f>
        <v>0.90903085020703778</v>
      </c>
      <c r="BD346" s="11">
        <f t="shared" ca="1" si="157"/>
        <v>0</v>
      </c>
      <c r="BE346" s="11"/>
      <c r="BF346" s="11"/>
      <c r="BG346" s="17">
        <f ca="1">IF(Table1[[#This Row],[Area]]="YUKON",Table1[[#This Row],[Income]],0)</f>
        <v>0</v>
      </c>
      <c r="BH346" s="11">
        <f ca="1">IF(Table1[[#This Row],[Area]]="BC",Table1[[#This Row],[Income]],0)</f>
        <v>0</v>
      </c>
      <c r="BI346" s="11">
        <f t="shared" ca="1" si="158"/>
        <v>0</v>
      </c>
      <c r="BJ346" s="11">
        <f t="shared" ca="1" si="159"/>
        <v>0</v>
      </c>
      <c r="BK346" s="11">
        <f ca="1">IF(Table1[[#This Row],[Area]]="NUNAVUT",Table1[[#This Row],[Income]],0)</f>
        <v>0</v>
      </c>
      <c r="BL346" s="11">
        <f t="shared" ca="1" si="160"/>
        <v>0</v>
      </c>
      <c r="BM346" s="6">
        <f ca="1">IF(Table1[[#This Row],[Area]]="MANITOBA",Table1[[#This Row],[Income]],0)</f>
        <v>0</v>
      </c>
      <c r="BN346" s="6">
        <f ca="1">IF(Table1[[#This Row],[Area]]="ONTARIO",Table1[[#This Row],[Income]],0)</f>
        <v>0</v>
      </c>
      <c r="BO346" s="6">
        <f ca="1">IF(Table1[[#This Row],[Area]]="QUEBEC",Table1[[#This Row],[Income]],0)</f>
        <v>0</v>
      </c>
      <c r="BP346" s="6">
        <f ca="1">IF(Table1[[#This Row],[Area]]="NEWFOUNLAND",Table1[[#This Row],[Income]],0)</f>
        <v>0</v>
      </c>
      <c r="BQ346" s="6">
        <f ca="1">IF(Table1[[#This Row],[Area]]="NEW BRUNCWICK",Table1[[#This Row],[Income]],0)</f>
        <v>0</v>
      </c>
      <c r="BR346" s="6">
        <f ca="1">IF(Table1[[#This Row],[Area]]="NOVA SCOTIA",Table1[[#This Row],[Income]],0)</f>
        <v>0</v>
      </c>
      <c r="BS346" s="7">
        <f t="shared" ca="1" si="161"/>
        <v>0</v>
      </c>
      <c r="BT346" s="5">
        <f ca="1">IF(Table1[[#This Row],[field of work]]="HEALTH",Table1[[#This Row],[Income]],0)</f>
        <v>0</v>
      </c>
      <c r="BU346" s="6">
        <f ca="1">IF(Table1[[#This Row],[field of work]]="CONSTRUCTION",Table1[[#This Row],[Income]],0)</f>
        <v>0</v>
      </c>
      <c r="BV346" s="6">
        <f t="shared" ca="1" si="162"/>
        <v>0</v>
      </c>
      <c r="BW346" s="6">
        <f ca="1">IF(Table1[[#This Row],[field of work]]="IT",Table1[[#This Row],[Income]],0)</f>
        <v>0</v>
      </c>
      <c r="BX346" s="6">
        <f ca="1">IF(Table1[[#This Row],[field of work]]="GENERAL WORK",Table1[[#This Row],[Income]],0)</f>
        <v>0</v>
      </c>
      <c r="BY346" s="7">
        <f ca="1">IF(Table1[[#This Row],[field of work]]="AGRICULTURE",Table1[[#This Row],[Income]],0)</f>
        <v>6279</v>
      </c>
      <c r="BZ346" s="5">
        <f ca="1">IF(Table1[[#This Row],[Value of debts]]&gt;Table1[[#This Row],[Income]],1,0)</f>
        <v>1</v>
      </c>
      <c r="CA346" s="7"/>
      <c r="CB346" s="5">
        <f ca="1">IF(Table1[[#This Row],[Networth of person($)]]&gt;$CC$6,Table1[[#This Row],[age]],0)</f>
        <v>0</v>
      </c>
      <c r="CC346" s="7"/>
      <c r="CD346" s="6"/>
      <c r="CE346" s="6"/>
      <c r="CF346" s="6"/>
      <c r="CG346" s="6"/>
      <c r="CH346" s="6"/>
      <c r="CI346" s="6"/>
    </row>
    <row r="347" spans="2:87" x14ac:dyDescent="0.25">
      <c r="B347">
        <f t="shared" ca="1" si="143"/>
        <v>2</v>
      </c>
      <c r="C347" t="str">
        <f t="shared" ca="1" si="144"/>
        <v>women</v>
      </c>
      <c r="D347">
        <f t="shared" ca="1" si="145"/>
        <v>36</v>
      </c>
      <c r="E347">
        <f t="shared" ca="1" si="146"/>
        <v>4</v>
      </c>
      <c r="F347" t="str">
        <f t="shared" ca="1" si="147"/>
        <v>IT</v>
      </c>
      <c r="G347">
        <f t="shared" ca="1" si="148"/>
        <v>4</v>
      </c>
      <c r="H347" t="str">
        <f t="shared" ca="1" si="149"/>
        <v>technical</v>
      </c>
      <c r="I347">
        <f t="shared" ca="1" si="150"/>
        <v>1</v>
      </c>
      <c r="J347">
        <f t="shared" ca="1" si="151"/>
        <v>3</v>
      </c>
      <c r="K347">
        <f t="shared" ca="1" si="152"/>
        <v>5910</v>
      </c>
      <c r="L347">
        <f t="shared" ca="1" si="153"/>
        <v>13</v>
      </c>
      <c r="M347" t="str">
        <f t="shared" ca="1" si="154"/>
        <v>Prince Edward Island</v>
      </c>
      <c r="N347">
        <f t="shared" ca="1" si="163"/>
        <v>23640</v>
      </c>
      <c r="O347">
        <f t="shared" ca="1" si="155"/>
        <v>11454.274520802841</v>
      </c>
      <c r="P347">
        <f t="shared" ca="1" si="164"/>
        <v>9118.2127269271041</v>
      </c>
      <c r="Q347">
        <f t="shared" ca="1" si="156"/>
        <v>6151</v>
      </c>
      <c r="R347">
        <f t="shared" ca="1" si="165"/>
        <v>7196.7926909078597</v>
      </c>
      <c r="S347">
        <f t="shared" ca="1" si="166"/>
        <v>7842.3268921444624</v>
      </c>
      <c r="T347">
        <f t="shared" ca="1" si="167"/>
        <v>40600.539619071569</v>
      </c>
      <c r="U347">
        <f t="shared" ca="1" si="168"/>
        <v>24802.067211710702</v>
      </c>
      <c r="V347">
        <f t="shared" ca="1" si="169"/>
        <v>15798.472407360867</v>
      </c>
      <c r="AD347" s="5">
        <f ca="1">IF(Table1[[#This Row],[Gender]]="men",1,0)</f>
        <v>0</v>
      </c>
      <c r="AE347" s="6">
        <f ca="1">IF(Table1[[#This Row],[Gender]]="women",1,0)</f>
        <v>1</v>
      </c>
      <c r="AF347" s="6"/>
      <c r="AG347" s="7"/>
      <c r="AJ347" s="17">
        <f ca="1">IF(Table1[[#This Row],[field of work]]="TEACHING",1,0)</f>
        <v>0</v>
      </c>
      <c r="AK347" s="11">
        <f ca="1">IF(Table1[[#This Row],[field of work]]="CONSTRUCTION",1,0)</f>
        <v>0</v>
      </c>
      <c r="AL347" s="11">
        <f ca="1">IF(Table1[[#This Row],[field of work]]="AGRICULTURE",1,0)</f>
        <v>0</v>
      </c>
      <c r="AM347" s="11">
        <f ca="1">IF(Table1[[#This Row],[field of work]]="AGRICULTURE",1,0)</f>
        <v>0</v>
      </c>
      <c r="AN347" s="11">
        <f ca="1">IF(Table1[[#This Row],[field of work]]="HEALTH",1,0)</f>
        <v>0</v>
      </c>
      <c r="AO347" s="11">
        <f ca="1">IF(Table1[[#This Row],[field of work]]="IT",1,0)</f>
        <v>1</v>
      </c>
      <c r="AP347" s="11"/>
      <c r="AQ347" s="11"/>
      <c r="AR347" s="6"/>
      <c r="AS347" s="6"/>
      <c r="AT347" s="6"/>
      <c r="AU347" s="7"/>
      <c r="AW347" s="20">
        <f ca="1">QUOTIENT(Table1[[#This Row],[Car Value]],Table1[[#This Row],[Cars]])</f>
        <v>3039</v>
      </c>
      <c r="AX347" s="6"/>
      <c r="AY347" s="17">
        <f ca="1">IF(Table1[[#This Row],[Value of debts]]&gt;$AZ$6,1,0)</f>
        <v>1</v>
      </c>
      <c r="AZ347" s="6"/>
      <c r="BA347" s="6"/>
      <c r="BB347" s="7"/>
      <c r="BC347" s="27">
        <f ca="1">(Table1[[#This Row],[Mortage left]]/Table1[[#This Row],[Value of House]])</f>
        <v>0.48452937905257365</v>
      </c>
      <c r="BD347" s="11">
        <f t="shared" ca="1" si="157"/>
        <v>0</v>
      </c>
      <c r="BE347" s="11"/>
      <c r="BF347" s="11"/>
      <c r="BG347" s="17">
        <f ca="1">IF(Table1[[#This Row],[Area]]="YUKON",Table1[[#This Row],[Income]],0)</f>
        <v>0</v>
      </c>
      <c r="BH347" s="11">
        <f ca="1">IF(Table1[[#This Row],[Area]]="BC",Table1[[#This Row],[Income]],0)</f>
        <v>0</v>
      </c>
      <c r="BI347" s="11">
        <f t="shared" ca="1" si="158"/>
        <v>0</v>
      </c>
      <c r="BJ347" s="11">
        <f t="shared" ca="1" si="159"/>
        <v>0</v>
      </c>
      <c r="BK347" s="11">
        <f ca="1">IF(Table1[[#This Row],[Area]]="NUNAVUT",Table1[[#This Row],[Income]],0)</f>
        <v>0</v>
      </c>
      <c r="BL347" s="11">
        <f t="shared" ca="1" si="160"/>
        <v>0</v>
      </c>
      <c r="BM347" s="6">
        <f ca="1">IF(Table1[[#This Row],[Area]]="MANITOBA",Table1[[#This Row],[Income]],0)</f>
        <v>0</v>
      </c>
      <c r="BN347" s="6">
        <f ca="1">IF(Table1[[#This Row],[Area]]="ONTARIO",Table1[[#This Row],[Income]],0)</f>
        <v>0</v>
      </c>
      <c r="BO347" s="6">
        <f ca="1">IF(Table1[[#This Row],[Area]]="QUEBEC",Table1[[#This Row],[Income]],0)</f>
        <v>0</v>
      </c>
      <c r="BP347" s="6">
        <f ca="1">IF(Table1[[#This Row],[Area]]="NEWFOUNLAND",Table1[[#This Row],[Income]],0)</f>
        <v>0</v>
      </c>
      <c r="BQ347" s="6">
        <f ca="1">IF(Table1[[#This Row],[Area]]="NEW BRUNCWICK",Table1[[#This Row],[Income]],0)</f>
        <v>0</v>
      </c>
      <c r="BR347" s="6">
        <f ca="1">IF(Table1[[#This Row],[Area]]="NOVA SCOTIA",Table1[[#This Row],[Income]],0)</f>
        <v>0</v>
      </c>
      <c r="BS347" s="7">
        <f t="shared" ca="1" si="161"/>
        <v>0</v>
      </c>
      <c r="BT347" s="5">
        <f ca="1">IF(Table1[[#This Row],[field of work]]="HEALTH",Table1[[#This Row],[Income]],0)</f>
        <v>0</v>
      </c>
      <c r="BU347" s="6">
        <f ca="1">IF(Table1[[#This Row],[field of work]]="CONSTRUCTION",Table1[[#This Row],[Income]],0)</f>
        <v>0</v>
      </c>
      <c r="BV347" s="6">
        <f t="shared" ca="1" si="162"/>
        <v>0</v>
      </c>
      <c r="BW347" s="6">
        <f ca="1">IF(Table1[[#This Row],[field of work]]="IT",Table1[[#This Row],[Income]],0)</f>
        <v>5910</v>
      </c>
      <c r="BX347" s="6">
        <f ca="1">IF(Table1[[#This Row],[field of work]]="GENERAL WORK",Table1[[#This Row],[Income]],0)</f>
        <v>0</v>
      </c>
      <c r="BY347" s="7">
        <f ca="1">IF(Table1[[#This Row],[field of work]]="AGRICULTURE",Table1[[#This Row],[Income]],0)</f>
        <v>0</v>
      </c>
      <c r="BZ347" s="5">
        <f ca="1">IF(Table1[[#This Row],[Value of debts]]&gt;Table1[[#This Row],[Income]],1,0)</f>
        <v>1</v>
      </c>
      <c r="CA347" s="7"/>
      <c r="CB347" s="5">
        <f ca="1">IF(Table1[[#This Row],[Networth of person($)]]&gt;$CC$6,Table1[[#This Row],[age]],0)</f>
        <v>36</v>
      </c>
      <c r="CC347" s="7"/>
      <c r="CD347" s="6"/>
      <c r="CE347" s="6"/>
      <c r="CF347" s="6"/>
      <c r="CG347" s="6"/>
      <c r="CH347" s="6"/>
      <c r="CI347" s="6"/>
    </row>
    <row r="348" spans="2:87" x14ac:dyDescent="0.25">
      <c r="B348">
        <f t="shared" ca="1" si="143"/>
        <v>1</v>
      </c>
      <c r="C348" t="str">
        <f t="shared" ca="1" si="144"/>
        <v>men</v>
      </c>
      <c r="D348">
        <f t="shared" ca="1" si="145"/>
        <v>33</v>
      </c>
      <c r="E348">
        <f t="shared" ca="1" si="146"/>
        <v>4</v>
      </c>
      <c r="F348" t="str">
        <f t="shared" ca="1" si="147"/>
        <v>IT</v>
      </c>
      <c r="G348">
        <f t="shared" ca="1" si="148"/>
        <v>6</v>
      </c>
      <c r="H348" t="str">
        <f t="shared" ca="1" si="149"/>
        <v>other</v>
      </c>
      <c r="I348">
        <f t="shared" ca="1" si="150"/>
        <v>0</v>
      </c>
      <c r="J348">
        <f t="shared" ca="1" si="151"/>
        <v>1</v>
      </c>
      <c r="K348">
        <f t="shared" ca="1" si="152"/>
        <v>7716</v>
      </c>
      <c r="L348">
        <f t="shared" ca="1" si="153"/>
        <v>5</v>
      </c>
      <c r="M348" t="str">
        <f t="shared" ca="1" si="154"/>
        <v>Nunavut</v>
      </c>
      <c r="N348">
        <f t="shared" ca="1" si="163"/>
        <v>30864</v>
      </c>
      <c r="O348">
        <f t="shared" ca="1" si="155"/>
        <v>6731.3444575223557</v>
      </c>
      <c r="P348">
        <f t="shared" ca="1" si="164"/>
        <v>3762.9519694076084</v>
      </c>
      <c r="Q348">
        <f t="shared" ca="1" si="156"/>
        <v>1472</v>
      </c>
      <c r="R348">
        <f t="shared" ca="1" si="165"/>
        <v>10930.964321961228</v>
      </c>
      <c r="S348">
        <f t="shared" ca="1" si="166"/>
        <v>9822.6035247185646</v>
      </c>
      <c r="T348">
        <f t="shared" ca="1" si="167"/>
        <v>44449.555494126173</v>
      </c>
      <c r="U348">
        <f t="shared" ca="1" si="168"/>
        <v>19134.308779483581</v>
      </c>
      <c r="V348">
        <f t="shared" ca="1" si="169"/>
        <v>25315.246714642592</v>
      </c>
      <c r="AD348" s="5">
        <f ca="1">IF(Table1[[#This Row],[Gender]]="men",1,0)</f>
        <v>1</v>
      </c>
      <c r="AE348" s="6">
        <f ca="1">IF(Table1[[#This Row],[Gender]]="women",1,0)</f>
        <v>0</v>
      </c>
      <c r="AF348" s="6"/>
      <c r="AG348" s="7"/>
      <c r="AJ348" s="17">
        <f ca="1">IF(Table1[[#This Row],[field of work]]="TEACHING",1,0)</f>
        <v>0</v>
      </c>
      <c r="AK348" s="11">
        <f ca="1">IF(Table1[[#This Row],[field of work]]="CONSTRUCTION",1,0)</f>
        <v>0</v>
      </c>
      <c r="AL348" s="11">
        <f ca="1">IF(Table1[[#This Row],[field of work]]="AGRICULTURE",1,0)</f>
        <v>0</v>
      </c>
      <c r="AM348" s="11">
        <f ca="1">IF(Table1[[#This Row],[field of work]]="AGRICULTURE",1,0)</f>
        <v>0</v>
      </c>
      <c r="AN348" s="11">
        <f ca="1">IF(Table1[[#This Row],[field of work]]="HEALTH",1,0)</f>
        <v>0</v>
      </c>
      <c r="AO348" s="11">
        <f ca="1">IF(Table1[[#This Row],[field of work]]="IT",1,0)</f>
        <v>1</v>
      </c>
      <c r="AP348" s="11"/>
      <c r="AQ348" s="11"/>
      <c r="AR348" s="6"/>
      <c r="AS348" s="6"/>
      <c r="AT348" s="6"/>
      <c r="AU348" s="7"/>
      <c r="AW348" s="20">
        <f ca="1">QUOTIENT(Table1[[#This Row],[Car Value]],Table1[[#This Row],[Cars]])</f>
        <v>3762</v>
      </c>
      <c r="AX348" s="6"/>
      <c r="AY348" s="17">
        <f ca="1">IF(Table1[[#This Row],[Value of debts]]&gt;$AZ$6,1,0)</f>
        <v>1</v>
      </c>
      <c r="AZ348" s="6"/>
      <c r="BA348" s="6"/>
      <c r="BB348" s="7"/>
      <c r="BC348" s="27">
        <f ca="1">(Table1[[#This Row],[Mortage left]]/Table1[[#This Row],[Value of House]])</f>
        <v>0.2180969562442443</v>
      </c>
      <c r="BD348" s="11">
        <f t="shared" ca="1" si="157"/>
        <v>0</v>
      </c>
      <c r="BE348" s="11"/>
      <c r="BF348" s="11"/>
      <c r="BG348" s="17">
        <f ca="1">IF(Table1[[#This Row],[Area]]="YUKON",Table1[[#This Row],[Income]],0)</f>
        <v>0</v>
      </c>
      <c r="BH348" s="11">
        <f ca="1">IF(Table1[[#This Row],[Area]]="BC",Table1[[#This Row],[Income]],0)</f>
        <v>0</v>
      </c>
      <c r="BI348" s="11">
        <f t="shared" ca="1" si="158"/>
        <v>0</v>
      </c>
      <c r="BJ348" s="11">
        <f t="shared" ca="1" si="159"/>
        <v>0</v>
      </c>
      <c r="BK348" s="11">
        <f ca="1">IF(Table1[[#This Row],[Area]]="NUNAVUT",Table1[[#This Row],[Income]],0)</f>
        <v>7716</v>
      </c>
      <c r="BL348" s="11">
        <f t="shared" ca="1" si="160"/>
        <v>0</v>
      </c>
      <c r="BM348" s="6">
        <f ca="1">IF(Table1[[#This Row],[Area]]="MANITOBA",Table1[[#This Row],[Income]],0)</f>
        <v>0</v>
      </c>
      <c r="BN348" s="6">
        <f ca="1">IF(Table1[[#This Row],[Area]]="ONTARIO",Table1[[#This Row],[Income]],0)</f>
        <v>0</v>
      </c>
      <c r="BO348" s="6">
        <f ca="1">IF(Table1[[#This Row],[Area]]="QUEBEC",Table1[[#This Row],[Income]],0)</f>
        <v>0</v>
      </c>
      <c r="BP348" s="6">
        <f ca="1">IF(Table1[[#This Row],[Area]]="NEWFOUNLAND",Table1[[#This Row],[Income]],0)</f>
        <v>0</v>
      </c>
      <c r="BQ348" s="6">
        <f ca="1">IF(Table1[[#This Row],[Area]]="NEW BRUNCWICK",Table1[[#This Row],[Income]],0)</f>
        <v>0</v>
      </c>
      <c r="BR348" s="6">
        <f ca="1">IF(Table1[[#This Row],[Area]]="NOVA SCOTIA",Table1[[#This Row],[Income]],0)</f>
        <v>0</v>
      </c>
      <c r="BS348" s="7">
        <f t="shared" ca="1" si="161"/>
        <v>0</v>
      </c>
      <c r="BT348" s="5">
        <f ca="1">IF(Table1[[#This Row],[field of work]]="HEALTH",Table1[[#This Row],[Income]],0)</f>
        <v>0</v>
      </c>
      <c r="BU348" s="6">
        <f ca="1">IF(Table1[[#This Row],[field of work]]="CONSTRUCTION",Table1[[#This Row],[Income]],0)</f>
        <v>0</v>
      </c>
      <c r="BV348" s="6">
        <f t="shared" ca="1" si="162"/>
        <v>0</v>
      </c>
      <c r="BW348" s="6">
        <f ca="1">IF(Table1[[#This Row],[field of work]]="IT",Table1[[#This Row],[Income]],0)</f>
        <v>7716</v>
      </c>
      <c r="BX348" s="6">
        <f ca="1">IF(Table1[[#This Row],[field of work]]="GENERAL WORK",Table1[[#This Row],[Income]],0)</f>
        <v>0</v>
      </c>
      <c r="BY348" s="7">
        <f ca="1">IF(Table1[[#This Row],[field of work]]="AGRICULTURE",Table1[[#This Row],[Income]],0)</f>
        <v>0</v>
      </c>
      <c r="BZ348" s="5">
        <f ca="1">IF(Table1[[#This Row],[Value of debts]]&gt;Table1[[#This Row],[Income]],1,0)</f>
        <v>1</v>
      </c>
      <c r="CA348" s="7"/>
      <c r="CB348" s="5">
        <f ca="1">IF(Table1[[#This Row],[Networth of person($)]]&gt;$CC$6,Table1[[#This Row],[age]],0)</f>
        <v>33</v>
      </c>
      <c r="CC348" s="7"/>
      <c r="CD348" s="6"/>
      <c r="CE348" s="6"/>
      <c r="CF348" s="6"/>
      <c r="CG348" s="6"/>
      <c r="CH348" s="6"/>
      <c r="CI348" s="6"/>
    </row>
    <row r="349" spans="2:87" x14ac:dyDescent="0.25">
      <c r="B349">
        <f t="shared" ca="1" si="143"/>
        <v>2</v>
      </c>
      <c r="C349" t="str">
        <f t="shared" ca="1" si="144"/>
        <v>women</v>
      </c>
      <c r="D349">
        <f t="shared" ca="1" si="145"/>
        <v>30</v>
      </c>
      <c r="E349">
        <f t="shared" ca="1" si="146"/>
        <v>1</v>
      </c>
      <c r="F349" t="str">
        <f t="shared" ca="1" si="147"/>
        <v>health</v>
      </c>
      <c r="G349">
        <f t="shared" ca="1" si="148"/>
        <v>4</v>
      </c>
      <c r="H349" t="str">
        <f t="shared" ca="1" si="149"/>
        <v>technical</v>
      </c>
      <c r="I349">
        <f t="shared" ca="1" si="150"/>
        <v>2</v>
      </c>
      <c r="J349">
        <f t="shared" ca="1" si="151"/>
        <v>2</v>
      </c>
      <c r="K349">
        <f t="shared" ca="1" si="152"/>
        <v>2822</v>
      </c>
      <c r="L349">
        <f t="shared" ca="1" si="153"/>
        <v>4</v>
      </c>
      <c r="M349" t="str">
        <f t="shared" ca="1" si="154"/>
        <v>Alberta</v>
      </c>
      <c r="N349">
        <f t="shared" ca="1" si="163"/>
        <v>16932</v>
      </c>
      <c r="O349">
        <f t="shared" ca="1" si="155"/>
        <v>2846.0863701878475</v>
      </c>
      <c r="P349">
        <f t="shared" ca="1" si="164"/>
        <v>2879.8410580986897</v>
      </c>
      <c r="Q349">
        <f t="shared" ca="1" si="156"/>
        <v>315</v>
      </c>
      <c r="R349">
        <f t="shared" ca="1" si="165"/>
        <v>613.48614721289096</v>
      </c>
      <c r="S349">
        <f t="shared" ca="1" si="166"/>
        <v>399.42170979641202</v>
      </c>
      <c r="T349">
        <f t="shared" ca="1" si="167"/>
        <v>20211.262767895103</v>
      </c>
      <c r="U349">
        <f t="shared" ca="1" si="168"/>
        <v>3774.5725174007384</v>
      </c>
      <c r="V349">
        <f t="shared" ca="1" si="169"/>
        <v>16436.690250494365</v>
      </c>
      <c r="AD349" s="5">
        <f ca="1">IF(Table1[[#This Row],[Gender]]="men",1,0)</f>
        <v>0</v>
      </c>
      <c r="AE349" s="6">
        <f ca="1">IF(Table1[[#This Row],[Gender]]="women",1,0)</f>
        <v>1</v>
      </c>
      <c r="AF349" s="6"/>
      <c r="AG349" s="7"/>
      <c r="AJ349" s="17">
        <f ca="1">IF(Table1[[#This Row],[field of work]]="TEACHING",1,0)</f>
        <v>0</v>
      </c>
      <c r="AK349" s="11">
        <f ca="1">IF(Table1[[#This Row],[field of work]]="CONSTRUCTION",1,0)</f>
        <v>0</v>
      </c>
      <c r="AL349" s="11">
        <f ca="1">IF(Table1[[#This Row],[field of work]]="AGRICULTURE",1,0)</f>
        <v>0</v>
      </c>
      <c r="AM349" s="11">
        <f ca="1">IF(Table1[[#This Row],[field of work]]="AGRICULTURE",1,0)</f>
        <v>0</v>
      </c>
      <c r="AN349" s="11">
        <f ca="1">IF(Table1[[#This Row],[field of work]]="HEALTH",1,0)</f>
        <v>1</v>
      </c>
      <c r="AO349" s="11">
        <f ca="1">IF(Table1[[#This Row],[field of work]]="IT",1,0)</f>
        <v>0</v>
      </c>
      <c r="AP349" s="11"/>
      <c r="AQ349" s="11"/>
      <c r="AR349" s="6"/>
      <c r="AS349" s="6"/>
      <c r="AT349" s="6"/>
      <c r="AU349" s="7"/>
      <c r="AW349" s="20">
        <f ca="1">QUOTIENT(Table1[[#This Row],[Car Value]],Table1[[#This Row],[Cars]])</f>
        <v>1439</v>
      </c>
      <c r="AX349" s="6"/>
      <c r="AY349" s="17">
        <f ca="1">IF(Table1[[#This Row],[Value of debts]]&gt;$AZ$6,1,0)</f>
        <v>1</v>
      </c>
      <c r="AZ349" s="6"/>
      <c r="BA349" s="6"/>
      <c r="BB349" s="7"/>
      <c r="BC349" s="27">
        <f ca="1">(Table1[[#This Row],[Mortage left]]/Table1[[#This Row],[Value of House]])</f>
        <v>0.16808920211362199</v>
      </c>
      <c r="BD349" s="11">
        <f t="shared" ca="1" si="157"/>
        <v>1</v>
      </c>
      <c r="BE349" s="11"/>
      <c r="BF349" s="11"/>
      <c r="BG349" s="17">
        <f ca="1">IF(Table1[[#This Row],[Area]]="YUKON",Table1[[#This Row],[Income]],0)</f>
        <v>0</v>
      </c>
      <c r="BH349" s="11">
        <f ca="1">IF(Table1[[#This Row],[Area]]="BC",Table1[[#This Row],[Income]],0)</f>
        <v>0</v>
      </c>
      <c r="BI349" s="11">
        <f t="shared" ca="1" si="158"/>
        <v>0</v>
      </c>
      <c r="BJ349" s="11">
        <f t="shared" ca="1" si="159"/>
        <v>0</v>
      </c>
      <c r="BK349" s="11">
        <f ca="1">IF(Table1[[#This Row],[Area]]="NUNAVUT",Table1[[#This Row],[Income]],0)</f>
        <v>0</v>
      </c>
      <c r="BL349" s="11">
        <f t="shared" ca="1" si="160"/>
        <v>0</v>
      </c>
      <c r="BM349" s="6">
        <f ca="1">IF(Table1[[#This Row],[Area]]="MANITOBA",Table1[[#This Row],[Income]],0)</f>
        <v>0</v>
      </c>
      <c r="BN349" s="6">
        <f ca="1">IF(Table1[[#This Row],[Area]]="ONTARIO",Table1[[#This Row],[Income]],0)</f>
        <v>0</v>
      </c>
      <c r="BO349" s="6">
        <f ca="1">IF(Table1[[#This Row],[Area]]="QUEBEC",Table1[[#This Row],[Income]],0)</f>
        <v>0</v>
      </c>
      <c r="BP349" s="6">
        <f ca="1">IF(Table1[[#This Row],[Area]]="NEWFOUNLAND",Table1[[#This Row],[Income]],0)</f>
        <v>0</v>
      </c>
      <c r="BQ349" s="6">
        <f ca="1">IF(Table1[[#This Row],[Area]]="NEW BRUNCWICK",Table1[[#This Row],[Income]],0)</f>
        <v>0</v>
      </c>
      <c r="BR349" s="6">
        <f ca="1">IF(Table1[[#This Row],[Area]]="NOVA SCOTIA",Table1[[#This Row],[Income]],0)</f>
        <v>0</v>
      </c>
      <c r="BS349" s="7">
        <f t="shared" ca="1" si="161"/>
        <v>0</v>
      </c>
      <c r="BT349" s="5">
        <f ca="1">IF(Table1[[#This Row],[field of work]]="HEALTH",Table1[[#This Row],[Income]],0)</f>
        <v>2822</v>
      </c>
      <c r="BU349" s="6">
        <f ca="1">IF(Table1[[#This Row],[field of work]]="CONSTRUCTION",Table1[[#This Row],[Income]],0)</f>
        <v>0</v>
      </c>
      <c r="BV349" s="6">
        <f t="shared" ca="1" si="162"/>
        <v>0</v>
      </c>
      <c r="BW349" s="6">
        <f ca="1">IF(Table1[[#This Row],[field of work]]="IT",Table1[[#This Row],[Income]],0)</f>
        <v>0</v>
      </c>
      <c r="BX349" s="6">
        <f ca="1">IF(Table1[[#This Row],[field of work]]="GENERAL WORK",Table1[[#This Row],[Income]],0)</f>
        <v>0</v>
      </c>
      <c r="BY349" s="7">
        <f ca="1">IF(Table1[[#This Row],[field of work]]="AGRICULTURE",Table1[[#This Row],[Income]],0)</f>
        <v>0</v>
      </c>
      <c r="BZ349" s="5">
        <f ca="1">IF(Table1[[#This Row],[Value of debts]]&gt;Table1[[#This Row],[Income]],1,0)</f>
        <v>1</v>
      </c>
      <c r="CA349" s="7"/>
      <c r="CB349" s="5">
        <f ca="1">IF(Table1[[#This Row],[Networth of person($)]]&gt;$CC$6,Table1[[#This Row],[age]],0)</f>
        <v>30</v>
      </c>
      <c r="CC349" s="7"/>
      <c r="CD349" s="6"/>
      <c r="CE349" s="6"/>
      <c r="CF349" s="6"/>
      <c r="CG349" s="6"/>
      <c r="CH349" s="6"/>
      <c r="CI349" s="6"/>
    </row>
    <row r="350" spans="2:87" x14ac:dyDescent="0.25">
      <c r="B350">
        <f t="shared" ca="1" si="143"/>
        <v>2</v>
      </c>
      <c r="C350" t="str">
        <f t="shared" ca="1" si="144"/>
        <v>women</v>
      </c>
      <c r="D350">
        <f t="shared" ca="1" si="145"/>
        <v>37</v>
      </c>
      <c r="E350">
        <f t="shared" ca="1" si="146"/>
        <v>6</v>
      </c>
      <c r="F350" t="str">
        <f t="shared" ca="1" si="147"/>
        <v>agriculture</v>
      </c>
      <c r="G350">
        <f t="shared" ca="1" si="148"/>
        <v>4</v>
      </c>
      <c r="H350" t="str">
        <f t="shared" ca="1" si="149"/>
        <v>technical</v>
      </c>
      <c r="I350">
        <f t="shared" ca="1" si="150"/>
        <v>3</v>
      </c>
      <c r="J350">
        <f t="shared" ca="1" si="151"/>
        <v>3</v>
      </c>
      <c r="K350">
        <f t="shared" ca="1" si="152"/>
        <v>5531</v>
      </c>
      <c r="L350">
        <f t="shared" ca="1" si="153"/>
        <v>7</v>
      </c>
      <c r="M350" t="str">
        <f t="shared" ca="1" si="154"/>
        <v>Manitoba</v>
      </c>
      <c r="N350">
        <f t="shared" ca="1" si="163"/>
        <v>27655</v>
      </c>
      <c r="O350">
        <f t="shared" ca="1" si="155"/>
        <v>17108.070663312006</v>
      </c>
      <c r="P350">
        <f t="shared" ca="1" si="164"/>
        <v>6589.1990411269899</v>
      </c>
      <c r="Q350">
        <f t="shared" ca="1" si="156"/>
        <v>5705</v>
      </c>
      <c r="R350">
        <f t="shared" ca="1" si="165"/>
        <v>5899.2003112150687</v>
      </c>
      <c r="S350">
        <f t="shared" ca="1" si="166"/>
        <v>5310.3404940187456</v>
      </c>
      <c r="T350">
        <f t="shared" ca="1" si="167"/>
        <v>39554.539535145734</v>
      </c>
      <c r="U350">
        <f t="shared" ca="1" si="168"/>
        <v>28712.270974527077</v>
      </c>
      <c r="V350">
        <f t="shared" ca="1" si="169"/>
        <v>10842.268560618657</v>
      </c>
      <c r="AD350" s="5">
        <f ca="1">IF(Table1[[#This Row],[Gender]]="men",1,0)</f>
        <v>0</v>
      </c>
      <c r="AE350" s="6">
        <f ca="1">IF(Table1[[#This Row],[Gender]]="women",1,0)</f>
        <v>1</v>
      </c>
      <c r="AF350" s="6"/>
      <c r="AG350" s="7"/>
      <c r="AJ350" s="17">
        <f ca="1">IF(Table1[[#This Row],[field of work]]="TEACHING",1,0)</f>
        <v>0</v>
      </c>
      <c r="AK350" s="11">
        <f ca="1">IF(Table1[[#This Row],[field of work]]="CONSTRUCTION",1,0)</f>
        <v>0</v>
      </c>
      <c r="AL350" s="11">
        <f ca="1">IF(Table1[[#This Row],[field of work]]="AGRICULTURE",1,0)</f>
        <v>1</v>
      </c>
      <c r="AM350" s="11">
        <f ca="1">IF(Table1[[#This Row],[field of work]]="AGRICULTURE",1,0)</f>
        <v>1</v>
      </c>
      <c r="AN350" s="11">
        <f ca="1">IF(Table1[[#This Row],[field of work]]="HEALTH",1,0)</f>
        <v>0</v>
      </c>
      <c r="AO350" s="11">
        <f ca="1">IF(Table1[[#This Row],[field of work]]="IT",1,0)</f>
        <v>0</v>
      </c>
      <c r="AP350" s="11"/>
      <c r="AQ350" s="11"/>
      <c r="AR350" s="6"/>
      <c r="AS350" s="6"/>
      <c r="AT350" s="6"/>
      <c r="AU350" s="7"/>
      <c r="AW350" s="20">
        <f ca="1">QUOTIENT(Table1[[#This Row],[Car Value]],Table1[[#This Row],[Cars]])</f>
        <v>2196</v>
      </c>
      <c r="AX350" s="6"/>
      <c r="AY350" s="17">
        <f ca="1">IF(Table1[[#This Row],[Value of debts]]&gt;$AZ$6,1,0)</f>
        <v>1</v>
      </c>
      <c r="AZ350" s="6"/>
      <c r="BA350" s="6"/>
      <c r="BB350" s="7"/>
      <c r="BC350" s="27">
        <f ca="1">(Table1[[#This Row],[Mortage left]]/Table1[[#This Row],[Value of House]])</f>
        <v>0.61862486578600639</v>
      </c>
      <c r="BD350" s="11">
        <f t="shared" ca="1" si="157"/>
        <v>0</v>
      </c>
      <c r="BE350" s="11"/>
      <c r="BF350" s="11"/>
      <c r="BG350" s="17">
        <f ca="1">IF(Table1[[#This Row],[Area]]="YUKON",Table1[[#This Row],[Income]],0)</f>
        <v>0</v>
      </c>
      <c r="BH350" s="11">
        <f ca="1">IF(Table1[[#This Row],[Area]]="BC",Table1[[#This Row],[Income]],0)</f>
        <v>0</v>
      </c>
      <c r="BI350" s="11">
        <f t="shared" ca="1" si="158"/>
        <v>0</v>
      </c>
      <c r="BJ350" s="11">
        <f t="shared" ca="1" si="159"/>
        <v>6464</v>
      </c>
      <c r="BK350" s="11">
        <f ca="1">IF(Table1[[#This Row],[Area]]="NUNAVUT",Table1[[#This Row],[Income]],0)</f>
        <v>0</v>
      </c>
      <c r="BL350" s="11">
        <f t="shared" ca="1" si="160"/>
        <v>0</v>
      </c>
      <c r="BM350" s="6">
        <f ca="1">IF(Table1[[#This Row],[Area]]="MANITOBA",Table1[[#This Row],[Income]],0)</f>
        <v>5531</v>
      </c>
      <c r="BN350" s="6">
        <f ca="1">IF(Table1[[#This Row],[Area]]="ONTARIO",Table1[[#This Row],[Income]],0)</f>
        <v>0</v>
      </c>
      <c r="BO350" s="6">
        <f ca="1">IF(Table1[[#This Row],[Area]]="QUEBEC",Table1[[#This Row],[Income]],0)</f>
        <v>0</v>
      </c>
      <c r="BP350" s="6">
        <f ca="1">IF(Table1[[#This Row],[Area]]="NEWFOUNLAND",Table1[[#This Row],[Income]],0)</f>
        <v>0</v>
      </c>
      <c r="BQ350" s="6">
        <f ca="1">IF(Table1[[#This Row],[Area]]="NEW BRUNCWICK",Table1[[#This Row],[Income]],0)</f>
        <v>0</v>
      </c>
      <c r="BR350" s="6">
        <f ca="1">IF(Table1[[#This Row],[Area]]="NOVA SCOTIA",Table1[[#This Row],[Income]],0)</f>
        <v>0</v>
      </c>
      <c r="BS350" s="7">
        <f t="shared" ca="1" si="161"/>
        <v>0</v>
      </c>
      <c r="BT350" s="5">
        <f ca="1">IF(Table1[[#This Row],[field of work]]="HEALTH",Table1[[#This Row],[Income]],0)</f>
        <v>0</v>
      </c>
      <c r="BU350" s="6">
        <f ca="1">IF(Table1[[#This Row],[field of work]]="CONSTRUCTION",Table1[[#This Row],[Income]],0)</f>
        <v>0</v>
      </c>
      <c r="BV350" s="6">
        <f t="shared" ca="1" si="162"/>
        <v>0</v>
      </c>
      <c r="BW350" s="6">
        <f ca="1">IF(Table1[[#This Row],[field of work]]="IT",Table1[[#This Row],[Income]],0)</f>
        <v>0</v>
      </c>
      <c r="BX350" s="6">
        <f ca="1">IF(Table1[[#This Row],[field of work]]="GENERAL WORK",Table1[[#This Row],[Income]],0)</f>
        <v>0</v>
      </c>
      <c r="BY350" s="7">
        <f ca="1">IF(Table1[[#This Row],[field of work]]="AGRICULTURE",Table1[[#This Row],[Income]],0)</f>
        <v>5531</v>
      </c>
      <c r="BZ350" s="5">
        <f ca="1">IF(Table1[[#This Row],[Value of debts]]&gt;Table1[[#This Row],[Income]],1,0)</f>
        <v>1</v>
      </c>
      <c r="CA350" s="7"/>
      <c r="CB350" s="5">
        <f ca="1">IF(Table1[[#This Row],[Networth of person($)]]&gt;$CC$6,Table1[[#This Row],[age]],0)</f>
        <v>37</v>
      </c>
      <c r="CC350" s="7"/>
      <c r="CD350" s="6"/>
      <c r="CE350" s="6"/>
      <c r="CF350" s="6"/>
      <c r="CG350" s="6"/>
      <c r="CH350" s="6"/>
      <c r="CI350" s="6"/>
    </row>
    <row r="351" spans="2:87" x14ac:dyDescent="0.25">
      <c r="B351">
        <f t="shared" ca="1" si="143"/>
        <v>1</v>
      </c>
      <c r="C351" t="str">
        <f t="shared" ca="1" si="144"/>
        <v>men</v>
      </c>
      <c r="D351">
        <f t="shared" ca="1" si="145"/>
        <v>30</v>
      </c>
      <c r="E351">
        <f t="shared" ca="1" si="146"/>
        <v>1</v>
      </c>
      <c r="F351" t="str">
        <f t="shared" ca="1" si="147"/>
        <v>health</v>
      </c>
      <c r="G351">
        <f t="shared" ca="1" si="148"/>
        <v>1</v>
      </c>
      <c r="H351" t="str">
        <f t="shared" ca="1" si="149"/>
        <v>highschool</v>
      </c>
      <c r="I351">
        <f t="shared" ca="1" si="150"/>
        <v>0</v>
      </c>
      <c r="J351">
        <f t="shared" ca="1" si="151"/>
        <v>1</v>
      </c>
      <c r="K351">
        <f t="shared" ca="1" si="152"/>
        <v>3547</v>
      </c>
      <c r="L351">
        <f t="shared" ca="1" si="153"/>
        <v>8</v>
      </c>
      <c r="M351" t="str">
        <f t="shared" ca="1" si="154"/>
        <v>Ontario</v>
      </c>
      <c r="N351">
        <f t="shared" ca="1" si="163"/>
        <v>10641</v>
      </c>
      <c r="O351">
        <f t="shared" ca="1" si="155"/>
        <v>10555.059763785259</v>
      </c>
      <c r="P351">
        <f t="shared" ca="1" si="164"/>
        <v>1586.0765880164088</v>
      </c>
      <c r="Q351">
        <f t="shared" ca="1" si="156"/>
        <v>353</v>
      </c>
      <c r="R351">
        <f t="shared" ca="1" si="165"/>
        <v>4865.558462839831</v>
      </c>
      <c r="S351">
        <f t="shared" ca="1" si="166"/>
        <v>3053.3855652203142</v>
      </c>
      <c r="T351">
        <f t="shared" ca="1" si="167"/>
        <v>15280.462153236724</v>
      </c>
      <c r="U351">
        <f t="shared" ca="1" si="168"/>
        <v>15773.618226625091</v>
      </c>
      <c r="V351">
        <f t="shared" ca="1" si="169"/>
        <v>-493.15607338836708</v>
      </c>
      <c r="AD351" s="5">
        <f ca="1">IF(Table1[[#This Row],[Gender]]="men",1,0)</f>
        <v>1</v>
      </c>
      <c r="AE351" s="6">
        <f ca="1">IF(Table1[[#This Row],[Gender]]="women",1,0)</f>
        <v>0</v>
      </c>
      <c r="AF351" s="6"/>
      <c r="AG351" s="7"/>
      <c r="AJ351" s="17">
        <f ca="1">IF(Table1[[#This Row],[field of work]]="TEACHING",1,0)</f>
        <v>0</v>
      </c>
      <c r="AK351" s="11">
        <f ca="1">IF(Table1[[#This Row],[field of work]]="CONSTRUCTION",1,0)</f>
        <v>0</v>
      </c>
      <c r="AL351" s="11">
        <f ca="1">IF(Table1[[#This Row],[field of work]]="AGRICULTURE",1,0)</f>
        <v>0</v>
      </c>
      <c r="AM351" s="11">
        <f ca="1">IF(Table1[[#This Row],[field of work]]="AGRICULTURE",1,0)</f>
        <v>0</v>
      </c>
      <c r="AN351" s="11">
        <f ca="1">IF(Table1[[#This Row],[field of work]]="HEALTH",1,0)</f>
        <v>1</v>
      </c>
      <c r="AO351" s="11">
        <f ca="1">IF(Table1[[#This Row],[field of work]]="IT",1,0)</f>
        <v>0</v>
      </c>
      <c r="AP351" s="11"/>
      <c r="AQ351" s="11"/>
      <c r="AR351" s="6"/>
      <c r="AS351" s="6"/>
      <c r="AT351" s="6"/>
      <c r="AU351" s="7"/>
      <c r="AW351" s="20">
        <f ca="1">QUOTIENT(Table1[[#This Row],[Car Value]],Table1[[#This Row],[Cars]])</f>
        <v>1586</v>
      </c>
      <c r="AX351" s="6"/>
      <c r="AY351" s="17">
        <f ca="1">IF(Table1[[#This Row],[Value of debts]]&gt;$AZ$6,1,0)</f>
        <v>1</v>
      </c>
      <c r="AZ351" s="6"/>
      <c r="BA351" s="6"/>
      <c r="BB351" s="7"/>
      <c r="BC351" s="27">
        <f ca="1">(Table1[[#This Row],[Mortage left]]/Table1[[#This Row],[Value of House]])</f>
        <v>0.99192366918384167</v>
      </c>
      <c r="BD351" s="11">
        <f t="shared" ca="1" si="157"/>
        <v>0</v>
      </c>
      <c r="BE351" s="11"/>
      <c r="BF351" s="11"/>
      <c r="BG351" s="17">
        <f ca="1">IF(Table1[[#This Row],[Area]]="YUKON",Table1[[#This Row],[Income]],0)</f>
        <v>0</v>
      </c>
      <c r="BH351" s="11">
        <f ca="1">IF(Table1[[#This Row],[Area]]="BC",Table1[[#This Row],[Income]],0)</f>
        <v>0</v>
      </c>
      <c r="BI351" s="11">
        <f t="shared" ca="1" si="158"/>
        <v>0</v>
      </c>
      <c r="BJ351" s="11">
        <f t="shared" ca="1" si="159"/>
        <v>8546</v>
      </c>
      <c r="BK351" s="11">
        <f ca="1">IF(Table1[[#This Row],[Area]]="NUNAVUT",Table1[[#This Row],[Income]],0)</f>
        <v>0</v>
      </c>
      <c r="BL351" s="11">
        <f t="shared" ca="1" si="160"/>
        <v>0</v>
      </c>
      <c r="BM351" s="6">
        <f ca="1">IF(Table1[[#This Row],[Area]]="MANITOBA",Table1[[#This Row],[Income]],0)</f>
        <v>0</v>
      </c>
      <c r="BN351" s="6">
        <f ca="1">IF(Table1[[#This Row],[Area]]="ONTARIO",Table1[[#This Row],[Income]],0)</f>
        <v>3547</v>
      </c>
      <c r="BO351" s="6">
        <f ca="1">IF(Table1[[#This Row],[Area]]="QUEBEC",Table1[[#This Row],[Income]],0)</f>
        <v>0</v>
      </c>
      <c r="BP351" s="6">
        <f ca="1">IF(Table1[[#This Row],[Area]]="NEWFOUNLAND",Table1[[#This Row],[Income]],0)</f>
        <v>0</v>
      </c>
      <c r="BQ351" s="6">
        <f ca="1">IF(Table1[[#This Row],[Area]]="NEW BRUNCWICK",Table1[[#This Row],[Income]],0)</f>
        <v>0</v>
      </c>
      <c r="BR351" s="6">
        <f ca="1">IF(Table1[[#This Row],[Area]]="NOVA SCOTIA",Table1[[#This Row],[Income]],0)</f>
        <v>0</v>
      </c>
      <c r="BS351" s="7">
        <f t="shared" ca="1" si="161"/>
        <v>0</v>
      </c>
      <c r="BT351" s="5">
        <f ca="1">IF(Table1[[#This Row],[field of work]]="HEALTH",Table1[[#This Row],[Income]],0)</f>
        <v>3547</v>
      </c>
      <c r="BU351" s="6">
        <f ca="1">IF(Table1[[#This Row],[field of work]]="CONSTRUCTION",Table1[[#This Row],[Income]],0)</f>
        <v>0</v>
      </c>
      <c r="BV351" s="6">
        <f t="shared" ca="1" si="162"/>
        <v>0</v>
      </c>
      <c r="BW351" s="6">
        <f ca="1">IF(Table1[[#This Row],[field of work]]="IT",Table1[[#This Row],[Income]],0)</f>
        <v>0</v>
      </c>
      <c r="BX351" s="6">
        <f ca="1">IF(Table1[[#This Row],[field of work]]="GENERAL WORK",Table1[[#This Row],[Income]],0)</f>
        <v>0</v>
      </c>
      <c r="BY351" s="7">
        <f ca="1">IF(Table1[[#This Row],[field of work]]="AGRICULTURE",Table1[[#This Row],[Income]],0)</f>
        <v>0</v>
      </c>
      <c r="BZ351" s="5">
        <f ca="1">IF(Table1[[#This Row],[Value of debts]]&gt;Table1[[#This Row],[Income]],1,0)</f>
        <v>1</v>
      </c>
      <c r="CA351" s="7"/>
      <c r="CB351" s="5">
        <f ca="1">IF(Table1[[#This Row],[Networth of person($)]]&gt;$CC$6,Table1[[#This Row],[age]],0)</f>
        <v>0</v>
      </c>
      <c r="CC351" s="7"/>
      <c r="CD351" s="6"/>
      <c r="CE351" s="6"/>
      <c r="CF351" s="6"/>
      <c r="CG351" s="6"/>
      <c r="CH351" s="6"/>
      <c r="CI351" s="6"/>
    </row>
    <row r="352" spans="2:87" x14ac:dyDescent="0.25">
      <c r="B352">
        <f t="shared" ca="1" si="143"/>
        <v>2</v>
      </c>
      <c r="C352" t="str">
        <f t="shared" ca="1" si="144"/>
        <v>women</v>
      </c>
      <c r="D352">
        <f t="shared" ca="1" si="145"/>
        <v>34</v>
      </c>
      <c r="E352">
        <f t="shared" ca="1" si="146"/>
        <v>2</v>
      </c>
      <c r="F352" t="str">
        <f t="shared" ca="1" si="147"/>
        <v>constuction</v>
      </c>
      <c r="G352">
        <f t="shared" ca="1" si="148"/>
        <v>2</v>
      </c>
      <c r="H352" t="str">
        <f t="shared" ca="1" si="149"/>
        <v>college</v>
      </c>
      <c r="I352">
        <f t="shared" ca="1" si="150"/>
        <v>0</v>
      </c>
      <c r="J352">
        <f t="shared" ca="1" si="151"/>
        <v>1</v>
      </c>
      <c r="K352">
        <f t="shared" ca="1" si="152"/>
        <v>4880</v>
      </c>
      <c r="L352">
        <f t="shared" ca="1" si="153"/>
        <v>7</v>
      </c>
      <c r="M352" t="str">
        <f t="shared" ca="1" si="154"/>
        <v>Manitoba</v>
      </c>
      <c r="N352">
        <f t="shared" ca="1" si="163"/>
        <v>14640</v>
      </c>
      <c r="O352">
        <f t="shared" ca="1" si="155"/>
        <v>14437.553641517088</v>
      </c>
      <c r="P352">
        <f t="shared" ca="1" si="164"/>
        <v>126.06173695902336</v>
      </c>
      <c r="Q352">
        <f t="shared" ca="1" si="156"/>
        <v>123</v>
      </c>
      <c r="R352">
        <f t="shared" ca="1" si="165"/>
        <v>3803.3604593826549</v>
      </c>
      <c r="S352">
        <f t="shared" ca="1" si="166"/>
        <v>1407.2028790977483</v>
      </c>
      <c r="T352">
        <f t="shared" ca="1" si="167"/>
        <v>16173.264616056771</v>
      </c>
      <c r="U352">
        <f t="shared" ca="1" si="168"/>
        <v>18363.914100899743</v>
      </c>
      <c r="V352">
        <f t="shared" ca="1" si="169"/>
        <v>-2190.649484842972</v>
      </c>
      <c r="AD352" s="5">
        <f ca="1">IF(Table1[[#This Row],[Gender]]="men",1,0)</f>
        <v>0</v>
      </c>
      <c r="AE352" s="6">
        <f ca="1">IF(Table1[[#This Row],[Gender]]="women",1,0)</f>
        <v>1</v>
      </c>
      <c r="AF352" s="6"/>
      <c r="AG352" s="7"/>
      <c r="AJ352" s="17">
        <f ca="1">IF(Table1[[#This Row],[field of work]]="TEACHING",1,0)</f>
        <v>0</v>
      </c>
      <c r="AK352" s="11">
        <f ca="1">IF(Table1[[#This Row],[field of work]]="CONSTRUCTION",1,0)</f>
        <v>0</v>
      </c>
      <c r="AL352" s="11">
        <f ca="1">IF(Table1[[#This Row],[field of work]]="AGRICULTURE",1,0)</f>
        <v>0</v>
      </c>
      <c r="AM352" s="11">
        <f ca="1">IF(Table1[[#This Row],[field of work]]="AGRICULTURE",1,0)</f>
        <v>0</v>
      </c>
      <c r="AN352" s="11">
        <f ca="1">IF(Table1[[#This Row],[field of work]]="HEALTH",1,0)</f>
        <v>0</v>
      </c>
      <c r="AO352" s="11">
        <f ca="1">IF(Table1[[#This Row],[field of work]]="IT",1,0)</f>
        <v>0</v>
      </c>
      <c r="AP352" s="11"/>
      <c r="AQ352" s="11"/>
      <c r="AR352" s="6"/>
      <c r="AS352" s="6"/>
      <c r="AT352" s="6"/>
      <c r="AU352" s="7"/>
      <c r="AW352" s="20">
        <f ca="1">QUOTIENT(Table1[[#This Row],[Car Value]],Table1[[#This Row],[Cars]])</f>
        <v>126</v>
      </c>
      <c r="AX352" s="6"/>
      <c r="AY352" s="17">
        <f ca="1">IF(Table1[[#This Row],[Value of debts]]&gt;$AZ$6,1,0)</f>
        <v>1</v>
      </c>
      <c r="AZ352" s="6"/>
      <c r="BA352" s="6"/>
      <c r="BB352" s="7"/>
      <c r="BC352" s="27">
        <f ca="1">(Table1[[#This Row],[Mortage left]]/Table1[[#This Row],[Value of House]])</f>
        <v>0.98617169682493777</v>
      </c>
      <c r="BD352" s="11">
        <f t="shared" ca="1" si="157"/>
        <v>0</v>
      </c>
      <c r="BE352" s="11"/>
      <c r="BF352" s="11"/>
      <c r="BG352" s="17">
        <f ca="1">IF(Table1[[#This Row],[Area]]="YUKON",Table1[[#This Row],[Income]],0)</f>
        <v>0</v>
      </c>
      <c r="BH352" s="11">
        <f ca="1">IF(Table1[[#This Row],[Area]]="BC",Table1[[#This Row],[Income]],0)</f>
        <v>0</v>
      </c>
      <c r="BI352" s="11">
        <f t="shared" ca="1" si="158"/>
        <v>0</v>
      </c>
      <c r="BJ352" s="11">
        <f t="shared" ca="1" si="159"/>
        <v>0</v>
      </c>
      <c r="BK352" s="11">
        <f ca="1">IF(Table1[[#This Row],[Area]]="NUNAVUT",Table1[[#This Row],[Income]],0)</f>
        <v>0</v>
      </c>
      <c r="BL352" s="11">
        <f t="shared" ca="1" si="160"/>
        <v>0</v>
      </c>
      <c r="BM352" s="6">
        <f ca="1">IF(Table1[[#This Row],[Area]]="MANITOBA",Table1[[#This Row],[Income]],0)</f>
        <v>4880</v>
      </c>
      <c r="BN352" s="6">
        <f ca="1">IF(Table1[[#This Row],[Area]]="ONTARIO",Table1[[#This Row],[Income]],0)</f>
        <v>0</v>
      </c>
      <c r="BO352" s="6">
        <f ca="1">IF(Table1[[#This Row],[Area]]="QUEBEC",Table1[[#This Row],[Income]],0)</f>
        <v>0</v>
      </c>
      <c r="BP352" s="6">
        <f ca="1">IF(Table1[[#This Row],[Area]]="NEWFOUNLAND",Table1[[#This Row],[Income]],0)</f>
        <v>0</v>
      </c>
      <c r="BQ352" s="6">
        <f ca="1">IF(Table1[[#This Row],[Area]]="NEW BRUNCWICK",Table1[[#This Row],[Income]],0)</f>
        <v>0</v>
      </c>
      <c r="BR352" s="6">
        <f ca="1">IF(Table1[[#This Row],[Area]]="NOVA SCOTIA",Table1[[#This Row],[Income]],0)</f>
        <v>0</v>
      </c>
      <c r="BS352" s="7">
        <f t="shared" ca="1" si="161"/>
        <v>3001</v>
      </c>
      <c r="BT352" s="5">
        <f ca="1">IF(Table1[[#This Row],[field of work]]="HEALTH",Table1[[#This Row],[Income]],0)</f>
        <v>0</v>
      </c>
      <c r="BU352" s="6">
        <f ca="1">IF(Table1[[#This Row],[field of work]]="CONSTRUCTION",Table1[[#This Row],[Income]],0)</f>
        <v>0</v>
      </c>
      <c r="BV352" s="6">
        <f t="shared" ca="1" si="162"/>
        <v>0</v>
      </c>
      <c r="BW352" s="6">
        <f ca="1">IF(Table1[[#This Row],[field of work]]="IT",Table1[[#This Row],[Income]],0)</f>
        <v>0</v>
      </c>
      <c r="BX352" s="6">
        <f ca="1">IF(Table1[[#This Row],[field of work]]="GENERAL WORK",Table1[[#This Row],[Income]],0)</f>
        <v>0</v>
      </c>
      <c r="BY352" s="7">
        <f ca="1">IF(Table1[[#This Row],[field of work]]="AGRICULTURE",Table1[[#This Row],[Income]],0)</f>
        <v>0</v>
      </c>
      <c r="BZ352" s="5">
        <f ca="1">IF(Table1[[#This Row],[Value of debts]]&gt;Table1[[#This Row],[Income]],1,0)</f>
        <v>1</v>
      </c>
      <c r="CA352" s="7"/>
      <c r="CB352" s="5">
        <f ca="1">IF(Table1[[#This Row],[Networth of person($)]]&gt;$CC$6,Table1[[#This Row],[age]],0)</f>
        <v>0</v>
      </c>
      <c r="CC352" s="7"/>
      <c r="CD352" s="6"/>
      <c r="CE352" s="6"/>
      <c r="CF352" s="6"/>
      <c r="CG352" s="6"/>
      <c r="CH352" s="6"/>
      <c r="CI352" s="6"/>
    </row>
    <row r="353" spans="2:87" x14ac:dyDescent="0.25">
      <c r="B353">
        <f t="shared" ca="1" si="143"/>
        <v>2</v>
      </c>
      <c r="C353" t="str">
        <f t="shared" ca="1" si="144"/>
        <v>women</v>
      </c>
      <c r="D353">
        <f t="shared" ca="1" si="145"/>
        <v>41</v>
      </c>
      <c r="E353">
        <f t="shared" ca="1" si="146"/>
        <v>4</v>
      </c>
      <c r="F353" t="str">
        <f t="shared" ca="1" si="147"/>
        <v>IT</v>
      </c>
      <c r="G353">
        <f t="shared" ca="1" si="148"/>
        <v>3</v>
      </c>
      <c r="H353" t="str">
        <f t="shared" ca="1" si="149"/>
        <v>university</v>
      </c>
      <c r="I353">
        <f t="shared" ca="1" si="150"/>
        <v>1</v>
      </c>
      <c r="J353">
        <f t="shared" ca="1" si="151"/>
        <v>2</v>
      </c>
      <c r="K353">
        <f t="shared" ca="1" si="152"/>
        <v>8185</v>
      </c>
      <c r="L353">
        <f t="shared" ca="1" si="153"/>
        <v>8</v>
      </c>
      <c r="M353" t="str">
        <f t="shared" ca="1" si="154"/>
        <v>Ontario</v>
      </c>
      <c r="N353">
        <f t="shared" ca="1" si="163"/>
        <v>24555</v>
      </c>
      <c r="O353">
        <f t="shared" ca="1" si="155"/>
        <v>22347.026319579589</v>
      </c>
      <c r="P353">
        <f t="shared" ca="1" si="164"/>
        <v>9214.0161987072788</v>
      </c>
      <c r="Q353">
        <f t="shared" ca="1" si="156"/>
        <v>2247</v>
      </c>
      <c r="R353">
        <f t="shared" ca="1" si="165"/>
        <v>12324.715157012992</v>
      </c>
      <c r="S353">
        <f t="shared" ca="1" si="166"/>
        <v>1366.9888657919914</v>
      </c>
      <c r="T353">
        <f t="shared" ca="1" si="167"/>
        <v>35136.005064499273</v>
      </c>
      <c r="U353">
        <f t="shared" ca="1" si="168"/>
        <v>36918.741476592579</v>
      </c>
      <c r="V353">
        <f t="shared" ca="1" si="169"/>
        <v>-1782.7364120933053</v>
      </c>
      <c r="AD353" s="5">
        <f ca="1">IF(Table1[[#This Row],[Gender]]="men",1,0)</f>
        <v>0</v>
      </c>
      <c r="AE353" s="6">
        <f ca="1">IF(Table1[[#This Row],[Gender]]="women",1,0)</f>
        <v>1</v>
      </c>
      <c r="AF353" s="6"/>
      <c r="AG353" s="7"/>
      <c r="AJ353" s="17">
        <f ca="1">IF(Table1[[#This Row],[field of work]]="TEACHING",1,0)</f>
        <v>0</v>
      </c>
      <c r="AK353" s="11">
        <f ca="1">IF(Table1[[#This Row],[field of work]]="CONSTRUCTION",1,0)</f>
        <v>0</v>
      </c>
      <c r="AL353" s="11">
        <f ca="1">IF(Table1[[#This Row],[field of work]]="AGRICULTURE",1,0)</f>
        <v>0</v>
      </c>
      <c r="AM353" s="11">
        <f ca="1">IF(Table1[[#This Row],[field of work]]="AGRICULTURE",1,0)</f>
        <v>0</v>
      </c>
      <c r="AN353" s="11">
        <f ca="1">IF(Table1[[#This Row],[field of work]]="HEALTH",1,0)</f>
        <v>0</v>
      </c>
      <c r="AO353" s="11">
        <f ca="1">IF(Table1[[#This Row],[field of work]]="IT",1,0)</f>
        <v>1</v>
      </c>
      <c r="AP353" s="11"/>
      <c r="AQ353" s="11"/>
      <c r="AR353" s="6"/>
      <c r="AS353" s="6"/>
      <c r="AT353" s="6"/>
      <c r="AU353" s="7"/>
      <c r="AW353" s="20">
        <f ca="1">QUOTIENT(Table1[[#This Row],[Car Value]],Table1[[#This Row],[Cars]])</f>
        <v>4607</v>
      </c>
      <c r="AX353" s="6"/>
      <c r="AY353" s="17">
        <f ca="1">IF(Table1[[#This Row],[Value of debts]]&gt;$AZ$6,1,0)</f>
        <v>1</v>
      </c>
      <c r="AZ353" s="6"/>
      <c r="BA353" s="6"/>
      <c r="BB353" s="7"/>
      <c r="BC353" s="27">
        <f ca="1">(Table1[[#This Row],[Mortage left]]/Table1[[#This Row],[Value of House]])</f>
        <v>0.91008048542372588</v>
      </c>
      <c r="BD353" s="11">
        <f t="shared" ca="1" si="157"/>
        <v>0</v>
      </c>
      <c r="BE353" s="11"/>
      <c r="BF353" s="11"/>
      <c r="BG353" s="17">
        <f ca="1">IF(Table1[[#This Row],[Area]]="YUKON",Table1[[#This Row],[Income]],0)</f>
        <v>0</v>
      </c>
      <c r="BH353" s="11">
        <f ca="1">IF(Table1[[#This Row],[Area]]="BC",Table1[[#This Row],[Income]],0)</f>
        <v>0</v>
      </c>
      <c r="BI353" s="11">
        <f t="shared" ca="1" si="158"/>
        <v>0</v>
      </c>
      <c r="BJ353" s="11">
        <f t="shared" ca="1" si="159"/>
        <v>6082</v>
      </c>
      <c r="BK353" s="11">
        <f ca="1">IF(Table1[[#This Row],[Area]]="NUNAVUT",Table1[[#This Row],[Income]],0)</f>
        <v>0</v>
      </c>
      <c r="BL353" s="11">
        <f t="shared" ca="1" si="160"/>
        <v>6609</v>
      </c>
      <c r="BM353" s="6">
        <f ca="1">IF(Table1[[#This Row],[Area]]="MANITOBA",Table1[[#This Row],[Income]],0)</f>
        <v>0</v>
      </c>
      <c r="BN353" s="6">
        <f ca="1">IF(Table1[[#This Row],[Area]]="ONTARIO",Table1[[#This Row],[Income]],0)</f>
        <v>8185</v>
      </c>
      <c r="BO353" s="6">
        <f ca="1">IF(Table1[[#This Row],[Area]]="QUEBEC",Table1[[#This Row],[Income]],0)</f>
        <v>0</v>
      </c>
      <c r="BP353" s="6">
        <f ca="1">IF(Table1[[#This Row],[Area]]="NEWFOUNLAND",Table1[[#This Row],[Income]],0)</f>
        <v>0</v>
      </c>
      <c r="BQ353" s="6">
        <f ca="1">IF(Table1[[#This Row],[Area]]="NEW BRUNCWICK",Table1[[#This Row],[Income]],0)</f>
        <v>0</v>
      </c>
      <c r="BR353" s="6">
        <f ca="1">IF(Table1[[#This Row],[Area]]="NOVA SCOTIA",Table1[[#This Row],[Income]],0)</f>
        <v>0</v>
      </c>
      <c r="BS353" s="7">
        <f t="shared" ca="1" si="161"/>
        <v>0</v>
      </c>
      <c r="BT353" s="5">
        <f ca="1">IF(Table1[[#This Row],[field of work]]="HEALTH",Table1[[#This Row],[Income]],0)</f>
        <v>0</v>
      </c>
      <c r="BU353" s="6">
        <f ca="1">IF(Table1[[#This Row],[field of work]]="CONSTRUCTION",Table1[[#This Row],[Income]],0)</f>
        <v>0</v>
      </c>
      <c r="BV353" s="6">
        <f t="shared" ca="1" si="162"/>
        <v>0</v>
      </c>
      <c r="BW353" s="6">
        <f ca="1">IF(Table1[[#This Row],[field of work]]="IT",Table1[[#This Row],[Income]],0)</f>
        <v>8185</v>
      </c>
      <c r="BX353" s="6">
        <f ca="1">IF(Table1[[#This Row],[field of work]]="GENERAL WORK",Table1[[#This Row],[Income]],0)</f>
        <v>0</v>
      </c>
      <c r="BY353" s="7">
        <f ca="1">IF(Table1[[#This Row],[field of work]]="AGRICULTURE",Table1[[#This Row],[Income]],0)</f>
        <v>0</v>
      </c>
      <c r="BZ353" s="5">
        <f ca="1">IF(Table1[[#This Row],[Value of debts]]&gt;Table1[[#This Row],[Income]],1,0)</f>
        <v>1</v>
      </c>
      <c r="CA353" s="7"/>
      <c r="CB353" s="5">
        <f ca="1">IF(Table1[[#This Row],[Networth of person($)]]&gt;$CC$6,Table1[[#This Row],[age]],0)</f>
        <v>0</v>
      </c>
      <c r="CC353" s="7"/>
      <c r="CD353" s="6"/>
      <c r="CE353" s="6"/>
      <c r="CF353" s="6"/>
      <c r="CG353" s="6"/>
      <c r="CH353" s="6"/>
      <c r="CI353" s="6"/>
    </row>
    <row r="354" spans="2:87" x14ac:dyDescent="0.25">
      <c r="B354">
        <f t="shared" ca="1" si="143"/>
        <v>2</v>
      </c>
      <c r="C354" t="str">
        <f t="shared" ca="1" si="144"/>
        <v>women</v>
      </c>
      <c r="D354">
        <f t="shared" ca="1" si="145"/>
        <v>34</v>
      </c>
      <c r="E354">
        <f t="shared" ca="1" si="146"/>
        <v>1</v>
      </c>
      <c r="F354" t="str">
        <f t="shared" ca="1" si="147"/>
        <v>health</v>
      </c>
      <c r="G354">
        <f t="shared" ca="1" si="148"/>
        <v>6</v>
      </c>
      <c r="H354" t="str">
        <f t="shared" ca="1" si="149"/>
        <v>other</v>
      </c>
      <c r="I354">
        <f t="shared" ca="1" si="150"/>
        <v>3</v>
      </c>
      <c r="J354">
        <f t="shared" ca="1" si="151"/>
        <v>1</v>
      </c>
      <c r="K354">
        <f t="shared" ca="1" si="152"/>
        <v>3001</v>
      </c>
      <c r="L354">
        <f t="shared" ca="1" si="153"/>
        <v>13</v>
      </c>
      <c r="M354" t="str">
        <f t="shared" ca="1" si="154"/>
        <v>Prince Edward Island</v>
      </c>
      <c r="N354">
        <f t="shared" ca="1" si="163"/>
        <v>15005</v>
      </c>
      <c r="O354">
        <f t="shared" ca="1" si="155"/>
        <v>572.53559296606386</v>
      </c>
      <c r="P354">
        <f t="shared" ca="1" si="164"/>
        <v>2724.8278110287029</v>
      </c>
      <c r="Q354">
        <f t="shared" ca="1" si="156"/>
        <v>1325</v>
      </c>
      <c r="R354">
        <f t="shared" ca="1" si="165"/>
        <v>5355.9097450314375</v>
      </c>
      <c r="S354">
        <f t="shared" ca="1" si="166"/>
        <v>3528.7315796160192</v>
      </c>
      <c r="T354">
        <f t="shared" ca="1" si="167"/>
        <v>21258.559390644721</v>
      </c>
      <c r="U354">
        <f t="shared" ca="1" si="168"/>
        <v>7253.4453379975012</v>
      </c>
      <c r="V354">
        <f t="shared" ca="1" si="169"/>
        <v>14005.114052647219</v>
      </c>
      <c r="AD354" s="5">
        <f ca="1">IF(Table1[[#This Row],[Gender]]="men",1,0)</f>
        <v>0</v>
      </c>
      <c r="AE354" s="6">
        <f ca="1">IF(Table1[[#This Row],[Gender]]="women",1,0)</f>
        <v>1</v>
      </c>
      <c r="AF354" s="6"/>
      <c r="AG354" s="7"/>
      <c r="AJ354" s="17">
        <f ca="1">IF(Table1[[#This Row],[field of work]]="TEACHING",1,0)</f>
        <v>0</v>
      </c>
      <c r="AK354" s="11">
        <f ca="1">IF(Table1[[#This Row],[field of work]]="CONSTRUCTION",1,0)</f>
        <v>0</v>
      </c>
      <c r="AL354" s="11">
        <f ca="1">IF(Table1[[#This Row],[field of work]]="AGRICULTURE",1,0)</f>
        <v>0</v>
      </c>
      <c r="AM354" s="11">
        <f ca="1">IF(Table1[[#This Row],[field of work]]="AGRICULTURE",1,0)</f>
        <v>0</v>
      </c>
      <c r="AN354" s="11">
        <f ca="1">IF(Table1[[#This Row],[field of work]]="HEALTH",1,0)</f>
        <v>1</v>
      </c>
      <c r="AO354" s="11">
        <f ca="1">IF(Table1[[#This Row],[field of work]]="IT",1,0)</f>
        <v>0</v>
      </c>
      <c r="AP354" s="11"/>
      <c r="AQ354" s="11"/>
      <c r="AR354" s="6"/>
      <c r="AS354" s="6"/>
      <c r="AT354" s="6"/>
      <c r="AU354" s="7"/>
      <c r="AW354" s="20">
        <f ca="1">QUOTIENT(Table1[[#This Row],[Car Value]],Table1[[#This Row],[Cars]])</f>
        <v>2724</v>
      </c>
      <c r="AX354" s="6"/>
      <c r="AY354" s="17">
        <f ca="1">IF(Table1[[#This Row],[Value of debts]]&gt;$AZ$6,1,0)</f>
        <v>1</v>
      </c>
      <c r="AZ354" s="6"/>
      <c r="BA354" s="6"/>
      <c r="BB354" s="7"/>
      <c r="BC354" s="27">
        <f ca="1">(Table1[[#This Row],[Mortage left]]/Table1[[#This Row],[Value of House]])</f>
        <v>3.8156320757485096E-2</v>
      </c>
      <c r="BD354" s="11">
        <f t="shared" ca="1" si="157"/>
        <v>1</v>
      </c>
      <c r="BE354" s="11"/>
      <c r="BF354" s="11"/>
      <c r="BG354" s="17">
        <f ca="1">IF(Table1[[#This Row],[Area]]="YUKON",Table1[[#This Row],[Income]],0)</f>
        <v>0</v>
      </c>
      <c r="BH354" s="11">
        <f ca="1">IF(Table1[[#This Row],[Area]]="BC",Table1[[#This Row],[Income]],0)</f>
        <v>0</v>
      </c>
      <c r="BI354" s="11">
        <f t="shared" ca="1" si="158"/>
        <v>0</v>
      </c>
      <c r="BJ354" s="11">
        <f t="shared" ca="1" si="159"/>
        <v>0</v>
      </c>
      <c r="BK354" s="11">
        <f ca="1">IF(Table1[[#This Row],[Area]]="NUNAVUT",Table1[[#This Row],[Income]],0)</f>
        <v>0</v>
      </c>
      <c r="BL354" s="11">
        <f t="shared" ca="1" si="160"/>
        <v>0</v>
      </c>
      <c r="BM354" s="6">
        <f ca="1">IF(Table1[[#This Row],[Area]]="MANITOBA",Table1[[#This Row],[Income]],0)</f>
        <v>0</v>
      </c>
      <c r="BN354" s="6">
        <f ca="1">IF(Table1[[#This Row],[Area]]="ONTARIO",Table1[[#This Row],[Income]],0)</f>
        <v>0</v>
      </c>
      <c r="BO354" s="6">
        <f ca="1">IF(Table1[[#This Row],[Area]]="QUEBEC",Table1[[#This Row],[Income]],0)</f>
        <v>0</v>
      </c>
      <c r="BP354" s="6">
        <f ca="1">IF(Table1[[#This Row],[Area]]="NEWFOUNLAND",Table1[[#This Row],[Income]],0)</f>
        <v>0</v>
      </c>
      <c r="BQ354" s="6">
        <f ca="1">IF(Table1[[#This Row],[Area]]="NEW BRUNCWICK",Table1[[#This Row],[Income]],0)</f>
        <v>0</v>
      </c>
      <c r="BR354" s="6">
        <f ca="1">IF(Table1[[#This Row],[Area]]="NOVA SCOTIA",Table1[[#This Row],[Income]],0)</f>
        <v>0</v>
      </c>
      <c r="BS354" s="7">
        <f t="shared" ca="1" si="161"/>
        <v>0</v>
      </c>
      <c r="BT354" s="5">
        <f ca="1">IF(Table1[[#This Row],[field of work]]="HEALTH",Table1[[#This Row],[Income]],0)</f>
        <v>3001</v>
      </c>
      <c r="BU354" s="6">
        <f ca="1">IF(Table1[[#This Row],[field of work]]="CONSTRUCTION",Table1[[#This Row],[Income]],0)</f>
        <v>0</v>
      </c>
      <c r="BV354" s="6">
        <f t="shared" ca="1" si="162"/>
        <v>0</v>
      </c>
      <c r="BW354" s="6">
        <f ca="1">IF(Table1[[#This Row],[field of work]]="IT",Table1[[#This Row],[Income]],0)</f>
        <v>0</v>
      </c>
      <c r="BX354" s="6">
        <f ca="1">IF(Table1[[#This Row],[field of work]]="GENERAL WORK",Table1[[#This Row],[Income]],0)</f>
        <v>0</v>
      </c>
      <c r="BY354" s="7">
        <f ca="1">IF(Table1[[#This Row],[field of work]]="AGRICULTURE",Table1[[#This Row],[Income]],0)</f>
        <v>0</v>
      </c>
      <c r="BZ354" s="5">
        <f ca="1">IF(Table1[[#This Row],[Value of debts]]&gt;Table1[[#This Row],[Income]],1,0)</f>
        <v>1</v>
      </c>
      <c r="CA354" s="7"/>
      <c r="CB354" s="5">
        <f ca="1">IF(Table1[[#This Row],[Networth of person($)]]&gt;$CC$6,Table1[[#This Row],[age]],0)</f>
        <v>34</v>
      </c>
      <c r="CC354" s="7"/>
      <c r="CD354" s="6"/>
      <c r="CE354" s="6"/>
      <c r="CF354" s="6"/>
      <c r="CG354" s="6"/>
      <c r="CH354" s="6"/>
      <c r="CI354" s="6"/>
    </row>
    <row r="355" spans="2:87" x14ac:dyDescent="0.25">
      <c r="B355">
        <f t="shared" ca="1" si="143"/>
        <v>1</v>
      </c>
      <c r="C355" t="str">
        <f t="shared" ca="1" si="144"/>
        <v>men</v>
      </c>
      <c r="D355">
        <f t="shared" ca="1" si="145"/>
        <v>27</v>
      </c>
      <c r="E355">
        <f t="shared" ca="1" si="146"/>
        <v>6</v>
      </c>
      <c r="F355" t="str">
        <f t="shared" ca="1" si="147"/>
        <v>agriculture</v>
      </c>
      <c r="G355">
        <f t="shared" ca="1" si="148"/>
        <v>3</v>
      </c>
      <c r="H355" t="str">
        <f t="shared" ca="1" si="149"/>
        <v>university</v>
      </c>
      <c r="I355">
        <f t="shared" ca="1" si="150"/>
        <v>2</v>
      </c>
      <c r="J355">
        <f t="shared" ca="1" si="151"/>
        <v>3</v>
      </c>
      <c r="K355">
        <f t="shared" ca="1" si="152"/>
        <v>4026</v>
      </c>
      <c r="L355">
        <f t="shared" ca="1" si="153"/>
        <v>9</v>
      </c>
      <c r="M355" t="str">
        <f t="shared" ca="1" si="154"/>
        <v>Quebec</v>
      </c>
      <c r="N355">
        <f t="shared" ca="1" si="163"/>
        <v>24156</v>
      </c>
      <c r="O355">
        <f t="shared" ca="1" si="155"/>
        <v>10002.675124417541</v>
      </c>
      <c r="P355">
        <f t="shared" ca="1" si="164"/>
        <v>11653.030942905714</v>
      </c>
      <c r="Q355">
        <f t="shared" ca="1" si="156"/>
        <v>3625</v>
      </c>
      <c r="R355">
        <f t="shared" ca="1" si="165"/>
        <v>5930.4169931872375</v>
      </c>
      <c r="S355">
        <f t="shared" ca="1" si="166"/>
        <v>5067.0547998434922</v>
      </c>
      <c r="T355">
        <f t="shared" ca="1" si="167"/>
        <v>40876.085742749208</v>
      </c>
      <c r="U355">
        <f t="shared" ca="1" si="168"/>
        <v>19558.092117604778</v>
      </c>
      <c r="V355">
        <f t="shared" ca="1" si="169"/>
        <v>21317.993625144431</v>
      </c>
      <c r="AD355" s="5">
        <f ca="1">IF(Table1[[#This Row],[Gender]]="men",1,0)</f>
        <v>1</v>
      </c>
      <c r="AE355" s="6">
        <f ca="1">IF(Table1[[#This Row],[Gender]]="women",1,0)</f>
        <v>0</v>
      </c>
      <c r="AF355" s="6"/>
      <c r="AG355" s="7"/>
      <c r="AJ355" s="17">
        <f ca="1">IF(Table1[[#This Row],[field of work]]="TEACHING",1,0)</f>
        <v>0</v>
      </c>
      <c r="AK355" s="11">
        <f ca="1">IF(Table1[[#This Row],[field of work]]="CONSTRUCTION",1,0)</f>
        <v>0</v>
      </c>
      <c r="AL355" s="11">
        <f ca="1">IF(Table1[[#This Row],[field of work]]="AGRICULTURE",1,0)</f>
        <v>1</v>
      </c>
      <c r="AM355" s="11">
        <f ca="1">IF(Table1[[#This Row],[field of work]]="AGRICULTURE",1,0)</f>
        <v>1</v>
      </c>
      <c r="AN355" s="11">
        <f ca="1">IF(Table1[[#This Row],[field of work]]="HEALTH",1,0)</f>
        <v>0</v>
      </c>
      <c r="AO355" s="11">
        <f ca="1">IF(Table1[[#This Row],[field of work]]="IT",1,0)</f>
        <v>0</v>
      </c>
      <c r="AP355" s="11"/>
      <c r="AQ355" s="11"/>
      <c r="AR355" s="6"/>
      <c r="AS355" s="6"/>
      <c r="AT355" s="6"/>
      <c r="AU355" s="7"/>
      <c r="AW355" s="20">
        <f ca="1">QUOTIENT(Table1[[#This Row],[Car Value]],Table1[[#This Row],[Cars]])</f>
        <v>3884</v>
      </c>
      <c r="AX355" s="6"/>
      <c r="AY355" s="17">
        <f ca="1">IF(Table1[[#This Row],[Value of debts]]&gt;$AZ$6,1,0)</f>
        <v>1</v>
      </c>
      <c r="AZ355" s="6"/>
      <c r="BA355" s="6"/>
      <c r="BB355" s="7"/>
      <c r="BC355" s="27">
        <f ca="1">(Table1[[#This Row],[Mortage left]]/Table1[[#This Row],[Value of House]])</f>
        <v>0.41408656749534445</v>
      </c>
      <c r="BD355" s="11">
        <f t="shared" ca="1" si="157"/>
        <v>0</v>
      </c>
      <c r="BE355" s="11"/>
      <c r="BF355" s="11"/>
      <c r="BG355" s="17">
        <f ca="1">IF(Table1[[#This Row],[Area]]="YUKON",Table1[[#This Row],[Income]],0)</f>
        <v>0</v>
      </c>
      <c r="BH355" s="11">
        <f ca="1">IF(Table1[[#This Row],[Area]]="BC",Table1[[#This Row],[Income]],0)</f>
        <v>0</v>
      </c>
      <c r="BI355" s="11">
        <f t="shared" ca="1" si="158"/>
        <v>0</v>
      </c>
      <c r="BJ355" s="11">
        <f t="shared" ca="1" si="159"/>
        <v>0</v>
      </c>
      <c r="BK355" s="11">
        <f ca="1">IF(Table1[[#This Row],[Area]]="NUNAVUT",Table1[[#This Row],[Income]],0)</f>
        <v>0</v>
      </c>
      <c r="BL355" s="11">
        <f t="shared" ca="1" si="160"/>
        <v>0</v>
      </c>
      <c r="BM355" s="6">
        <f ca="1">IF(Table1[[#This Row],[Area]]="MANITOBA",Table1[[#This Row],[Income]],0)</f>
        <v>0</v>
      </c>
      <c r="BN355" s="6">
        <f ca="1">IF(Table1[[#This Row],[Area]]="ONTARIO",Table1[[#This Row],[Income]],0)</f>
        <v>0</v>
      </c>
      <c r="BO355" s="6">
        <f ca="1">IF(Table1[[#This Row],[Area]]="QUEBEC",Table1[[#This Row],[Income]],0)</f>
        <v>4026</v>
      </c>
      <c r="BP355" s="6">
        <f ca="1">IF(Table1[[#This Row],[Area]]="NEWFOUNLAND",Table1[[#This Row],[Income]],0)</f>
        <v>0</v>
      </c>
      <c r="BQ355" s="6">
        <f ca="1">IF(Table1[[#This Row],[Area]]="NEW BRUNCWICK",Table1[[#This Row],[Income]],0)</f>
        <v>0</v>
      </c>
      <c r="BR355" s="6">
        <f ca="1">IF(Table1[[#This Row],[Area]]="NOVA SCOTIA",Table1[[#This Row],[Income]],0)</f>
        <v>0</v>
      </c>
      <c r="BS355" s="7">
        <f t="shared" ca="1" si="161"/>
        <v>0</v>
      </c>
      <c r="BT355" s="5">
        <f ca="1">IF(Table1[[#This Row],[field of work]]="HEALTH",Table1[[#This Row],[Income]],0)</f>
        <v>0</v>
      </c>
      <c r="BU355" s="6">
        <f ca="1">IF(Table1[[#This Row],[field of work]]="CONSTRUCTION",Table1[[#This Row],[Income]],0)</f>
        <v>0</v>
      </c>
      <c r="BV355" s="6">
        <f t="shared" ca="1" si="162"/>
        <v>0</v>
      </c>
      <c r="BW355" s="6">
        <f ca="1">IF(Table1[[#This Row],[field of work]]="IT",Table1[[#This Row],[Income]],0)</f>
        <v>0</v>
      </c>
      <c r="BX355" s="6">
        <f ca="1">IF(Table1[[#This Row],[field of work]]="GENERAL WORK",Table1[[#This Row],[Income]],0)</f>
        <v>0</v>
      </c>
      <c r="BY355" s="7">
        <f ca="1">IF(Table1[[#This Row],[field of work]]="AGRICULTURE",Table1[[#This Row],[Income]],0)</f>
        <v>4026</v>
      </c>
      <c r="BZ355" s="5">
        <f ca="1">IF(Table1[[#This Row],[Value of debts]]&gt;Table1[[#This Row],[Income]],1,0)</f>
        <v>1</v>
      </c>
      <c r="CA355" s="7"/>
      <c r="CB355" s="5">
        <f ca="1">IF(Table1[[#This Row],[Networth of person($)]]&gt;$CC$6,Table1[[#This Row],[age]],0)</f>
        <v>27</v>
      </c>
      <c r="CC355" s="7"/>
      <c r="CD355" s="6"/>
      <c r="CE355" s="6"/>
      <c r="CF355" s="6"/>
      <c r="CG355" s="6"/>
      <c r="CH355" s="6"/>
      <c r="CI355" s="6"/>
    </row>
    <row r="356" spans="2:87" x14ac:dyDescent="0.25">
      <c r="B356">
        <f t="shared" ca="1" si="143"/>
        <v>2</v>
      </c>
      <c r="C356" t="str">
        <f t="shared" ca="1" si="144"/>
        <v>women</v>
      </c>
      <c r="D356">
        <f t="shared" ca="1" si="145"/>
        <v>41</v>
      </c>
      <c r="E356">
        <f t="shared" ca="1" si="146"/>
        <v>6</v>
      </c>
      <c r="F356" t="str">
        <f t="shared" ca="1" si="147"/>
        <v>agriculture</v>
      </c>
      <c r="G356">
        <f t="shared" ca="1" si="148"/>
        <v>6</v>
      </c>
      <c r="H356" t="str">
        <f t="shared" ca="1" si="149"/>
        <v>other</v>
      </c>
      <c r="I356">
        <f t="shared" ca="1" si="150"/>
        <v>0</v>
      </c>
      <c r="J356">
        <f t="shared" ca="1" si="151"/>
        <v>3</v>
      </c>
      <c r="K356">
        <f t="shared" ca="1" si="152"/>
        <v>7289</v>
      </c>
      <c r="L356">
        <f t="shared" ca="1" si="153"/>
        <v>7</v>
      </c>
      <c r="M356" t="str">
        <f t="shared" ca="1" si="154"/>
        <v>Manitoba</v>
      </c>
      <c r="N356">
        <f t="shared" ca="1" si="163"/>
        <v>43734</v>
      </c>
      <c r="O356">
        <f t="shared" ca="1" si="155"/>
        <v>29880.66595177188</v>
      </c>
      <c r="P356">
        <f t="shared" ca="1" si="164"/>
        <v>11199.364251284585</v>
      </c>
      <c r="Q356">
        <f t="shared" ca="1" si="156"/>
        <v>3913</v>
      </c>
      <c r="R356">
        <f t="shared" ca="1" si="165"/>
        <v>5849.4716030294931</v>
      </c>
      <c r="S356">
        <f t="shared" ca="1" si="166"/>
        <v>1380.8072112393147</v>
      </c>
      <c r="T356">
        <f t="shared" ca="1" si="167"/>
        <v>56314.171462523896</v>
      </c>
      <c r="U356">
        <f t="shared" ca="1" si="168"/>
        <v>39643.137554801375</v>
      </c>
      <c r="V356">
        <f t="shared" ca="1" si="169"/>
        <v>16671.033907722522</v>
      </c>
      <c r="AD356" s="5">
        <f ca="1">IF(Table1[[#This Row],[Gender]]="men",1,0)</f>
        <v>0</v>
      </c>
      <c r="AE356" s="6">
        <f ca="1">IF(Table1[[#This Row],[Gender]]="women",1,0)</f>
        <v>1</v>
      </c>
      <c r="AF356" s="6"/>
      <c r="AG356" s="7"/>
      <c r="AJ356" s="17">
        <f ca="1">IF(Table1[[#This Row],[field of work]]="TEACHING",1,0)</f>
        <v>0</v>
      </c>
      <c r="AK356" s="11">
        <f ca="1">IF(Table1[[#This Row],[field of work]]="CONSTRUCTION",1,0)</f>
        <v>0</v>
      </c>
      <c r="AL356" s="11">
        <f ca="1">IF(Table1[[#This Row],[field of work]]="AGRICULTURE",1,0)</f>
        <v>1</v>
      </c>
      <c r="AM356" s="11">
        <f ca="1">IF(Table1[[#This Row],[field of work]]="AGRICULTURE",1,0)</f>
        <v>1</v>
      </c>
      <c r="AN356" s="11">
        <f ca="1">IF(Table1[[#This Row],[field of work]]="HEALTH",1,0)</f>
        <v>0</v>
      </c>
      <c r="AO356" s="11">
        <f ca="1">IF(Table1[[#This Row],[field of work]]="IT",1,0)</f>
        <v>0</v>
      </c>
      <c r="AP356" s="11"/>
      <c r="AQ356" s="11"/>
      <c r="AR356" s="6"/>
      <c r="AS356" s="6"/>
      <c r="AT356" s="6"/>
      <c r="AU356" s="7"/>
      <c r="AW356" s="20">
        <f ca="1">QUOTIENT(Table1[[#This Row],[Car Value]],Table1[[#This Row],[Cars]])</f>
        <v>3733</v>
      </c>
      <c r="AX356" s="6"/>
      <c r="AY356" s="17">
        <f ca="1">IF(Table1[[#This Row],[Value of debts]]&gt;$AZ$6,1,0)</f>
        <v>1</v>
      </c>
      <c r="AZ356" s="6"/>
      <c r="BA356" s="6"/>
      <c r="BB356" s="7"/>
      <c r="BC356" s="27">
        <f ca="1">(Table1[[#This Row],[Mortage left]]/Table1[[#This Row],[Value of House]])</f>
        <v>0.68323651968198384</v>
      </c>
      <c r="BD356" s="11">
        <f t="shared" ca="1" si="157"/>
        <v>0</v>
      </c>
      <c r="BE356" s="11"/>
      <c r="BF356" s="11"/>
      <c r="BG356" s="17">
        <f ca="1">IF(Table1[[#This Row],[Area]]="YUKON",Table1[[#This Row],[Income]],0)</f>
        <v>0</v>
      </c>
      <c r="BH356" s="11">
        <f ca="1">IF(Table1[[#This Row],[Area]]="BC",Table1[[#This Row],[Income]],0)</f>
        <v>0</v>
      </c>
      <c r="BI356" s="11">
        <f t="shared" ca="1" si="158"/>
        <v>0</v>
      </c>
      <c r="BJ356" s="11">
        <f t="shared" ca="1" si="159"/>
        <v>0</v>
      </c>
      <c r="BK356" s="11">
        <f ca="1">IF(Table1[[#This Row],[Area]]="NUNAVUT",Table1[[#This Row],[Income]],0)</f>
        <v>0</v>
      </c>
      <c r="BL356" s="11">
        <f t="shared" ca="1" si="160"/>
        <v>6185</v>
      </c>
      <c r="BM356" s="6">
        <f ca="1">IF(Table1[[#This Row],[Area]]="MANITOBA",Table1[[#This Row],[Income]],0)</f>
        <v>7289</v>
      </c>
      <c r="BN356" s="6">
        <f ca="1">IF(Table1[[#This Row],[Area]]="ONTARIO",Table1[[#This Row],[Income]],0)</f>
        <v>0</v>
      </c>
      <c r="BO356" s="6">
        <f ca="1">IF(Table1[[#This Row],[Area]]="QUEBEC",Table1[[#This Row],[Income]],0)</f>
        <v>0</v>
      </c>
      <c r="BP356" s="6">
        <f ca="1">IF(Table1[[#This Row],[Area]]="NEWFOUNLAND",Table1[[#This Row],[Income]],0)</f>
        <v>0</v>
      </c>
      <c r="BQ356" s="6">
        <f ca="1">IF(Table1[[#This Row],[Area]]="NEW BRUNCWICK",Table1[[#This Row],[Income]],0)</f>
        <v>0</v>
      </c>
      <c r="BR356" s="6">
        <f ca="1">IF(Table1[[#This Row],[Area]]="NOVA SCOTIA",Table1[[#This Row],[Income]],0)</f>
        <v>0</v>
      </c>
      <c r="BS356" s="7">
        <f t="shared" ca="1" si="161"/>
        <v>0</v>
      </c>
      <c r="BT356" s="5">
        <f ca="1">IF(Table1[[#This Row],[field of work]]="HEALTH",Table1[[#This Row],[Income]],0)</f>
        <v>0</v>
      </c>
      <c r="BU356" s="6">
        <f ca="1">IF(Table1[[#This Row],[field of work]]="CONSTRUCTION",Table1[[#This Row],[Income]],0)</f>
        <v>0</v>
      </c>
      <c r="BV356" s="6">
        <f t="shared" ca="1" si="162"/>
        <v>0</v>
      </c>
      <c r="BW356" s="6">
        <f ca="1">IF(Table1[[#This Row],[field of work]]="IT",Table1[[#This Row],[Income]],0)</f>
        <v>0</v>
      </c>
      <c r="BX356" s="6">
        <f ca="1">IF(Table1[[#This Row],[field of work]]="GENERAL WORK",Table1[[#This Row],[Income]],0)</f>
        <v>0</v>
      </c>
      <c r="BY356" s="7">
        <f ca="1">IF(Table1[[#This Row],[field of work]]="AGRICULTURE",Table1[[#This Row],[Income]],0)</f>
        <v>7289</v>
      </c>
      <c r="BZ356" s="5">
        <f ca="1">IF(Table1[[#This Row],[Value of debts]]&gt;Table1[[#This Row],[Income]],1,0)</f>
        <v>1</v>
      </c>
      <c r="CA356" s="7"/>
      <c r="CB356" s="5">
        <f ca="1">IF(Table1[[#This Row],[Networth of person($)]]&gt;$CC$6,Table1[[#This Row],[age]],0)</f>
        <v>41</v>
      </c>
      <c r="CC356" s="7"/>
      <c r="CD356" s="6"/>
      <c r="CE356" s="6"/>
      <c r="CF356" s="6"/>
      <c r="CG356" s="6"/>
      <c r="CH356" s="6"/>
      <c r="CI356" s="6"/>
    </row>
    <row r="357" spans="2:87" x14ac:dyDescent="0.25">
      <c r="B357">
        <f t="shared" ca="1" si="143"/>
        <v>2</v>
      </c>
      <c r="C357" t="str">
        <f t="shared" ca="1" si="144"/>
        <v>women</v>
      </c>
      <c r="D357">
        <f t="shared" ca="1" si="145"/>
        <v>29</v>
      </c>
      <c r="E357">
        <f t="shared" ca="1" si="146"/>
        <v>1</v>
      </c>
      <c r="F357" t="str">
        <f t="shared" ca="1" si="147"/>
        <v>health</v>
      </c>
      <c r="G357">
        <f t="shared" ca="1" si="148"/>
        <v>5</v>
      </c>
      <c r="H357" t="str">
        <f t="shared" ca="1" si="149"/>
        <v>other</v>
      </c>
      <c r="I357">
        <f t="shared" ca="1" si="150"/>
        <v>0</v>
      </c>
      <c r="J357">
        <f t="shared" ca="1" si="151"/>
        <v>3</v>
      </c>
      <c r="K357">
        <f t="shared" ca="1" si="152"/>
        <v>7324</v>
      </c>
      <c r="L357">
        <f t="shared" ca="1" si="153"/>
        <v>6</v>
      </c>
      <c r="M357" t="str">
        <f t="shared" ca="1" si="154"/>
        <v>Saskatchenwan</v>
      </c>
      <c r="N357">
        <f t="shared" ca="1" si="163"/>
        <v>21972</v>
      </c>
      <c r="O357">
        <f t="shared" ca="1" si="155"/>
        <v>4596.2820976954545</v>
      </c>
      <c r="P357">
        <f t="shared" ca="1" si="164"/>
        <v>14149.500748653249</v>
      </c>
      <c r="Q357">
        <f t="shared" ca="1" si="156"/>
        <v>2312</v>
      </c>
      <c r="R357">
        <f t="shared" ca="1" si="165"/>
        <v>8659.30823495189</v>
      </c>
      <c r="S357">
        <f t="shared" ca="1" si="166"/>
        <v>7867.1288435205015</v>
      </c>
      <c r="T357">
        <f t="shared" ca="1" si="167"/>
        <v>43988.629592173747</v>
      </c>
      <c r="U357">
        <f t="shared" ca="1" si="168"/>
        <v>15567.590332647345</v>
      </c>
      <c r="V357">
        <f t="shared" ca="1" si="169"/>
        <v>28421.039259526402</v>
      </c>
      <c r="AD357" s="5">
        <f ca="1">IF(Table1[[#This Row],[Gender]]="men",1,0)</f>
        <v>0</v>
      </c>
      <c r="AE357" s="6">
        <f ca="1">IF(Table1[[#This Row],[Gender]]="women",1,0)</f>
        <v>1</v>
      </c>
      <c r="AF357" s="6"/>
      <c r="AG357" s="7"/>
      <c r="AJ357" s="17">
        <f ca="1">IF(Table1[[#This Row],[field of work]]="TEACHING",1,0)</f>
        <v>0</v>
      </c>
      <c r="AK357" s="11">
        <f ca="1">IF(Table1[[#This Row],[field of work]]="CONSTRUCTION",1,0)</f>
        <v>0</v>
      </c>
      <c r="AL357" s="11">
        <f ca="1">IF(Table1[[#This Row],[field of work]]="AGRICULTURE",1,0)</f>
        <v>0</v>
      </c>
      <c r="AM357" s="11">
        <f ca="1">IF(Table1[[#This Row],[field of work]]="AGRICULTURE",1,0)</f>
        <v>0</v>
      </c>
      <c r="AN357" s="11">
        <f ca="1">IF(Table1[[#This Row],[field of work]]="HEALTH",1,0)</f>
        <v>1</v>
      </c>
      <c r="AO357" s="11">
        <f ca="1">IF(Table1[[#This Row],[field of work]]="IT",1,0)</f>
        <v>0</v>
      </c>
      <c r="AP357" s="11"/>
      <c r="AQ357" s="11"/>
      <c r="AR357" s="6"/>
      <c r="AS357" s="6"/>
      <c r="AT357" s="6"/>
      <c r="AU357" s="7"/>
      <c r="AW357" s="20">
        <f ca="1">QUOTIENT(Table1[[#This Row],[Car Value]],Table1[[#This Row],[Cars]])</f>
        <v>4716</v>
      </c>
      <c r="AX357" s="6"/>
      <c r="AY357" s="17">
        <f ca="1">IF(Table1[[#This Row],[Value of debts]]&gt;$AZ$6,1,0)</f>
        <v>1</v>
      </c>
      <c r="AZ357" s="6"/>
      <c r="BA357" s="6"/>
      <c r="BB357" s="7"/>
      <c r="BC357" s="27">
        <f ca="1">(Table1[[#This Row],[Mortage left]]/Table1[[#This Row],[Value of House]])</f>
        <v>0.20918815299906493</v>
      </c>
      <c r="BD357" s="11">
        <f t="shared" ca="1" si="157"/>
        <v>0</v>
      </c>
      <c r="BE357" s="11"/>
      <c r="BF357" s="11"/>
      <c r="BG357" s="17">
        <f ca="1">IF(Table1[[#This Row],[Area]]="YUKON",Table1[[#This Row],[Income]],0)</f>
        <v>0</v>
      </c>
      <c r="BH357" s="11">
        <f ca="1">IF(Table1[[#This Row],[Area]]="BC",Table1[[#This Row],[Income]],0)</f>
        <v>0</v>
      </c>
      <c r="BI357" s="11">
        <f t="shared" ca="1" si="158"/>
        <v>0</v>
      </c>
      <c r="BJ357" s="11">
        <f t="shared" ca="1" si="159"/>
        <v>0</v>
      </c>
      <c r="BK357" s="11">
        <f ca="1">IF(Table1[[#This Row],[Area]]="NUNAVUT",Table1[[#This Row],[Income]],0)</f>
        <v>0</v>
      </c>
      <c r="BL357" s="11">
        <f t="shared" ca="1" si="160"/>
        <v>0</v>
      </c>
      <c r="BM357" s="6">
        <f ca="1">IF(Table1[[#This Row],[Area]]="MANITOBA",Table1[[#This Row],[Income]],0)</f>
        <v>0</v>
      </c>
      <c r="BN357" s="6">
        <f ca="1">IF(Table1[[#This Row],[Area]]="ONTARIO",Table1[[#This Row],[Income]],0)</f>
        <v>0</v>
      </c>
      <c r="BO357" s="6">
        <f ca="1">IF(Table1[[#This Row],[Area]]="QUEBEC",Table1[[#This Row],[Income]],0)</f>
        <v>0</v>
      </c>
      <c r="BP357" s="6">
        <f ca="1">IF(Table1[[#This Row],[Area]]="NEWFOUNLAND",Table1[[#This Row],[Income]],0)</f>
        <v>0</v>
      </c>
      <c r="BQ357" s="6">
        <f ca="1">IF(Table1[[#This Row],[Area]]="NEW BRUNCWICK",Table1[[#This Row],[Income]],0)</f>
        <v>0</v>
      </c>
      <c r="BR357" s="6">
        <f ca="1">IF(Table1[[#This Row],[Area]]="NOVA SCOTIA",Table1[[#This Row],[Income]],0)</f>
        <v>0</v>
      </c>
      <c r="BS357" s="7">
        <f t="shared" ca="1" si="161"/>
        <v>0</v>
      </c>
      <c r="BT357" s="5">
        <f ca="1">IF(Table1[[#This Row],[field of work]]="HEALTH",Table1[[#This Row],[Income]],0)</f>
        <v>7324</v>
      </c>
      <c r="BU357" s="6">
        <f ca="1">IF(Table1[[#This Row],[field of work]]="CONSTRUCTION",Table1[[#This Row],[Income]],0)</f>
        <v>0</v>
      </c>
      <c r="BV357" s="6">
        <f t="shared" ca="1" si="162"/>
        <v>0</v>
      </c>
      <c r="BW357" s="6">
        <f ca="1">IF(Table1[[#This Row],[field of work]]="IT",Table1[[#This Row],[Income]],0)</f>
        <v>0</v>
      </c>
      <c r="BX357" s="6">
        <f ca="1">IF(Table1[[#This Row],[field of work]]="GENERAL WORK",Table1[[#This Row],[Income]],0)</f>
        <v>0</v>
      </c>
      <c r="BY357" s="7">
        <f ca="1">IF(Table1[[#This Row],[field of work]]="AGRICULTURE",Table1[[#This Row],[Income]],0)</f>
        <v>0</v>
      </c>
      <c r="BZ357" s="5">
        <f ca="1">IF(Table1[[#This Row],[Value of debts]]&gt;Table1[[#This Row],[Income]],1,0)</f>
        <v>1</v>
      </c>
      <c r="CA357" s="7"/>
      <c r="CB357" s="5">
        <f ca="1">IF(Table1[[#This Row],[Networth of person($)]]&gt;$CC$6,Table1[[#This Row],[age]],0)</f>
        <v>29</v>
      </c>
      <c r="CC357" s="7"/>
      <c r="CD357" s="6"/>
      <c r="CE357" s="6"/>
      <c r="CF357" s="6"/>
      <c r="CG357" s="6"/>
      <c r="CH357" s="6"/>
      <c r="CI357" s="6"/>
    </row>
    <row r="358" spans="2:87" x14ac:dyDescent="0.25">
      <c r="B358">
        <f t="shared" ca="1" si="143"/>
        <v>1</v>
      </c>
      <c r="C358" t="str">
        <f t="shared" ca="1" si="144"/>
        <v>men</v>
      </c>
      <c r="D358">
        <f t="shared" ca="1" si="145"/>
        <v>44</v>
      </c>
      <c r="E358">
        <f t="shared" ca="1" si="146"/>
        <v>5</v>
      </c>
      <c r="F358" t="str">
        <f t="shared" ca="1" si="147"/>
        <v>general work</v>
      </c>
      <c r="G358">
        <f t="shared" ca="1" si="148"/>
        <v>1</v>
      </c>
      <c r="H358" t="str">
        <f t="shared" ca="1" si="149"/>
        <v>highschool</v>
      </c>
      <c r="I358">
        <f t="shared" ca="1" si="150"/>
        <v>1</v>
      </c>
      <c r="J358">
        <f t="shared" ca="1" si="151"/>
        <v>3</v>
      </c>
      <c r="K358">
        <f t="shared" ca="1" si="152"/>
        <v>7867</v>
      </c>
      <c r="L358">
        <f t="shared" ca="1" si="153"/>
        <v>8</v>
      </c>
      <c r="M358" t="str">
        <f t="shared" ca="1" si="154"/>
        <v>Ontario</v>
      </c>
      <c r="N358">
        <f t="shared" ca="1" si="163"/>
        <v>31468</v>
      </c>
      <c r="O358">
        <f t="shared" ca="1" si="155"/>
        <v>810.65474545318739</v>
      </c>
      <c r="P358">
        <f t="shared" ca="1" si="164"/>
        <v>22883.204755619907</v>
      </c>
      <c r="Q358">
        <f t="shared" ca="1" si="156"/>
        <v>22816</v>
      </c>
      <c r="R358">
        <f t="shared" ca="1" si="165"/>
        <v>5695.1519303610821</v>
      </c>
      <c r="S358">
        <f t="shared" ca="1" si="166"/>
        <v>3065.3485590213777</v>
      </c>
      <c r="T358">
        <f t="shared" ca="1" si="167"/>
        <v>57416.553314641285</v>
      </c>
      <c r="U358">
        <f t="shared" ca="1" si="168"/>
        <v>29321.806675814267</v>
      </c>
      <c r="V358">
        <f t="shared" ca="1" si="169"/>
        <v>28094.746638827019</v>
      </c>
      <c r="AD358" s="5">
        <f ca="1">IF(Table1[[#This Row],[Gender]]="men",1,0)</f>
        <v>1</v>
      </c>
      <c r="AE358" s="6">
        <f ca="1">IF(Table1[[#This Row],[Gender]]="women",1,0)</f>
        <v>0</v>
      </c>
      <c r="AF358" s="6"/>
      <c r="AG358" s="7"/>
      <c r="AJ358" s="17">
        <f ca="1">IF(Table1[[#This Row],[field of work]]="TEACHING",1,0)</f>
        <v>0</v>
      </c>
      <c r="AK358" s="11">
        <f ca="1">IF(Table1[[#This Row],[field of work]]="CONSTRUCTION",1,0)</f>
        <v>0</v>
      </c>
      <c r="AL358" s="11">
        <f ca="1">IF(Table1[[#This Row],[field of work]]="AGRICULTURE",1,0)</f>
        <v>0</v>
      </c>
      <c r="AM358" s="11">
        <f ca="1">IF(Table1[[#This Row],[field of work]]="AGRICULTURE",1,0)</f>
        <v>0</v>
      </c>
      <c r="AN358" s="11">
        <f ca="1">IF(Table1[[#This Row],[field of work]]="HEALTH",1,0)</f>
        <v>0</v>
      </c>
      <c r="AO358" s="11">
        <f ca="1">IF(Table1[[#This Row],[field of work]]="IT",1,0)</f>
        <v>0</v>
      </c>
      <c r="AP358" s="11"/>
      <c r="AQ358" s="11"/>
      <c r="AR358" s="6"/>
      <c r="AS358" s="6"/>
      <c r="AT358" s="6"/>
      <c r="AU358" s="7"/>
      <c r="AW358" s="20">
        <f ca="1">QUOTIENT(Table1[[#This Row],[Car Value]],Table1[[#This Row],[Cars]])</f>
        <v>7627</v>
      </c>
      <c r="AX358" s="6"/>
      <c r="AY358" s="17">
        <f ca="1">IF(Table1[[#This Row],[Value of debts]]&gt;$AZ$6,1,0)</f>
        <v>1</v>
      </c>
      <c r="AZ358" s="6"/>
      <c r="BA358" s="6"/>
      <c r="BB358" s="7"/>
      <c r="BC358" s="27">
        <f ca="1">(Table1[[#This Row],[Mortage left]]/Table1[[#This Row],[Value of House]])</f>
        <v>2.5761241434256621E-2</v>
      </c>
      <c r="BD358" s="11">
        <f t="shared" ca="1" si="157"/>
        <v>1</v>
      </c>
      <c r="BE358" s="11"/>
      <c r="BF358" s="11"/>
      <c r="BG358" s="17">
        <f ca="1">IF(Table1[[#This Row],[Area]]="YUKON",Table1[[#This Row],[Income]],0)</f>
        <v>0</v>
      </c>
      <c r="BH358" s="11">
        <f ca="1">IF(Table1[[#This Row],[Area]]="BC",Table1[[#This Row],[Income]],0)</f>
        <v>0</v>
      </c>
      <c r="BI358" s="11">
        <f t="shared" ca="1" si="158"/>
        <v>0</v>
      </c>
      <c r="BJ358" s="11">
        <f t="shared" ca="1" si="159"/>
        <v>0</v>
      </c>
      <c r="BK358" s="11">
        <f ca="1">IF(Table1[[#This Row],[Area]]="NUNAVUT",Table1[[#This Row],[Income]],0)</f>
        <v>0</v>
      </c>
      <c r="BL358" s="11">
        <f t="shared" ca="1" si="160"/>
        <v>0</v>
      </c>
      <c r="BM358" s="6">
        <f ca="1">IF(Table1[[#This Row],[Area]]="MANITOBA",Table1[[#This Row],[Income]],0)</f>
        <v>0</v>
      </c>
      <c r="BN358" s="6">
        <f ca="1">IF(Table1[[#This Row],[Area]]="ONTARIO",Table1[[#This Row],[Income]],0)</f>
        <v>7867</v>
      </c>
      <c r="BO358" s="6">
        <f ca="1">IF(Table1[[#This Row],[Area]]="QUEBEC",Table1[[#This Row],[Income]],0)</f>
        <v>0</v>
      </c>
      <c r="BP358" s="6">
        <f ca="1">IF(Table1[[#This Row],[Area]]="NEWFOUNLAND",Table1[[#This Row],[Income]],0)</f>
        <v>0</v>
      </c>
      <c r="BQ358" s="6">
        <f ca="1">IF(Table1[[#This Row],[Area]]="NEW BRUNCWICK",Table1[[#This Row],[Income]],0)</f>
        <v>0</v>
      </c>
      <c r="BR358" s="6">
        <f ca="1">IF(Table1[[#This Row],[Area]]="NOVA SCOTIA",Table1[[#This Row],[Income]],0)</f>
        <v>0</v>
      </c>
      <c r="BS358" s="7">
        <f t="shared" ca="1" si="161"/>
        <v>0</v>
      </c>
      <c r="BT358" s="5">
        <f ca="1">IF(Table1[[#This Row],[field of work]]="HEALTH",Table1[[#This Row],[Income]],0)</f>
        <v>0</v>
      </c>
      <c r="BU358" s="6">
        <f ca="1">IF(Table1[[#This Row],[field of work]]="CONSTRUCTION",Table1[[#This Row],[Income]],0)</f>
        <v>0</v>
      </c>
      <c r="BV358" s="6">
        <f t="shared" ca="1" si="162"/>
        <v>0</v>
      </c>
      <c r="BW358" s="6">
        <f ca="1">IF(Table1[[#This Row],[field of work]]="IT",Table1[[#This Row],[Income]],0)</f>
        <v>0</v>
      </c>
      <c r="BX358" s="6">
        <f ca="1">IF(Table1[[#This Row],[field of work]]="GENERAL WORK",Table1[[#This Row],[Income]],0)</f>
        <v>7867</v>
      </c>
      <c r="BY358" s="7">
        <f ca="1">IF(Table1[[#This Row],[field of work]]="AGRICULTURE",Table1[[#This Row],[Income]],0)</f>
        <v>0</v>
      </c>
      <c r="BZ358" s="5">
        <f ca="1">IF(Table1[[#This Row],[Value of debts]]&gt;Table1[[#This Row],[Income]],1,0)</f>
        <v>1</v>
      </c>
      <c r="CA358" s="7"/>
      <c r="CB358" s="5">
        <f ca="1">IF(Table1[[#This Row],[Networth of person($)]]&gt;$CC$6,Table1[[#This Row],[age]],0)</f>
        <v>44</v>
      </c>
      <c r="CC358" s="7"/>
      <c r="CD358" s="6"/>
      <c r="CE358" s="6"/>
      <c r="CF358" s="6"/>
      <c r="CG358" s="6"/>
      <c r="CH358" s="6"/>
      <c r="CI358" s="6"/>
    </row>
    <row r="359" spans="2:87" x14ac:dyDescent="0.25">
      <c r="B359">
        <f t="shared" ca="1" si="143"/>
        <v>1</v>
      </c>
      <c r="C359" t="str">
        <f t="shared" ca="1" si="144"/>
        <v>men</v>
      </c>
      <c r="D359">
        <f t="shared" ca="1" si="145"/>
        <v>43</v>
      </c>
      <c r="E359">
        <f t="shared" ca="1" si="146"/>
        <v>5</v>
      </c>
      <c r="F359" t="str">
        <f t="shared" ca="1" si="147"/>
        <v>general work</v>
      </c>
      <c r="G359">
        <f t="shared" ca="1" si="148"/>
        <v>4</v>
      </c>
      <c r="H359" t="str">
        <f t="shared" ca="1" si="149"/>
        <v>technical</v>
      </c>
      <c r="I359">
        <f t="shared" ca="1" si="150"/>
        <v>0</v>
      </c>
      <c r="J359">
        <f t="shared" ca="1" si="151"/>
        <v>2</v>
      </c>
      <c r="K359">
        <f t="shared" ca="1" si="152"/>
        <v>7113</v>
      </c>
      <c r="L359">
        <f t="shared" ca="1" si="153"/>
        <v>6</v>
      </c>
      <c r="M359" t="str">
        <f t="shared" ca="1" si="154"/>
        <v>Saskatchenwan</v>
      </c>
      <c r="N359">
        <f t="shared" ca="1" si="163"/>
        <v>21339</v>
      </c>
      <c r="O359">
        <f t="shared" ca="1" si="155"/>
        <v>5749.7450563392576</v>
      </c>
      <c r="P359">
        <f t="shared" ca="1" si="164"/>
        <v>11907.464386617381</v>
      </c>
      <c r="Q359">
        <f t="shared" ca="1" si="156"/>
        <v>5852</v>
      </c>
      <c r="R359">
        <f t="shared" ca="1" si="165"/>
        <v>8531.7047442574185</v>
      </c>
      <c r="S359">
        <f t="shared" ca="1" si="166"/>
        <v>894.47703861744299</v>
      </c>
      <c r="T359">
        <f t="shared" ca="1" si="167"/>
        <v>34140.941425234822</v>
      </c>
      <c r="U359">
        <f t="shared" ca="1" si="168"/>
        <v>20133.449800596674</v>
      </c>
      <c r="V359">
        <f t="shared" ca="1" si="169"/>
        <v>14007.491624638147</v>
      </c>
      <c r="AD359" s="5">
        <f ca="1">IF(Table1[[#This Row],[Gender]]="men",1,0)</f>
        <v>1</v>
      </c>
      <c r="AE359" s="6">
        <f ca="1">IF(Table1[[#This Row],[Gender]]="women",1,0)</f>
        <v>0</v>
      </c>
      <c r="AF359" s="6"/>
      <c r="AG359" s="7"/>
      <c r="AJ359" s="17">
        <f ca="1">IF(Table1[[#This Row],[field of work]]="TEACHING",1,0)</f>
        <v>0</v>
      </c>
      <c r="AK359" s="11">
        <f ca="1">IF(Table1[[#This Row],[field of work]]="CONSTRUCTION",1,0)</f>
        <v>0</v>
      </c>
      <c r="AL359" s="11">
        <f ca="1">IF(Table1[[#This Row],[field of work]]="AGRICULTURE",1,0)</f>
        <v>0</v>
      </c>
      <c r="AM359" s="11">
        <f ca="1">IF(Table1[[#This Row],[field of work]]="AGRICULTURE",1,0)</f>
        <v>0</v>
      </c>
      <c r="AN359" s="11">
        <f ca="1">IF(Table1[[#This Row],[field of work]]="HEALTH",1,0)</f>
        <v>0</v>
      </c>
      <c r="AO359" s="11">
        <f ca="1">IF(Table1[[#This Row],[field of work]]="IT",1,0)</f>
        <v>0</v>
      </c>
      <c r="AP359" s="11"/>
      <c r="AQ359" s="11"/>
      <c r="AR359" s="6"/>
      <c r="AS359" s="6"/>
      <c r="AT359" s="6"/>
      <c r="AU359" s="7"/>
      <c r="AW359" s="20">
        <f ca="1">QUOTIENT(Table1[[#This Row],[Car Value]],Table1[[#This Row],[Cars]])</f>
        <v>5953</v>
      </c>
      <c r="AX359" s="6"/>
      <c r="AY359" s="17">
        <f ca="1">IF(Table1[[#This Row],[Value of debts]]&gt;$AZ$6,1,0)</f>
        <v>1</v>
      </c>
      <c r="AZ359" s="6"/>
      <c r="BA359" s="6"/>
      <c r="BB359" s="7"/>
      <c r="BC359" s="27">
        <f ca="1">(Table1[[#This Row],[Mortage left]]/Table1[[#This Row],[Value of House]])</f>
        <v>0.26944772746329526</v>
      </c>
      <c r="BD359" s="11">
        <f t="shared" ca="1" si="157"/>
        <v>0</v>
      </c>
      <c r="BE359" s="11"/>
      <c r="BF359" s="11"/>
      <c r="BG359" s="17">
        <f ca="1">IF(Table1[[#This Row],[Area]]="YUKON",Table1[[#This Row],[Income]],0)</f>
        <v>0</v>
      </c>
      <c r="BH359" s="11">
        <f ca="1">IF(Table1[[#This Row],[Area]]="BC",Table1[[#This Row],[Income]],0)</f>
        <v>0</v>
      </c>
      <c r="BI359" s="11">
        <f t="shared" ca="1" si="158"/>
        <v>0</v>
      </c>
      <c r="BJ359" s="11">
        <f t="shared" ca="1" si="159"/>
        <v>0</v>
      </c>
      <c r="BK359" s="11">
        <f ca="1">IF(Table1[[#This Row],[Area]]="NUNAVUT",Table1[[#This Row],[Income]],0)</f>
        <v>0</v>
      </c>
      <c r="BL359" s="11">
        <f t="shared" ca="1" si="160"/>
        <v>0</v>
      </c>
      <c r="BM359" s="6">
        <f ca="1">IF(Table1[[#This Row],[Area]]="MANITOBA",Table1[[#This Row],[Income]],0)</f>
        <v>0</v>
      </c>
      <c r="BN359" s="6">
        <f ca="1">IF(Table1[[#This Row],[Area]]="ONTARIO",Table1[[#This Row],[Income]],0)</f>
        <v>0</v>
      </c>
      <c r="BO359" s="6">
        <f ca="1">IF(Table1[[#This Row],[Area]]="QUEBEC",Table1[[#This Row],[Income]],0)</f>
        <v>0</v>
      </c>
      <c r="BP359" s="6">
        <f ca="1">IF(Table1[[#This Row],[Area]]="NEWFOUNLAND",Table1[[#This Row],[Income]],0)</f>
        <v>0</v>
      </c>
      <c r="BQ359" s="6">
        <f ca="1">IF(Table1[[#This Row],[Area]]="NEW BRUNCWICK",Table1[[#This Row],[Income]],0)</f>
        <v>0</v>
      </c>
      <c r="BR359" s="6">
        <f ca="1">IF(Table1[[#This Row],[Area]]="NOVA SCOTIA",Table1[[#This Row],[Income]],0)</f>
        <v>0</v>
      </c>
      <c r="BS359" s="7">
        <f t="shared" ca="1" si="161"/>
        <v>0</v>
      </c>
      <c r="BT359" s="5">
        <f ca="1">IF(Table1[[#This Row],[field of work]]="HEALTH",Table1[[#This Row],[Income]],0)</f>
        <v>0</v>
      </c>
      <c r="BU359" s="6">
        <f ca="1">IF(Table1[[#This Row],[field of work]]="CONSTRUCTION",Table1[[#This Row],[Income]],0)</f>
        <v>0</v>
      </c>
      <c r="BV359" s="6">
        <f t="shared" ca="1" si="162"/>
        <v>0</v>
      </c>
      <c r="BW359" s="6">
        <f ca="1">IF(Table1[[#This Row],[field of work]]="IT",Table1[[#This Row],[Income]],0)</f>
        <v>0</v>
      </c>
      <c r="BX359" s="6">
        <f ca="1">IF(Table1[[#This Row],[field of work]]="GENERAL WORK",Table1[[#This Row],[Income]],0)</f>
        <v>7113</v>
      </c>
      <c r="BY359" s="7">
        <f ca="1">IF(Table1[[#This Row],[field of work]]="AGRICULTURE",Table1[[#This Row],[Income]],0)</f>
        <v>0</v>
      </c>
      <c r="BZ359" s="5">
        <f ca="1">IF(Table1[[#This Row],[Value of debts]]&gt;Table1[[#This Row],[Income]],1,0)</f>
        <v>1</v>
      </c>
      <c r="CA359" s="7"/>
      <c r="CB359" s="5">
        <f ca="1">IF(Table1[[#This Row],[Networth of person($)]]&gt;$CC$6,Table1[[#This Row],[age]],0)</f>
        <v>43</v>
      </c>
      <c r="CC359" s="7"/>
      <c r="CD359" s="6"/>
      <c r="CE359" s="6"/>
      <c r="CF359" s="6"/>
      <c r="CG359" s="6"/>
      <c r="CH359" s="6"/>
      <c r="CI359" s="6"/>
    </row>
    <row r="360" spans="2:87" x14ac:dyDescent="0.25">
      <c r="B360">
        <f t="shared" ca="1" si="143"/>
        <v>2</v>
      </c>
      <c r="C360" t="str">
        <f t="shared" ca="1" si="144"/>
        <v>women</v>
      </c>
      <c r="D360">
        <f t="shared" ca="1" si="145"/>
        <v>36</v>
      </c>
      <c r="E360">
        <f t="shared" ca="1" si="146"/>
        <v>4</v>
      </c>
      <c r="F360" t="str">
        <f t="shared" ca="1" si="147"/>
        <v>IT</v>
      </c>
      <c r="G360">
        <f t="shared" ca="1" si="148"/>
        <v>2</v>
      </c>
      <c r="H360" t="str">
        <f t="shared" ca="1" si="149"/>
        <v>college</v>
      </c>
      <c r="I360">
        <f t="shared" ca="1" si="150"/>
        <v>4</v>
      </c>
      <c r="J360">
        <f t="shared" ca="1" si="151"/>
        <v>2</v>
      </c>
      <c r="K360">
        <f t="shared" ca="1" si="152"/>
        <v>6159</v>
      </c>
      <c r="L360">
        <f t="shared" ca="1" si="153"/>
        <v>5</v>
      </c>
      <c r="M360" t="str">
        <f t="shared" ca="1" si="154"/>
        <v>Nunavut</v>
      </c>
      <c r="N360">
        <f t="shared" ca="1" si="163"/>
        <v>36954</v>
      </c>
      <c r="O360">
        <f t="shared" ca="1" si="155"/>
        <v>9539.8926128732492</v>
      </c>
      <c r="P360">
        <f t="shared" ca="1" si="164"/>
        <v>3318.3384614186516</v>
      </c>
      <c r="Q360">
        <f t="shared" ca="1" si="156"/>
        <v>2845</v>
      </c>
      <c r="R360">
        <f t="shared" ca="1" si="165"/>
        <v>7642.0773940305826</v>
      </c>
      <c r="S360">
        <f t="shared" ca="1" si="166"/>
        <v>5481.0288351914141</v>
      </c>
      <c r="T360">
        <f t="shared" ca="1" si="167"/>
        <v>45753.367296610064</v>
      </c>
      <c r="U360">
        <f t="shared" ca="1" si="168"/>
        <v>20026.97000690383</v>
      </c>
      <c r="V360">
        <f t="shared" ca="1" si="169"/>
        <v>25726.397289706234</v>
      </c>
      <c r="AD360" s="5">
        <f ca="1">IF(Table1[[#This Row],[Gender]]="men",1,0)</f>
        <v>0</v>
      </c>
      <c r="AE360" s="6">
        <f ca="1">IF(Table1[[#This Row],[Gender]]="women",1,0)</f>
        <v>1</v>
      </c>
      <c r="AF360" s="6"/>
      <c r="AG360" s="7"/>
      <c r="AJ360" s="17">
        <f ca="1">IF(Table1[[#This Row],[field of work]]="TEACHING",1,0)</f>
        <v>0</v>
      </c>
      <c r="AK360" s="11">
        <f ca="1">IF(Table1[[#This Row],[field of work]]="CONSTRUCTION",1,0)</f>
        <v>0</v>
      </c>
      <c r="AL360" s="11">
        <f ca="1">IF(Table1[[#This Row],[field of work]]="AGRICULTURE",1,0)</f>
        <v>0</v>
      </c>
      <c r="AM360" s="11">
        <f ca="1">IF(Table1[[#This Row],[field of work]]="AGRICULTURE",1,0)</f>
        <v>0</v>
      </c>
      <c r="AN360" s="11">
        <f ca="1">IF(Table1[[#This Row],[field of work]]="HEALTH",1,0)</f>
        <v>0</v>
      </c>
      <c r="AO360" s="11">
        <f ca="1">IF(Table1[[#This Row],[field of work]]="IT",1,0)</f>
        <v>1</v>
      </c>
      <c r="AP360" s="11"/>
      <c r="AQ360" s="11"/>
      <c r="AR360" s="6"/>
      <c r="AS360" s="6"/>
      <c r="AT360" s="6"/>
      <c r="AU360" s="7"/>
      <c r="AW360" s="20">
        <f ca="1">QUOTIENT(Table1[[#This Row],[Car Value]],Table1[[#This Row],[Cars]])</f>
        <v>1659</v>
      </c>
      <c r="AX360" s="6"/>
      <c r="AY360" s="17">
        <f ca="1">IF(Table1[[#This Row],[Value of debts]]&gt;$AZ$6,1,0)</f>
        <v>1</v>
      </c>
      <c r="AZ360" s="6"/>
      <c r="BA360" s="6"/>
      <c r="BB360" s="7"/>
      <c r="BC360" s="27">
        <f ca="1">(Table1[[#This Row],[Mortage left]]/Table1[[#This Row],[Value of House]])</f>
        <v>0.25815588604408857</v>
      </c>
      <c r="BD360" s="11">
        <f t="shared" ca="1" si="157"/>
        <v>0</v>
      </c>
      <c r="BE360" s="11"/>
      <c r="BF360" s="11"/>
      <c r="BG360" s="17">
        <f ca="1">IF(Table1[[#This Row],[Area]]="YUKON",Table1[[#This Row],[Income]],0)</f>
        <v>0</v>
      </c>
      <c r="BH360" s="11">
        <f ca="1">IF(Table1[[#This Row],[Area]]="BC",Table1[[#This Row],[Income]],0)</f>
        <v>0</v>
      </c>
      <c r="BI360" s="11">
        <f t="shared" ca="1" si="158"/>
        <v>0</v>
      </c>
      <c r="BJ360" s="11">
        <f t="shared" ca="1" si="159"/>
        <v>0</v>
      </c>
      <c r="BK360" s="11">
        <f ca="1">IF(Table1[[#This Row],[Area]]="NUNAVUT",Table1[[#This Row],[Income]],0)</f>
        <v>6159</v>
      </c>
      <c r="BL360" s="11">
        <f t="shared" ca="1" si="160"/>
        <v>0</v>
      </c>
      <c r="BM360" s="6">
        <f ca="1">IF(Table1[[#This Row],[Area]]="MANITOBA",Table1[[#This Row],[Income]],0)</f>
        <v>0</v>
      </c>
      <c r="BN360" s="6">
        <f ca="1">IF(Table1[[#This Row],[Area]]="ONTARIO",Table1[[#This Row],[Income]],0)</f>
        <v>0</v>
      </c>
      <c r="BO360" s="6">
        <f ca="1">IF(Table1[[#This Row],[Area]]="QUEBEC",Table1[[#This Row],[Income]],0)</f>
        <v>0</v>
      </c>
      <c r="BP360" s="6">
        <f ca="1">IF(Table1[[#This Row],[Area]]="NEWFOUNLAND",Table1[[#This Row],[Income]],0)</f>
        <v>0</v>
      </c>
      <c r="BQ360" s="6">
        <f ca="1">IF(Table1[[#This Row],[Area]]="NEW BRUNCWICK",Table1[[#This Row],[Income]],0)</f>
        <v>0</v>
      </c>
      <c r="BR360" s="6">
        <f ca="1">IF(Table1[[#This Row],[Area]]="NOVA SCOTIA",Table1[[#This Row],[Income]],0)</f>
        <v>0</v>
      </c>
      <c r="BS360" s="7">
        <f t="shared" ca="1" si="161"/>
        <v>0</v>
      </c>
      <c r="BT360" s="5">
        <f ca="1">IF(Table1[[#This Row],[field of work]]="HEALTH",Table1[[#This Row],[Income]],0)</f>
        <v>0</v>
      </c>
      <c r="BU360" s="6">
        <f ca="1">IF(Table1[[#This Row],[field of work]]="CONSTRUCTION",Table1[[#This Row],[Income]],0)</f>
        <v>0</v>
      </c>
      <c r="BV360" s="6">
        <f t="shared" ca="1" si="162"/>
        <v>0</v>
      </c>
      <c r="BW360" s="6">
        <f ca="1">IF(Table1[[#This Row],[field of work]]="IT",Table1[[#This Row],[Income]],0)</f>
        <v>6159</v>
      </c>
      <c r="BX360" s="6">
        <f ca="1">IF(Table1[[#This Row],[field of work]]="GENERAL WORK",Table1[[#This Row],[Income]],0)</f>
        <v>0</v>
      </c>
      <c r="BY360" s="7">
        <f ca="1">IF(Table1[[#This Row],[field of work]]="AGRICULTURE",Table1[[#This Row],[Income]],0)</f>
        <v>0</v>
      </c>
      <c r="BZ360" s="5">
        <f ca="1">IF(Table1[[#This Row],[Value of debts]]&gt;Table1[[#This Row],[Income]],1,0)</f>
        <v>1</v>
      </c>
      <c r="CA360" s="7"/>
      <c r="CB360" s="5">
        <f ca="1">IF(Table1[[#This Row],[Networth of person($)]]&gt;$CC$6,Table1[[#This Row],[age]],0)</f>
        <v>36</v>
      </c>
      <c r="CC360" s="7"/>
      <c r="CD360" s="6"/>
      <c r="CE360" s="6"/>
      <c r="CF360" s="6"/>
      <c r="CG360" s="6"/>
      <c r="CH360" s="6"/>
      <c r="CI360" s="6"/>
    </row>
    <row r="361" spans="2:87" x14ac:dyDescent="0.25">
      <c r="B361">
        <f t="shared" ca="1" si="143"/>
        <v>2</v>
      </c>
      <c r="C361" t="str">
        <f t="shared" ca="1" si="144"/>
        <v>women</v>
      </c>
      <c r="D361">
        <f t="shared" ca="1" si="145"/>
        <v>43</v>
      </c>
      <c r="E361">
        <f t="shared" ca="1" si="146"/>
        <v>6</v>
      </c>
      <c r="F361" t="str">
        <f t="shared" ca="1" si="147"/>
        <v>agriculture</v>
      </c>
      <c r="G361">
        <f t="shared" ca="1" si="148"/>
        <v>4</v>
      </c>
      <c r="H361" t="str">
        <f t="shared" ca="1" si="149"/>
        <v>technical</v>
      </c>
      <c r="I361">
        <f t="shared" ca="1" si="150"/>
        <v>0</v>
      </c>
      <c r="J361">
        <f t="shared" ca="1" si="151"/>
        <v>2</v>
      </c>
      <c r="K361">
        <f t="shared" ca="1" si="152"/>
        <v>6027</v>
      </c>
      <c r="L361">
        <f t="shared" ca="1" si="153"/>
        <v>7</v>
      </c>
      <c r="M361" t="str">
        <f t="shared" ca="1" si="154"/>
        <v>Manitoba</v>
      </c>
      <c r="N361">
        <f t="shared" ca="1" si="163"/>
        <v>18081</v>
      </c>
      <c r="O361">
        <f t="shared" ca="1" si="155"/>
        <v>11436.004656977553</v>
      </c>
      <c r="P361">
        <f t="shared" ca="1" si="164"/>
        <v>11281.425072517181</v>
      </c>
      <c r="Q361">
        <f t="shared" ca="1" si="156"/>
        <v>1871</v>
      </c>
      <c r="R361">
        <f t="shared" ca="1" si="165"/>
        <v>823.93391913908931</v>
      </c>
      <c r="S361">
        <f t="shared" ca="1" si="166"/>
        <v>1366.3751250242808</v>
      </c>
      <c r="T361">
        <f t="shared" ca="1" si="167"/>
        <v>30728.800197541463</v>
      </c>
      <c r="U361">
        <f t="shared" ca="1" si="168"/>
        <v>14130.938576116643</v>
      </c>
      <c r="V361">
        <f t="shared" ca="1" si="169"/>
        <v>16597.861621424818</v>
      </c>
      <c r="AD361" s="5">
        <f ca="1">IF(Table1[[#This Row],[Gender]]="men",1,0)</f>
        <v>0</v>
      </c>
      <c r="AE361" s="6">
        <f ca="1">IF(Table1[[#This Row],[Gender]]="women",1,0)</f>
        <v>1</v>
      </c>
      <c r="AF361" s="6"/>
      <c r="AG361" s="7"/>
      <c r="AJ361" s="17">
        <f ca="1">IF(Table1[[#This Row],[field of work]]="TEACHING",1,0)</f>
        <v>0</v>
      </c>
      <c r="AK361" s="11">
        <f ca="1">IF(Table1[[#This Row],[field of work]]="CONSTRUCTION",1,0)</f>
        <v>0</v>
      </c>
      <c r="AL361" s="11">
        <f ca="1">IF(Table1[[#This Row],[field of work]]="AGRICULTURE",1,0)</f>
        <v>1</v>
      </c>
      <c r="AM361" s="11">
        <f ca="1">IF(Table1[[#This Row],[field of work]]="AGRICULTURE",1,0)</f>
        <v>1</v>
      </c>
      <c r="AN361" s="11">
        <f ca="1">IF(Table1[[#This Row],[field of work]]="HEALTH",1,0)</f>
        <v>0</v>
      </c>
      <c r="AO361" s="11">
        <f ca="1">IF(Table1[[#This Row],[field of work]]="IT",1,0)</f>
        <v>0</v>
      </c>
      <c r="AP361" s="11"/>
      <c r="AQ361" s="11"/>
      <c r="AR361" s="6"/>
      <c r="AS361" s="6"/>
      <c r="AT361" s="6"/>
      <c r="AU361" s="7"/>
      <c r="AW361" s="20">
        <f ca="1">QUOTIENT(Table1[[#This Row],[Car Value]],Table1[[#This Row],[Cars]])</f>
        <v>5640</v>
      </c>
      <c r="AX361" s="6"/>
      <c r="AY361" s="17">
        <f ca="1">IF(Table1[[#This Row],[Value of debts]]&gt;$AZ$6,1,0)</f>
        <v>1</v>
      </c>
      <c r="AZ361" s="6"/>
      <c r="BA361" s="6"/>
      <c r="BB361" s="7"/>
      <c r="BC361" s="27">
        <f ca="1">(Table1[[#This Row],[Mortage left]]/Table1[[#This Row],[Value of House]])</f>
        <v>0.63248739875988902</v>
      </c>
      <c r="BD361" s="11">
        <f t="shared" ca="1" si="157"/>
        <v>0</v>
      </c>
      <c r="BE361" s="11"/>
      <c r="BF361" s="11"/>
      <c r="BG361" s="17">
        <f ca="1">IF(Table1[[#This Row],[Area]]="YUKON",Table1[[#This Row],[Income]],0)</f>
        <v>0</v>
      </c>
      <c r="BH361" s="11">
        <f ca="1">IF(Table1[[#This Row],[Area]]="BC",Table1[[#This Row],[Income]],0)</f>
        <v>0</v>
      </c>
      <c r="BI361" s="11">
        <f t="shared" ca="1" si="158"/>
        <v>0</v>
      </c>
      <c r="BJ361" s="11">
        <f t="shared" ca="1" si="159"/>
        <v>0</v>
      </c>
      <c r="BK361" s="11">
        <f ca="1">IF(Table1[[#This Row],[Area]]="NUNAVUT",Table1[[#This Row],[Income]],0)</f>
        <v>0</v>
      </c>
      <c r="BL361" s="11">
        <f t="shared" ca="1" si="160"/>
        <v>0</v>
      </c>
      <c r="BM361" s="6">
        <f ca="1">IF(Table1[[#This Row],[Area]]="MANITOBA",Table1[[#This Row],[Income]],0)</f>
        <v>6027</v>
      </c>
      <c r="BN361" s="6">
        <f ca="1">IF(Table1[[#This Row],[Area]]="ONTARIO",Table1[[#This Row],[Income]],0)</f>
        <v>0</v>
      </c>
      <c r="BO361" s="6">
        <f ca="1">IF(Table1[[#This Row],[Area]]="QUEBEC",Table1[[#This Row],[Income]],0)</f>
        <v>0</v>
      </c>
      <c r="BP361" s="6">
        <f ca="1">IF(Table1[[#This Row],[Area]]="NEWFOUNLAND",Table1[[#This Row],[Income]],0)</f>
        <v>0</v>
      </c>
      <c r="BQ361" s="6">
        <f ca="1">IF(Table1[[#This Row],[Area]]="NEW BRUNCWICK",Table1[[#This Row],[Income]],0)</f>
        <v>0</v>
      </c>
      <c r="BR361" s="6">
        <f ca="1">IF(Table1[[#This Row],[Area]]="NOVA SCOTIA",Table1[[#This Row],[Income]],0)</f>
        <v>0</v>
      </c>
      <c r="BS361" s="7">
        <f t="shared" ca="1" si="161"/>
        <v>0</v>
      </c>
      <c r="BT361" s="5">
        <f ca="1">IF(Table1[[#This Row],[field of work]]="HEALTH",Table1[[#This Row],[Income]],0)</f>
        <v>0</v>
      </c>
      <c r="BU361" s="6">
        <f ca="1">IF(Table1[[#This Row],[field of work]]="CONSTRUCTION",Table1[[#This Row],[Income]],0)</f>
        <v>0</v>
      </c>
      <c r="BV361" s="6">
        <f t="shared" ca="1" si="162"/>
        <v>0</v>
      </c>
      <c r="BW361" s="6">
        <f ca="1">IF(Table1[[#This Row],[field of work]]="IT",Table1[[#This Row],[Income]],0)</f>
        <v>0</v>
      </c>
      <c r="BX361" s="6">
        <f ca="1">IF(Table1[[#This Row],[field of work]]="GENERAL WORK",Table1[[#This Row],[Income]],0)</f>
        <v>0</v>
      </c>
      <c r="BY361" s="7">
        <f ca="1">IF(Table1[[#This Row],[field of work]]="AGRICULTURE",Table1[[#This Row],[Income]],0)</f>
        <v>6027</v>
      </c>
      <c r="BZ361" s="5">
        <f ca="1">IF(Table1[[#This Row],[Value of debts]]&gt;Table1[[#This Row],[Income]],1,0)</f>
        <v>1</v>
      </c>
      <c r="CA361" s="7"/>
      <c r="CB361" s="5">
        <f ca="1">IF(Table1[[#This Row],[Networth of person($)]]&gt;$CC$6,Table1[[#This Row],[age]],0)</f>
        <v>43</v>
      </c>
      <c r="CC361" s="7"/>
      <c r="CD361" s="6"/>
      <c r="CE361" s="6"/>
      <c r="CF361" s="6"/>
      <c r="CG361" s="6"/>
      <c r="CH361" s="6"/>
      <c r="CI361" s="6"/>
    </row>
    <row r="362" spans="2:87" x14ac:dyDescent="0.25">
      <c r="B362">
        <f t="shared" ca="1" si="143"/>
        <v>1</v>
      </c>
      <c r="C362" t="str">
        <f t="shared" ca="1" si="144"/>
        <v>men</v>
      </c>
      <c r="D362">
        <f t="shared" ca="1" si="145"/>
        <v>43</v>
      </c>
      <c r="E362">
        <f t="shared" ca="1" si="146"/>
        <v>1</v>
      </c>
      <c r="F362" t="str">
        <f t="shared" ca="1" si="147"/>
        <v>health</v>
      </c>
      <c r="G362">
        <f t="shared" ca="1" si="148"/>
        <v>6</v>
      </c>
      <c r="H362" t="str">
        <f t="shared" ca="1" si="149"/>
        <v>other</v>
      </c>
      <c r="I362">
        <f t="shared" ca="1" si="150"/>
        <v>1</v>
      </c>
      <c r="J362">
        <f t="shared" ca="1" si="151"/>
        <v>2</v>
      </c>
      <c r="K362">
        <f t="shared" ca="1" si="152"/>
        <v>6117</v>
      </c>
      <c r="L362">
        <f t="shared" ca="1" si="153"/>
        <v>12</v>
      </c>
      <c r="M362" t="str">
        <f t="shared" ca="1" si="154"/>
        <v>Nova Scotia</v>
      </c>
      <c r="N362">
        <f t="shared" ca="1" si="163"/>
        <v>36702</v>
      </c>
      <c r="O362">
        <f t="shared" ca="1" si="155"/>
        <v>33405.896272957114</v>
      </c>
      <c r="P362">
        <f t="shared" ca="1" si="164"/>
        <v>6267.7065101587514</v>
      </c>
      <c r="Q362">
        <f t="shared" ca="1" si="156"/>
        <v>3263</v>
      </c>
      <c r="R362">
        <f t="shared" ca="1" si="165"/>
        <v>420.49840161274159</v>
      </c>
      <c r="S362">
        <f t="shared" ca="1" si="166"/>
        <v>3731.9789931309642</v>
      </c>
      <c r="T362">
        <f t="shared" ca="1" si="167"/>
        <v>46701.685503289715</v>
      </c>
      <c r="U362">
        <f t="shared" ca="1" si="168"/>
        <v>37089.394674569856</v>
      </c>
      <c r="V362">
        <f t="shared" ca="1" si="169"/>
        <v>9612.2908287198588</v>
      </c>
      <c r="AD362" s="5">
        <f ca="1">IF(Table1[[#This Row],[Gender]]="men",1,0)</f>
        <v>1</v>
      </c>
      <c r="AE362" s="6">
        <f ca="1">IF(Table1[[#This Row],[Gender]]="women",1,0)</f>
        <v>0</v>
      </c>
      <c r="AF362" s="6"/>
      <c r="AG362" s="7"/>
      <c r="AJ362" s="17">
        <f ca="1">IF(Table1[[#This Row],[field of work]]="TEACHING",1,0)</f>
        <v>0</v>
      </c>
      <c r="AK362" s="11">
        <f ca="1">IF(Table1[[#This Row],[field of work]]="CONSTRUCTION",1,0)</f>
        <v>0</v>
      </c>
      <c r="AL362" s="11">
        <f ca="1">IF(Table1[[#This Row],[field of work]]="AGRICULTURE",1,0)</f>
        <v>0</v>
      </c>
      <c r="AM362" s="11">
        <f ca="1">IF(Table1[[#This Row],[field of work]]="AGRICULTURE",1,0)</f>
        <v>0</v>
      </c>
      <c r="AN362" s="11">
        <f ca="1">IF(Table1[[#This Row],[field of work]]="HEALTH",1,0)</f>
        <v>1</v>
      </c>
      <c r="AO362" s="11">
        <f ca="1">IF(Table1[[#This Row],[field of work]]="IT",1,0)</f>
        <v>0</v>
      </c>
      <c r="AP362" s="11"/>
      <c r="AQ362" s="11"/>
      <c r="AR362" s="6"/>
      <c r="AS362" s="6"/>
      <c r="AT362" s="6"/>
      <c r="AU362" s="7"/>
      <c r="AW362" s="20">
        <f ca="1">QUOTIENT(Table1[[#This Row],[Car Value]],Table1[[#This Row],[Cars]])</f>
        <v>3133</v>
      </c>
      <c r="AX362" s="6"/>
      <c r="AY362" s="17">
        <f ca="1">IF(Table1[[#This Row],[Value of debts]]&gt;$AZ$6,1,0)</f>
        <v>1</v>
      </c>
      <c r="AZ362" s="6"/>
      <c r="BA362" s="6"/>
      <c r="BB362" s="7"/>
      <c r="BC362" s="27">
        <f ca="1">(Table1[[#This Row],[Mortage left]]/Table1[[#This Row],[Value of House]])</f>
        <v>0.91019280347003195</v>
      </c>
      <c r="BD362" s="11">
        <f t="shared" ca="1" si="157"/>
        <v>0</v>
      </c>
      <c r="BE362" s="11"/>
      <c r="BF362" s="11"/>
      <c r="BG362" s="17">
        <f ca="1">IF(Table1[[#This Row],[Area]]="YUKON",Table1[[#This Row],[Income]],0)</f>
        <v>0</v>
      </c>
      <c r="BH362" s="11">
        <f ca="1">IF(Table1[[#This Row],[Area]]="BC",Table1[[#This Row],[Income]],0)</f>
        <v>0</v>
      </c>
      <c r="BI362" s="11">
        <f t="shared" ca="1" si="158"/>
        <v>0</v>
      </c>
      <c r="BJ362" s="11">
        <f t="shared" ca="1" si="159"/>
        <v>0</v>
      </c>
      <c r="BK362" s="11">
        <f ca="1">IF(Table1[[#This Row],[Area]]="NUNAVUT",Table1[[#This Row],[Income]],0)</f>
        <v>0</v>
      </c>
      <c r="BL362" s="11">
        <f t="shared" ca="1" si="160"/>
        <v>5197</v>
      </c>
      <c r="BM362" s="6">
        <f ca="1">IF(Table1[[#This Row],[Area]]="MANITOBA",Table1[[#This Row],[Income]],0)</f>
        <v>0</v>
      </c>
      <c r="BN362" s="6">
        <f ca="1">IF(Table1[[#This Row],[Area]]="ONTARIO",Table1[[#This Row],[Income]],0)</f>
        <v>0</v>
      </c>
      <c r="BO362" s="6">
        <f ca="1">IF(Table1[[#This Row],[Area]]="QUEBEC",Table1[[#This Row],[Income]],0)</f>
        <v>0</v>
      </c>
      <c r="BP362" s="6">
        <f ca="1">IF(Table1[[#This Row],[Area]]="NEWFOUNLAND",Table1[[#This Row],[Income]],0)</f>
        <v>0</v>
      </c>
      <c r="BQ362" s="6">
        <f ca="1">IF(Table1[[#This Row],[Area]]="NEW BRUNCWICK",Table1[[#This Row],[Income]],0)</f>
        <v>0</v>
      </c>
      <c r="BR362" s="6">
        <f ca="1">IF(Table1[[#This Row],[Area]]="NOVA SCOTIA",Table1[[#This Row],[Income]],0)</f>
        <v>6117</v>
      </c>
      <c r="BS362" s="7">
        <f t="shared" ca="1" si="161"/>
        <v>7676</v>
      </c>
      <c r="BT362" s="5">
        <f ca="1">IF(Table1[[#This Row],[field of work]]="HEALTH",Table1[[#This Row],[Income]],0)</f>
        <v>6117</v>
      </c>
      <c r="BU362" s="6">
        <f ca="1">IF(Table1[[#This Row],[field of work]]="CONSTRUCTION",Table1[[#This Row],[Income]],0)</f>
        <v>0</v>
      </c>
      <c r="BV362" s="6">
        <f t="shared" ca="1" si="162"/>
        <v>6696</v>
      </c>
      <c r="BW362" s="6">
        <f ca="1">IF(Table1[[#This Row],[field of work]]="IT",Table1[[#This Row],[Income]],0)</f>
        <v>0</v>
      </c>
      <c r="BX362" s="6">
        <f ca="1">IF(Table1[[#This Row],[field of work]]="GENERAL WORK",Table1[[#This Row],[Income]],0)</f>
        <v>0</v>
      </c>
      <c r="BY362" s="7">
        <f ca="1">IF(Table1[[#This Row],[field of work]]="AGRICULTURE",Table1[[#This Row],[Income]],0)</f>
        <v>0</v>
      </c>
      <c r="BZ362" s="5">
        <f ca="1">IF(Table1[[#This Row],[Value of debts]]&gt;Table1[[#This Row],[Income]],1,0)</f>
        <v>1</v>
      </c>
      <c r="CA362" s="7"/>
      <c r="CB362" s="5">
        <f ca="1">IF(Table1[[#This Row],[Networth of person($)]]&gt;$CC$6,Table1[[#This Row],[age]],0)</f>
        <v>43</v>
      </c>
      <c r="CC362" s="7"/>
      <c r="CD362" s="6"/>
      <c r="CE362" s="6"/>
      <c r="CF362" s="6"/>
      <c r="CG362" s="6"/>
      <c r="CH362" s="6"/>
      <c r="CI362" s="6"/>
    </row>
    <row r="363" spans="2:87" x14ac:dyDescent="0.25">
      <c r="B363">
        <f t="shared" ca="1" si="143"/>
        <v>2</v>
      </c>
      <c r="C363" t="str">
        <f t="shared" ca="1" si="144"/>
        <v>women</v>
      </c>
      <c r="D363">
        <f t="shared" ca="1" si="145"/>
        <v>35</v>
      </c>
      <c r="E363">
        <f t="shared" ca="1" si="146"/>
        <v>3</v>
      </c>
      <c r="F363" t="str">
        <f t="shared" ca="1" si="147"/>
        <v>teaching</v>
      </c>
      <c r="G363">
        <f t="shared" ca="1" si="148"/>
        <v>3</v>
      </c>
      <c r="H363" t="str">
        <f t="shared" ca="1" si="149"/>
        <v>university</v>
      </c>
      <c r="I363">
        <f t="shared" ca="1" si="150"/>
        <v>1</v>
      </c>
      <c r="J363">
        <f t="shared" ca="1" si="151"/>
        <v>1</v>
      </c>
      <c r="K363">
        <f t="shared" ca="1" si="152"/>
        <v>6696</v>
      </c>
      <c r="L363">
        <f t="shared" ca="1" si="153"/>
        <v>9</v>
      </c>
      <c r="M363" t="str">
        <f t="shared" ca="1" si="154"/>
        <v>Quebec</v>
      </c>
      <c r="N363">
        <f t="shared" ca="1" si="163"/>
        <v>20088</v>
      </c>
      <c r="O363">
        <f t="shared" ca="1" si="155"/>
        <v>20.720509068290021</v>
      </c>
      <c r="P363">
        <f t="shared" ca="1" si="164"/>
        <v>4080.5388658979491</v>
      </c>
      <c r="Q363">
        <f t="shared" ca="1" si="156"/>
        <v>1419</v>
      </c>
      <c r="R363">
        <f t="shared" ca="1" si="165"/>
        <v>7659.6758061849168</v>
      </c>
      <c r="S363">
        <f t="shared" ca="1" si="166"/>
        <v>3700.0293848893657</v>
      </c>
      <c r="T363">
        <f t="shared" ca="1" si="167"/>
        <v>27868.568250787317</v>
      </c>
      <c r="U363">
        <f t="shared" ca="1" si="168"/>
        <v>9099.3963152532069</v>
      </c>
      <c r="V363">
        <f t="shared" ca="1" si="169"/>
        <v>18769.171935534112</v>
      </c>
      <c r="AD363" s="5">
        <f ca="1">IF(Table1[[#This Row],[Gender]]="men",1,0)</f>
        <v>0</v>
      </c>
      <c r="AE363" s="6">
        <f ca="1">IF(Table1[[#This Row],[Gender]]="women",1,0)</f>
        <v>1</v>
      </c>
      <c r="AF363" s="6"/>
      <c r="AG363" s="7"/>
      <c r="AJ363" s="17">
        <f ca="1">IF(Table1[[#This Row],[field of work]]="TEACHING",1,0)</f>
        <v>1</v>
      </c>
      <c r="AK363" s="11">
        <f ca="1">IF(Table1[[#This Row],[field of work]]="CONSTRUCTION",1,0)</f>
        <v>0</v>
      </c>
      <c r="AL363" s="11">
        <f ca="1">IF(Table1[[#This Row],[field of work]]="AGRICULTURE",1,0)</f>
        <v>0</v>
      </c>
      <c r="AM363" s="11">
        <f ca="1">IF(Table1[[#This Row],[field of work]]="AGRICULTURE",1,0)</f>
        <v>0</v>
      </c>
      <c r="AN363" s="11">
        <f ca="1">IF(Table1[[#This Row],[field of work]]="HEALTH",1,0)</f>
        <v>0</v>
      </c>
      <c r="AO363" s="11">
        <f ca="1">IF(Table1[[#This Row],[field of work]]="IT",1,0)</f>
        <v>0</v>
      </c>
      <c r="AP363" s="11"/>
      <c r="AQ363" s="11"/>
      <c r="AR363" s="6"/>
      <c r="AS363" s="6"/>
      <c r="AT363" s="6"/>
      <c r="AU363" s="7"/>
      <c r="AW363" s="20">
        <f ca="1">QUOTIENT(Table1[[#This Row],[Car Value]],Table1[[#This Row],[Cars]])</f>
        <v>4080</v>
      </c>
      <c r="AX363" s="6"/>
      <c r="AY363" s="17">
        <f ca="1">IF(Table1[[#This Row],[Value of debts]]&gt;$AZ$6,1,0)</f>
        <v>1</v>
      </c>
      <c r="AZ363" s="6"/>
      <c r="BA363" s="6"/>
      <c r="BB363" s="7"/>
      <c r="BC363" s="27">
        <f ca="1">(Table1[[#This Row],[Mortage left]]/Table1[[#This Row],[Value of House]])</f>
        <v>1.0314869110060743E-3</v>
      </c>
      <c r="BD363" s="11">
        <f t="shared" ca="1" si="157"/>
        <v>1</v>
      </c>
      <c r="BE363" s="11"/>
      <c r="BF363" s="11"/>
      <c r="BG363" s="17">
        <f ca="1">IF(Table1[[#This Row],[Area]]="YUKON",Table1[[#This Row],[Income]],0)</f>
        <v>0</v>
      </c>
      <c r="BH363" s="11">
        <f ca="1">IF(Table1[[#This Row],[Area]]="BC",Table1[[#This Row],[Income]],0)</f>
        <v>0</v>
      </c>
      <c r="BI363" s="11">
        <f t="shared" ca="1" si="158"/>
        <v>0</v>
      </c>
      <c r="BJ363" s="11">
        <f t="shared" ca="1" si="159"/>
        <v>0</v>
      </c>
      <c r="BK363" s="11">
        <f ca="1">IF(Table1[[#This Row],[Area]]="NUNAVUT",Table1[[#This Row],[Income]],0)</f>
        <v>0</v>
      </c>
      <c r="BL363" s="11">
        <f t="shared" ca="1" si="160"/>
        <v>0</v>
      </c>
      <c r="BM363" s="6">
        <f ca="1">IF(Table1[[#This Row],[Area]]="MANITOBA",Table1[[#This Row],[Income]],0)</f>
        <v>0</v>
      </c>
      <c r="BN363" s="6">
        <f ca="1">IF(Table1[[#This Row],[Area]]="ONTARIO",Table1[[#This Row],[Income]],0)</f>
        <v>0</v>
      </c>
      <c r="BO363" s="6">
        <f ca="1">IF(Table1[[#This Row],[Area]]="QUEBEC",Table1[[#This Row],[Income]],0)</f>
        <v>6696</v>
      </c>
      <c r="BP363" s="6">
        <f ca="1">IF(Table1[[#This Row],[Area]]="NEWFOUNLAND",Table1[[#This Row],[Income]],0)</f>
        <v>0</v>
      </c>
      <c r="BQ363" s="6">
        <f ca="1">IF(Table1[[#This Row],[Area]]="NEW BRUNCWICK",Table1[[#This Row],[Income]],0)</f>
        <v>0</v>
      </c>
      <c r="BR363" s="6">
        <f ca="1">IF(Table1[[#This Row],[Area]]="NOVA SCOTIA",Table1[[#This Row],[Income]],0)</f>
        <v>0</v>
      </c>
      <c r="BS363" s="7">
        <f t="shared" ca="1" si="161"/>
        <v>0</v>
      </c>
      <c r="BT363" s="5">
        <f ca="1">IF(Table1[[#This Row],[field of work]]="HEALTH",Table1[[#This Row],[Income]],0)</f>
        <v>0</v>
      </c>
      <c r="BU363" s="6">
        <f ca="1">IF(Table1[[#This Row],[field of work]]="CONSTRUCTION",Table1[[#This Row],[Income]],0)</f>
        <v>0</v>
      </c>
      <c r="BV363" s="6">
        <f t="shared" ca="1" si="162"/>
        <v>0</v>
      </c>
      <c r="BW363" s="6">
        <f ca="1">IF(Table1[[#This Row],[field of work]]="IT",Table1[[#This Row],[Income]],0)</f>
        <v>0</v>
      </c>
      <c r="BX363" s="6">
        <f ca="1">IF(Table1[[#This Row],[field of work]]="GENERAL WORK",Table1[[#This Row],[Income]],0)</f>
        <v>0</v>
      </c>
      <c r="BY363" s="7">
        <f ca="1">IF(Table1[[#This Row],[field of work]]="AGRICULTURE",Table1[[#This Row],[Income]],0)</f>
        <v>0</v>
      </c>
      <c r="BZ363" s="5">
        <f ca="1">IF(Table1[[#This Row],[Value of debts]]&gt;Table1[[#This Row],[Income]],1,0)</f>
        <v>1</v>
      </c>
      <c r="CA363" s="7"/>
      <c r="CB363" s="5">
        <f ca="1">IF(Table1[[#This Row],[Networth of person($)]]&gt;$CC$6,Table1[[#This Row],[age]],0)</f>
        <v>35</v>
      </c>
      <c r="CC363" s="7"/>
      <c r="CD363" s="6"/>
      <c r="CE363" s="6"/>
      <c r="CF363" s="6"/>
      <c r="CG363" s="6"/>
      <c r="CH363" s="6"/>
      <c r="CI363" s="6"/>
    </row>
    <row r="364" spans="2:87" x14ac:dyDescent="0.25">
      <c r="B364">
        <f t="shared" ca="1" si="143"/>
        <v>2</v>
      </c>
      <c r="C364" t="str">
        <f t="shared" ca="1" si="144"/>
        <v>women</v>
      </c>
      <c r="D364">
        <f t="shared" ca="1" si="145"/>
        <v>27</v>
      </c>
      <c r="E364">
        <f t="shared" ca="1" si="146"/>
        <v>6</v>
      </c>
      <c r="F364" t="str">
        <f t="shared" ca="1" si="147"/>
        <v>agriculture</v>
      </c>
      <c r="G364">
        <f t="shared" ca="1" si="148"/>
        <v>4</v>
      </c>
      <c r="H364" t="str">
        <f t="shared" ca="1" si="149"/>
        <v>technical</v>
      </c>
      <c r="I364">
        <f t="shared" ca="1" si="150"/>
        <v>0</v>
      </c>
      <c r="J364">
        <f t="shared" ca="1" si="151"/>
        <v>2</v>
      </c>
      <c r="K364">
        <f t="shared" ca="1" si="152"/>
        <v>7676</v>
      </c>
      <c r="L364">
        <f t="shared" ca="1" si="153"/>
        <v>13</v>
      </c>
      <c r="M364" t="str">
        <f t="shared" ca="1" si="154"/>
        <v>Prince Edward Island</v>
      </c>
      <c r="N364">
        <f t="shared" ca="1" si="163"/>
        <v>30704</v>
      </c>
      <c r="O364">
        <f t="shared" ca="1" si="155"/>
        <v>3890.804658112238</v>
      </c>
      <c r="P364">
        <f t="shared" ca="1" si="164"/>
        <v>5212.9432307249681</v>
      </c>
      <c r="Q364">
        <f t="shared" ca="1" si="156"/>
        <v>1066</v>
      </c>
      <c r="R364">
        <f t="shared" ca="1" si="165"/>
        <v>12634.339369388366</v>
      </c>
      <c r="S364">
        <f t="shared" ca="1" si="166"/>
        <v>723.4615097664871</v>
      </c>
      <c r="T364">
        <f t="shared" ca="1" si="167"/>
        <v>36640.404740491453</v>
      </c>
      <c r="U364">
        <f t="shared" ca="1" si="168"/>
        <v>17591.144027500603</v>
      </c>
      <c r="V364">
        <f t="shared" ca="1" si="169"/>
        <v>19049.26071299085</v>
      </c>
      <c r="AD364" s="5">
        <f ca="1">IF(Table1[[#This Row],[Gender]]="men",1,0)</f>
        <v>0</v>
      </c>
      <c r="AE364" s="6">
        <f ca="1">IF(Table1[[#This Row],[Gender]]="women",1,0)</f>
        <v>1</v>
      </c>
      <c r="AF364" s="6"/>
      <c r="AG364" s="7"/>
      <c r="AJ364" s="17">
        <f ca="1">IF(Table1[[#This Row],[field of work]]="TEACHING",1,0)</f>
        <v>0</v>
      </c>
      <c r="AK364" s="11">
        <f ca="1">IF(Table1[[#This Row],[field of work]]="CONSTRUCTION",1,0)</f>
        <v>0</v>
      </c>
      <c r="AL364" s="11">
        <f ca="1">IF(Table1[[#This Row],[field of work]]="AGRICULTURE",1,0)</f>
        <v>1</v>
      </c>
      <c r="AM364" s="11">
        <f ca="1">IF(Table1[[#This Row],[field of work]]="AGRICULTURE",1,0)</f>
        <v>1</v>
      </c>
      <c r="AN364" s="11">
        <f ca="1">IF(Table1[[#This Row],[field of work]]="HEALTH",1,0)</f>
        <v>0</v>
      </c>
      <c r="AO364" s="11">
        <f ca="1">IF(Table1[[#This Row],[field of work]]="IT",1,0)</f>
        <v>0</v>
      </c>
      <c r="AP364" s="11"/>
      <c r="AQ364" s="11"/>
      <c r="AR364" s="6"/>
      <c r="AS364" s="6"/>
      <c r="AT364" s="6"/>
      <c r="AU364" s="7"/>
      <c r="AW364" s="20">
        <f ca="1">QUOTIENT(Table1[[#This Row],[Car Value]],Table1[[#This Row],[Cars]])</f>
        <v>2606</v>
      </c>
      <c r="AX364" s="6"/>
      <c r="AY364" s="17">
        <f ca="1">IF(Table1[[#This Row],[Value of debts]]&gt;$AZ$6,1,0)</f>
        <v>1</v>
      </c>
      <c r="AZ364" s="6"/>
      <c r="BA364" s="6"/>
      <c r="BB364" s="7"/>
      <c r="BC364" s="27">
        <f ca="1">(Table1[[#This Row],[Mortage left]]/Table1[[#This Row],[Value of House]])</f>
        <v>0.12671979735904892</v>
      </c>
      <c r="BD364" s="11">
        <f t="shared" ca="1" si="157"/>
        <v>1</v>
      </c>
      <c r="BE364" s="11"/>
      <c r="BF364" s="11"/>
      <c r="BG364" s="17">
        <f ca="1">IF(Table1[[#This Row],[Area]]="YUKON",Table1[[#This Row],[Income]],0)</f>
        <v>0</v>
      </c>
      <c r="BH364" s="11">
        <f ca="1">IF(Table1[[#This Row],[Area]]="BC",Table1[[#This Row],[Income]],0)</f>
        <v>0</v>
      </c>
      <c r="BI364" s="11">
        <f t="shared" ca="1" si="158"/>
        <v>0</v>
      </c>
      <c r="BJ364" s="11">
        <f t="shared" ca="1" si="159"/>
        <v>0</v>
      </c>
      <c r="BK364" s="11">
        <f ca="1">IF(Table1[[#This Row],[Area]]="NUNAVUT",Table1[[#This Row],[Income]],0)</f>
        <v>0</v>
      </c>
      <c r="BL364" s="11">
        <f t="shared" ca="1" si="160"/>
        <v>0</v>
      </c>
      <c r="BM364" s="6">
        <f ca="1">IF(Table1[[#This Row],[Area]]="MANITOBA",Table1[[#This Row],[Income]],0)</f>
        <v>0</v>
      </c>
      <c r="BN364" s="6">
        <f ca="1">IF(Table1[[#This Row],[Area]]="ONTARIO",Table1[[#This Row],[Income]],0)</f>
        <v>0</v>
      </c>
      <c r="BO364" s="6">
        <f ca="1">IF(Table1[[#This Row],[Area]]="QUEBEC",Table1[[#This Row],[Income]],0)</f>
        <v>0</v>
      </c>
      <c r="BP364" s="6">
        <f ca="1">IF(Table1[[#This Row],[Area]]="NEWFOUNLAND",Table1[[#This Row],[Income]],0)</f>
        <v>0</v>
      </c>
      <c r="BQ364" s="6">
        <f ca="1">IF(Table1[[#This Row],[Area]]="NEW BRUNCWICK",Table1[[#This Row],[Income]],0)</f>
        <v>0</v>
      </c>
      <c r="BR364" s="6">
        <f ca="1">IF(Table1[[#This Row],[Area]]="NOVA SCOTIA",Table1[[#This Row],[Income]],0)</f>
        <v>0</v>
      </c>
      <c r="BS364" s="7">
        <f t="shared" ca="1" si="161"/>
        <v>0</v>
      </c>
      <c r="BT364" s="5">
        <f ca="1">IF(Table1[[#This Row],[field of work]]="HEALTH",Table1[[#This Row],[Income]],0)</f>
        <v>0</v>
      </c>
      <c r="BU364" s="6">
        <f ca="1">IF(Table1[[#This Row],[field of work]]="CONSTRUCTION",Table1[[#This Row],[Income]],0)</f>
        <v>0</v>
      </c>
      <c r="BV364" s="6">
        <f t="shared" ca="1" si="162"/>
        <v>0</v>
      </c>
      <c r="BW364" s="6">
        <f ca="1">IF(Table1[[#This Row],[field of work]]="IT",Table1[[#This Row],[Income]],0)</f>
        <v>0</v>
      </c>
      <c r="BX364" s="6">
        <f ca="1">IF(Table1[[#This Row],[field of work]]="GENERAL WORK",Table1[[#This Row],[Income]],0)</f>
        <v>0</v>
      </c>
      <c r="BY364" s="7">
        <f ca="1">IF(Table1[[#This Row],[field of work]]="AGRICULTURE",Table1[[#This Row],[Income]],0)</f>
        <v>7676</v>
      </c>
      <c r="BZ364" s="5">
        <f ca="1">IF(Table1[[#This Row],[Value of debts]]&gt;Table1[[#This Row],[Income]],1,0)</f>
        <v>1</v>
      </c>
      <c r="CA364" s="7"/>
      <c r="CB364" s="5">
        <f ca="1">IF(Table1[[#This Row],[Networth of person($)]]&gt;$CC$6,Table1[[#This Row],[age]],0)</f>
        <v>27</v>
      </c>
      <c r="CC364" s="7"/>
      <c r="CD364" s="6"/>
      <c r="CE364" s="6"/>
      <c r="CF364" s="6"/>
      <c r="CG364" s="6"/>
      <c r="CH364" s="6"/>
      <c r="CI364" s="6"/>
    </row>
    <row r="365" spans="2:87" x14ac:dyDescent="0.25">
      <c r="B365">
        <f t="shared" ca="1" si="143"/>
        <v>2</v>
      </c>
      <c r="C365" t="str">
        <f t="shared" ca="1" si="144"/>
        <v>women</v>
      </c>
      <c r="D365">
        <f t="shared" ca="1" si="145"/>
        <v>32</v>
      </c>
      <c r="E365">
        <f t="shared" ca="1" si="146"/>
        <v>2</v>
      </c>
      <c r="F365" t="str">
        <f t="shared" ca="1" si="147"/>
        <v>constuction</v>
      </c>
      <c r="G365">
        <f t="shared" ca="1" si="148"/>
        <v>2</v>
      </c>
      <c r="H365" t="str">
        <f t="shared" ca="1" si="149"/>
        <v>college</v>
      </c>
      <c r="I365">
        <f t="shared" ca="1" si="150"/>
        <v>3</v>
      </c>
      <c r="J365">
        <f t="shared" ca="1" si="151"/>
        <v>3</v>
      </c>
      <c r="K365">
        <f t="shared" ca="1" si="152"/>
        <v>7511</v>
      </c>
      <c r="L365">
        <f t="shared" ca="1" si="153"/>
        <v>6</v>
      </c>
      <c r="M365" t="str">
        <f t="shared" ca="1" si="154"/>
        <v>Saskatchenwan</v>
      </c>
      <c r="N365">
        <f t="shared" ca="1" si="163"/>
        <v>45066</v>
      </c>
      <c r="O365">
        <f t="shared" ca="1" si="155"/>
        <v>24250.435451751076</v>
      </c>
      <c r="P365">
        <f t="shared" ca="1" si="164"/>
        <v>3711.7726864489105</v>
      </c>
      <c r="Q365">
        <f t="shared" ca="1" si="156"/>
        <v>1170</v>
      </c>
      <c r="R365">
        <f t="shared" ca="1" si="165"/>
        <v>9968.7336738120957</v>
      </c>
      <c r="S365">
        <f t="shared" ca="1" si="166"/>
        <v>10738.232426852916</v>
      </c>
      <c r="T365">
        <f t="shared" ca="1" si="167"/>
        <v>59516.005113301828</v>
      </c>
      <c r="U365">
        <f t="shared" ca="1" si="168"/>
        <v>35389.169125563174</v>
      </c>
      <c r="V365">
        <f t="shared" ca="1" si="169"/>
        <v>24126.835987738654</v>
      </c>
      <c r="AD365" s="5">
        <f ca="1">IF(Table1[[#This Row],[Gender]]="men",1,0)</f>
        <v>0</v>
      </c>
      <c r="AE365" s="6">
        <f ca="1">IF(Table1[[#This Row],[Gender]]="women",1,0)</f>
        <v>1</v>
      </c>
      <c r="AF365" s="6"/>
      <c r="AG365" s="7"/>
      <c r="AJ365" s="17">
        <f ca="1">IF(Table1[[#This Row],[field of work]]="TEACHING",1,0)</f>
        <v>0</v>
      </c>
      <c r="AK365" s="11">
        <f ca="1">IF(Table1[[#This Row],[field of work]]="CONSTRUCTION",1,0)</f>
        <v>0</v>
      </c>
      <c r="AL365" s="11">
        <f ca="1">IF(Table1[[#This Row],[field of work]]="AGRICULTURE",1,0)</f>
        <v>0</v>
      </c>
      <c r="AM365" s="11">
        <f ca="1">IF(Table1[[#This Row],[field of work]]="AGRICULTURE",1,0)</f>
        <v>0</v>
      </c>
      <c r="AN365" s="11">
        <f ca="1">IF(Table1[[#This Row],[field of work]]="HEALTH",1,0)</f>
        <v>0</v>
      </c>
      <c r="AO365" s="11">
        <f ca="1">IF(Table1[[#This Row],[field of work]]="IT",1,0)</f>
        <v>0</v>
      </c>
      <c r="AP365" s="11"/>
      <c r="AQ365" s="11"/>
      <c r="AR365" s="6"/>
      <c r="AS365" s="6"/>
      <c r="AT365" s="6"/>
      <c r="AU365" s="7"/>
      <c r="AW365" s="20">
        <f ca="1">QUOTIENT(Table1[[#This Row],[Car Value]],Table1[[#This Row],[Cars]])</f>
        <v>1237</v>
      </c>
      <c r="AX365" s="6"/>
      <c r="AY365" s="17">
        <f ca="1">IF(Table1[[#This Row],[Value of debts]]&gt;$AZ$6,1,0)</f>
        <v>1</v>
      </c>
      <c r="AZ365" s="6"/>
      <c r="BA365" s="6"/>
      <c r="BB365" s="7"/>
      <c r="BC365" s="27">
        <f ca="1">(Table1[[#This Row],[Mortage left]]/Table1[[#This Row],[Value of House]])</f>
        <v>0.53810933856457366</v>
      </c>
      <c r="BD365" s="11">
        <f t="shared" ca="1" si="157"/>
        <v>0</v>
      </c>
      <c r="BE365" s="11"/>
      <c r="BF365" s="11"/>
      <c r="BG365" s="17">
        <f ca="1">IF(Table1[[#This Row],[Area]]="YUKON",Table1[[#This Row],[Income]],0)</f>
        <v>0</v>
      </c>
      <c r="BH365" s="11">
        <f ca="1">IF(Table1[[#This Row],[Area]]="BC",Table1[[#This Row],[Income]],0)</f>
        <v>0</v>
      </c>
      <c r="BI365" s="11">
        <f t="shared" ca="1" si="158"/>
        <v>0</v>
      </c>
      <c r="BJ365" s="11">
        <f t="shared" ca="1" si="159"/>
        <v>0</v>
      </c>
      <c r="BK365" s="11">
        <f ca="1">IF(Table1[[#This Row],[Area]]="NUNAVUT",Table1[[#This Row],[Income]],0)</f>
        <v>0</v>
      </c>
      <c r="BL365" s="11">
        <f t="shared" ca="1" si="160"/>
        <v>0</v>
      </c>
      <c r="BM365" s="6">
        <f ca="1">IF(Table1[[#This Row],[Area]]="MANITOBA",Table1[[#This Row],[Income]],0)</f>
        <v>0</v>
      </c>
      <c r="BN365" s="6">
        <f ca="1">IF(Table1[[#This Row],[Area]]="ONTARIO",Table1[[#This Row],[Income]],0)</f>
        <v>0</v>
      </c>
      <c r="BO365" s="6">
        <f ca="1">IF(Table1[[#This Row],[Area]]="QUEBEC",Table1[[#This Row],[Income]],0)</f>
        <v>0</v>
      </c>
      <c r="BP365" s="6">
        <f ca="1">IF(Table1[[#This Row],[Area]]="NEWFOUNLAND",Table1[[#This Row],[Income]],0)</f>
        <v>0</v>
      </c>
      <c r="BQ365" s="6">
        <f ca="1">IF(Table1[[#This Row],[Area]]="NEW BRUNCWICK",Table1[[#This Row],[Income]],0)</f>
        <v>0</v>
      </c>
      <c r="BR365" s="6">
        <f ca="1">IF(Table1[[#This Row],[Area]]="NOVA SCOTIA",Table1[[#This Row],[Income]],0)</f>
        <v>0</v>
      </c>
      <c r="BS365" s="7">
        <f t="shared" ca="1" si="161"/>
        <v>0</v>
      </c>
      <c r="BT365" s="5">
        <f ca="1">IF(Table1[[#This Row],[field of work]]="HEALTH",Table1[[#This Row],[Income]],0)</f>
        <v>0</v>
      </c>
      <c r="BU365" s="6">
        <f ca="1">IF(Table1[[#This Row],[field of work]]="CONSTRUCTION",Table1[[#This Row],[Income]],0)</f>
        <v>0</v>
      </c>
      <c r="BV365" s="6">
        <f t="shared" ca="1" si="162"/>
        <v>0</v>
      </c>
      <c r="BW365" s="6">
        <f ca="1">IF(Table1[[#This Row],[field of work]]="IT",Table1[[#This Row],[Income]],0)</f>
        <v>0</v>
      </c>
      <c r="BX365" s="6">
        <f ca="1">IF(Table1[[#This Row],[field of work]]="GENERAL WORK",Table1[[#This Row],[Income]],0)</f>
        <v>0</v>
      </c>
      <c r="BY365" s="7">
        <f ca="1">IF(Table1[[#This Row],[field of work]]="AGRICULTURE",Table1[[#This Row],[Income]],0)</f>
        <v>0</v>
      </c>
      <c r="BZ365" s="5">
        <f ca="1">IF(Table1[[#This Row],[Value of debts]]&gt;Table1[[#This Row],[Income]],1,0)</f>
        <v>1</v>
      </c>
      <c r="CA365" s="7"/>
      <c r="CB365" s="5">
        <f ca="1">IF(Table1[[#This Row],[Networth of person($)]]&gt;$CC$6,Table1[[#This Row],[age]],0)</f>
        <v>32</v>
      </c>
      <c r="CC365" s="7"/>
      <c r="CD365" s="6"/>
      <c r="CE365" s="6"/>
      <c r="CF365" s="6"/>
      <c r="CG365" s="6"/>
      <c r="CH365" s="6"/>
      <c r="CI365" s="6"/>
    </row>
    <row r="366" spans="2:87" x14ac:dyDescent="0.25">
      <c r="B366">
        <f t="shared" ca="1" si="143"/>
        <v>1</v>
      </c>
      <c r="C366" t="str">
        <f t="shared" ca="1" si="144"/>
        <v>men</v>
      </c>
      <c r="D366">
        <f t="shared" ca="1" si="145"/>
        <v>42</v>
      </c>
      <c r="E366">
        <f t="shared" ca="1" si="146"/>
        <v>2</v>
      </c>
      <c r="F366" t="str">
        <f t="shared" ca="1" si="147"/>
        <v>constuction</v>
      </c>
      <c r="G366">
        <f t="shared" ca="1" si="148"/>
        <v>1</v>
      </c>
      <c r="H366" t="str">
        <f t="shared" ca="1" si="149"/>
        <v>highschool</v>
      </c>
      <c r="I366">
        <f t="shared" ca="1" si="150"/>
        <v>1</v>
      </c>
      <c r="J366">
        <f t="shared" ca="1" si="151"/>
        <v>2</v>
      </c>
      <c r="K366">
        <f t="shared" ca="1" si="152"/>
        <v>6465</v>
      </c>
      <c r="L366">
        <f t="shared" ca="1" si="153"/>
        <v>6</v>
      </c>
      <c r="M366" t="str">
        <f t="shared" ca="1" si="154"/>
        <v>Saskatchenwan</v>
      </c>
      <c r="N366">
        <f t="shared" ca="1" si="163"/>
        <v>38790</v>
      </c>
      <c r="O366">
        <f t="shared" ca="1" si="155"/>
        <v>14597.952636496166</v>
      </c>
      <c r="P366">
        <f t="shared" ca="1" si="164"/>
        <v>4861.157530615711</v>
      </c>
      <c r="Q366">
        <f t="shared" ca="1" si="156"/>
        <v>294</v>
      </c>
      <c r="R366">
        <f t="shared" ca="1" si="165"/>
        <v>2410.7571466428894</v>
      </c>
      <c r="S366">
        <f t="shared" ca="1" si="166"/>
        <v>2258.7293590803401</v>
      </c>
      <c r="T366">
        <f t="shared" ca="1" si="167"/>
        <v>45909.886889696048</v>
      </c>
      <c r="U366">
        <f t="shared" ca="1" si="168"/>
        <v>17302.709783139057</v>
      </c>
      <c r="V366">
        <f t="shared" ca="1" si="169"/>
        <v>28607.177106556992</v>
      </c>
      <c r="AD366" s="5">
        <f ca="1">IF(Table1[[#This Row],[Gender]]="men",1,0)</f>
        <v>1</v>
      </c>
      <c r="AE366" s="6">
        <f ca="1">IF(Table1[[#This Row],[Gender]]="women",1,0)</f>
        <v>0</v>
      </c>
      <c r="AF366" s="6"/>
      <c r="AG366" s="7"/>
      <c r="AJ366" s="17">
        <f ca="1">IF(Table1[[#This Row],[field of work]]="TEACHING",1,0)</f>
        <v>0</v>
      </c>
      <c r="AK366" s="11">
        <f ca="1">IF(Table1[[#This Row],[field of work]]="CONSTRUCTION",1,0)</f>
        <v>0</v>
      </c>
      <c r="AL366" s="11">
        <f ca="1">IF(Table1[[#This Row],[field of work]]="AGRICULTURE",1,0)</f>
        <v>0</v>
      </c>
      <c r="AM366" s="11">
        <f ca="1">IF(Table1[[#This Row],[field of work]]="AGRICULTURE",1,0)</f>
        <v>0</v>
      </c>
      <c r="AN366" s="11">
        <f ca="1">IF(Table1[[#This Row],[field of work]]="HEALTH",1,0)</f>
        <v>0</v>
      </c>
      <c r="AO366" s="11">
        <f ca="1">IF(Table1[[#This Row],[field of work]]="IT",1,0)</f>
        <v>0</v>
      </c>
      <c r="AP366" s="11"/>
      <c r="AQ366" s="11"/>
      <c r="AR366" s="6"/>
      <c r="AS366" s="6"/>
      <c r="AT366" s="6"/>
      <c r="AU366" s="7"/>
      <c r="AW366" s="20">
        <f ca="1">QUOTIENT(Table1[[#This Row],[Car Value]],Table1[[#This Row],[Cars]])</f>
        <v>2430</v>
      </c>
      <c r="AX366" s="6"/>
      <c r="AY366" s="17">
        <f ca="1">IF(Table1[[#This Row],[Value of debts]]&gt;$AZ$6,1,0)</f>
        <v>1</v>
      </c>
      <c r="AZ366" s="6"/>
      <c r="BA366" s="6"/>
      <c r="BB366" s="7"/>
      <c r="BC366" s="27">
        <f ca="1">(Table1[[#This Row],[Mortage left]]/Table1[[#This Row],[Value of House]])</f>
        <v>0.3763328857049798</v>
      </c>
      <c r="BD366" s="11">
        <f t="shared" ca="1" si="157"/>
        <v>0</v>
      </c>
      <c r="BE366" s="11"/>
      <c r="BF366" s="11"/>
      <c r="BG366" s="17">
        <f ca="1">IF(Table1[[#This Row],[Area]]="YUKON",Table1[[#This Row],[Income]],0)</f>
        <v>0</v>
      </c>
      <c r="BH366" s="11">
        <f ca="1">IF(Table1[[#This Row],[Area]]="BC",Table1[[#This Row],[Income]],0)</f>
        <v>0</v>
      </c>
      <c r="BI366" s="11">
        <f t="shared" ca="1" si="158"/>
        <v>0</v>
      </c>
      <c r="BJ366" s="11">
        <f t="shared" ca="1" si="159"/>
        <v>0</v>
      </c>
      <c r="BK366" s="11">
        <f ca="1">IF(Table1[[#This Row],[Area]]="NUNAVUT",Table1[[#This Row],[Income]],0)</f>
        <v>0</v>
      </c>
      <c r="BL366" s="11">
        <f t="shared" ca="1" si="160"/>
        <v>0</v>
      </c>
      <c r="BM366" s="6">
        <f ca="1">IF(Table1[[#This Row],[Area]]="MANITOBA",Table1[[#This Row],[Income]],0)</f>
        <v>0</v>
      </c>
      <c r="BN366" s="6">
        <f ca="1">IF(Table1[[#This Row],[Area]]="ONTARIO",Table1[[#This Row],[Income]],0)</f>
        <v>0</v>
      </c>
      <c r="BO366" s="6">
        <f ca="1">IF(Table1[[#This Row],[Area]]="QUEBEC",Table1[[#This Row],[Income]],0)</f>
        <v>0</v>
      </c>
      <c r="BP366" s="6">
        <f ca="1">IF(Table1[[#This Row],[Area]]="NEWFOUNLAND",Table1[[#This Row],[Income]],0)</f>
        <v>0</v>
      </c>
      <c r="BQ366" s="6">
        <f ca="1">IF(Table1[[#This Row],[Area]]="NEW BRUNCWICK",Table1[[#This Row],[Income]],0)</f>
        <v>0</v>
      </c>
      <c r="BR366" s="6">
        <f ca="1">IF(Table1[[#This Row],[Area]]="NOVA SCOTIA",Table1[[#This Row],[Income]],0)</f>
        <v>0</v>
      </c>
      <c r="BS366" s="7">
        <f t="shared" ca="1" si="161"/>
        <v>0</v>
      </c>
      <c r="BT366" s="5">
        <f ca="1">IF(Table1[[#This Row],[field of work]]="HEALTH",Table1[[#This Row],[Income]],0)</f>
        <v>0</v>
      </c>
      <c r="BU366" s="6">
        <f ca="1">IF(Table1[[#This Row],[field of work]]="CONSTRUCTION",Table1[[#This Row],[Income]],0)</f>
        <v>0</v>
      </c>
      <c r="BV366" s="6">
        <f t="shared" ca="1" si="162"/>
        <v>0</v>
      </c>
      <c r="BW366" s="6">
        <f ca="1">IF(Table1[[#This Row],[field of work]]="IT",Table1[[#This Row],[Income]],0)</f>
        <v>0</v>
      </c>
      <c r="BX366" s="6">
        <f ca="1">IF(Table1[[#This Row],[field of work]]="GENERAL WORK",Table1[[#This Row],[Income]],0)</f>
        <v>0</v>
      </c>
      <c r="BY366" s="7">
        <f ca="1">IF(Table1[[#This Row],[field of work]]="AGRICULTURE",Table1[[#This Row],[Income]],0)</f>
        <v>0</v>
      </c>
      <c r="BZ366" s="5">
        <f ca="1">IF(Table1[[#This Row],[Value of debts]]&gt;Table1[[#This Row],[Income]],1,0)</f>
        <v>1</v>
      </c>
      <c r="CA366" s="7"/>
      <c r="CB366" s="5">
        <f ca="1">IF(Table1[[#This Row],[Networth of person($)]]&gt;$CC$6,Table1[[#This Row],[age]],0)</f>
        <v>42</v>
      </c>
      <c r="CC366" s="7"/>
      <c r="CD366" s="6"/>
      <c r="CE366" s="6"/>
      <c r="CF366" s="6"/>
      <c r="CG366" s="6"/>
      <c r="CH366" s="6"/>
      <c r="CI366" s="6"/>
    </row>
    <row r="367" spans="2:87" x14ac:dyDescent="0.25">
      <c r="B367">
        <f t="shared" ca="1" si="143"/>
        <v>1</v>
      </c>
      <c r="C367" t="str">
        <f t="shared" ca="1" si="144"/>
        <v>men</v>
      </c>
      <c r="D367">
        <f t="shared" ca="1" si="145"/>
        <v>38</v>
      </c>
      <c r="E367">
        <f t="shared" ca="1" si="146"/>
        <v>2</v>
      </c>
      <c r="F367" t="str">
        <f t="shared" ca="1" si="147"/>
        <v>constuction</v>
      </c>
      <c r="G367">
        <f t="shared" ca="1" si="148"/>
        <v>6</v>
      </c>
      <c r="H367" t="str">
        <f t="shared" ca="1" si="149"/>
        <v>other</v>
      </c>
      <c r="I367">
        <f t="shared" ca="1" si="150"/>
        <v>1</v>
      </c>
      <c r="J367">
        <f t="shared" ca="1" si="151"/>
        <v>1</v>
      </c>
      <c r="K367">
        <f t="shared" ca="1" si="152"/>
        <v>6464</v>
      </c>
      <c r="L367">
        <f t="shared" ca="1" si="153"/>
        <v>4</v>
      </c>
      <c r="M367" t="str">
        <f t="shared" ca="1" si="154"/>
        <v>Alberta</v>
      </c>
      <c r="N367">
        <f t="shared" ca="1" si="163"/>
        <v>25856</v>
      </c>
      <c r="O367">
        <f t="shared" ca="1" si="155"/>
        <v>10142.397327352619</v>
      </c>
      <c r="P367">
        <f t="shared" ca="1" si="164"/>
        <v>5863.3087482002165</v>
      </c>
      <c r="Q367">
        <f t="shared" ca="1" si="156"/>
        <v>1104</v>
      </c>
      <c r="R367">
        <f t="shared" ca="1" si="165"/>
        <v>2657.7648021581026</v>
      </c>
      <c r="S367">
        <f t="shared" ca="1" si="166"/>
        <v>5339.3321869763186</v>
      </c>
      <c r="T367">
        <f t="shared" ca="1" si="167"/>
        <v>37058.640935176532</v>
      </c>
      <c r="U367">
        <f t="shared" ca="1" si="168"/>
        <v>13904.162129510722</v>
      </c>
      <c r="V367">
        <f t="shared" ca="1" si="169"/>
        <v>23154.478805665811</v>
      </c>
      <c r="AD367" s="5">
        <f ca="1">IF(Table1[[#This Row],[Gender]]="men",1,0)</f>
        <v>1</v>
      </c>
      <c r="AE367" s="6">
        <f ca="1">IF(Table1[[#This Row],[Gender]]="women",1,0)</f>
        <v>0</v>
      </c>
      <c r="AF367" s="6"/>
      <c r="AG367" s="7"/>
      <c r="AJ367" s="17">
        <f ca="1">IF(Table1[[#This Row],[field of work]]="TEACHING",1,0)</f>
        <v>0</v>
      </c>
      <c r="AK367" s="11">
        <f ca="1">IF(Table1[[#This Row],[field of work]]="CONSTRUCTION",1,0)</f>
        <v>0</v>
      </c>
      <c r="AL367" s="11">
        <f ca="1">IF(Table1[[#This Row],[field of work]]="AGRICULTURE",1,0)</f>
        <v>0</v>
      </c>
      <c r="AM367" s="11">
        <f ca="1">IF(Table1[[#This Row],[field of work]]="AGRICULTURE",1,0)</f>
        <v>0</v>
      </c>
      <c r="AN367" s="11">
        <f ca="1">IF(Table1[[#This Row],[field of work]]="HEALTH",1,0)</f>
        <v>0</v>
      </c>
      <c r="AO367" s="11">
        <f ca="1">IF(Table1[[#This Row],[field of work]]="IT",1,0)</f>
        <v>0</v>
      </c>
      <c r="AP367" s="11"/>
      <c r="AQ367" s="11"/>
      <c r="AR367" s="6"/>
      <c r="AS367" s="6"/>
      <c r="AT367" s="6"/>
      <c r="AU367" s="7"/>
      <c r="AW367" s="20">
        <f ca="1">QUOTIENT(Table1[[#This Row],[Car Value]],Table1[[#This Row],[Cars]])</f>
        <v>5863</v>
      </c>
      <c r="AX367" s="6"/>
      <c r="AY367" s="17">
        <f ca="1">IF(Table1[[#This Row],[Value of debts]]&gt;$AZ$6,1,0)</f>
        <v>1</v>
      </c>
      <c r="AZ367" s="6"/>
      <c r="BA367" s="6"/>
      <c r="BB367" s="7"/>
      <c r="BC367" s="27">
        <f ca="1">(Table1[[#This Row],[Mortage left]]/Table1[[#This Row],[Value of House]])</f>
        <v>0.39226474811852641</v>
      </c>
      <c r="BD367" s="11">
        <f t="shared" ca="1" si="157"/>
        <v>0</v>
      </c>
      <c r="BE367" s="11"/>
      <c r="BF367" s="11"/>
      <c r="BG367" s="17">
        <f ca="1">IF(Table1[[#This Row],[Area]]="YUKON",Table1[[#This Row],[Income]],0)</f>
        <v>0</v>
      </c>
      <c r="BH367" s="11">
        <f ca="1">IF(Table1[[#This Row],[Area]]="BC",Table1[[#This Row],[Income]],0)</f>
        <v>0</v>
      </c>
      <c r="BI367" s="11">
        <f t="shared" ca="1" si="158"/>
        <v>0</v>
      </c>
      <c r="BJ367" s="11">
        <f t="shared" ca="1" si="159"/>
        <v>0</v>
      </c>
      <c r="BK367" s="11">
        <f ca="1">IF(Table1[[#This Row],[Area]]="NUNAVUT",Table1[[#This Row],[Income]],0)</f>
        <v>0</v>
      </c>
      <c r="BL367" s="11">
        <f t="shared" ca="1" si="160"/>
        <v>0</v>
      </c>
      <c r="BM367" s="6">
        <f ca="1">IF(Table1[[#This Row],[Area]]="MANITOBA",Table1[[#This Row],[Income]],0)</f>
        <v>0</v>
      </c>
      <c r="BN367" s="6">
        <f ca="1">IF(Table1[[#This Row],[Area]]="ONTARIO",Table1[[#This Row],[Income]],0)</f>
        <v>0</v>
      </c>
      <c r="BO367" s="6">
        <f ca="1">IF(Table1[[#This Row],[Area]]="QUEBEC",Table1[[#This Row],[Income]],0)</f>
        <v>0</v>
      </c>
      <c r="BP367" s="6">
        <f ca="1">IF(Table1[[#This Row],[Area]]="NEWFOUNLAND",Table1[[#This Row],[Income]],0)</f>
        <v>0</v>
      </c>
      <c r="BQ367" s="6">
        <f ca="1">IF(Table1[[#This Row],[Area]]="NEW BRUNCWICK",Table1[[#This Row],[Income]],0)</f>
        <v>0</v>
      </c>
      <c r="BR367" s="6">
        <f ca="1">IF(Table1[[#This Row],[Area]]="NOVA SCOTIA",Table1[[#This Row],[Income]],0)</f>
        <v>0</v>
      </c>
      <c r="BS367" s="7">
        <f t="shared" ca="1" si="161"/>
        <v>0</v>
      </c>
      <c r="BT367" s="5">
        <f ca="1">IF(Table1[[#This Row],[field of work]]="HEALTH",Table1[[#This Row],[Income]],0)</f>
        <v>0</v>
      </c>
      <c r="BU367" s="6">
        <f ca="1">IF(Table1[[#This Row],[field of work]]="CONSTRUCTION",Table1[[#This Row],[Income]],0)</f>
        <v>0</v>
      </c>
      <c r="BV367" s="6">
        <f t="shared" ca="1" si="162"/>
        <v>0</v>
      </c>
      <c r="BW367" s="6">
        <f ca="1">IF(Table1[[#This Row],[field of work]]="IT",Table1[[#This Row],[Income]],0)</f>
        <v>0</v>
      </c>
      <c r="BX367" s="6">
        <f ca="1">IF(Table1[[#This Row],[field of work]]="GENERAL WORK",Table1[[#This Row],[Income]],0)</f>
        <v>0</v>
      </c>
      <c r="BY367" s="7">
        <f ca="1">IF(Table1[[#This Row],[field of work]]="AGRICULTURE",Table1[[#This Row],[Income]],0)</f>
        <v>0</v>
      </c>
      <c r="BZ367" s="5">
        <f ca="1">IF(Table1[[#This Row],[Value of debts]]&gt;Table1[[#This Row],[Income]],1,0)</f>
        <v>1</v>
      </c>
      <c r="CA367" s="7"/>
      <c r="CB367" s="5">
        <f ca="1">IF(Table1[[#This Row],[Networth of person($)]]&gt;$CC$6,Table1[[#This Row],[age]],0)</f>
        <v>38</v>
      </c>
      <c r="CC367" s="7"/>
      <c r="CD367" s="6"/>
      <c r="CE367" s="6"/>
      <c r="CF367" s="6"/>
      <c r="CG367" s="6"/>
      <c r="CH367" s="6"/>
      <c r="CI367" s="6"/>
    </row>
    <row r="368" spans="2:87" x14ac:dyDescent="0.25">
      <c r="B368">
        <f t="shared" ca="1" si="143"/>
        <v>2</v>
      </c>
      <c r="C368" t="str">
        <f t="shared" ca="1" si="144"/>
        <v>women</v>
      </c>
      <c r="D368">
        <f t="shared" ca="1" si="145"/>
        <v>31</v>
      </c>
      <c r="E368">
        <f t="shared" ca="1" si="146"/>
        <v>6</v>
      </c>
      <c r="F368" t="str">
        <f t="shared" ca="1" si="147"/>
        <v>agriculture</v>
      </c>
      <c r="G368">
        <f t="shared" ca="1" si="148"/>
        <v>2</v>
      </c>
      <c r="H368" t="str">
        <f t="shared" ca="1" si="149"/>
        <v>college</v>
      </c>
      <c r="I368">
        <f t="shared" ca="1" si="150"/>
        <v>3</v>
      </c>
      <c r="J368">
        <f t="shared" ca="1" si="151"/>
        <v>2</v>
      </c>
      <c r="K368">
        <f t="shared" ca="1" si="152"/>
        <v>8546</v>
      </c>
      <c r="L368">
        <f t="shared" ca="1" si="153"/>
        <v>4</v>
      </c>
      <c r="M368" t="str">
        <f t="shared" ca="1" si="154"/>
        <v>Alberta</v>
      </c>
      <c r="N368">
        <f t="shared" ca="1" si="163"/>
        <v>42730</v>
      </c>
      <c r="O368">
        <f t="shared" ca="1" si="155"/>
        <v>28351.311212903976</v>
      </c>
      <c r="P368">
        <f t="shared" ca="1" si="164"/>
        <v>10119.83838196041</v>
      </c>
      <c r="Q368">
        <f t="shared" ca="1" si="156"/>
        <v>8938</v>
      </c>
      <c r="R368">
        <f t="shared" ca="1" si="165"/>
        <v>8555.4143660533482</v>
      </c>
      <c r="S368">
        <f t="shared" ca="1" si="166"/>
        <v>12349.637006330302</v>
      </c>
      <c r="T368">
        <f t="shared" ca="1" si="167"/>
        <v>65199.47538829071</v>
      </c>
      <c r="U368">
        <f t="shared" ca="1" si="168"/>
        <v>45844.725578957325</v>
      </c>
      <c r="V368">
        <f t="shared" ca="1" si="169"/>
        <v>19354.749809333385</v>
      </c>
      <c r="AD368" s="5">
        <f ca="1">IF(Table1[[#This Row],[Gender]]="men",1,0)</f>
        <v>0</v>
      </c>
      <c r="AE368" s="6">
        <f ca="1">IF(Table1[[#This Row],[Gender]]="women",1,0)</f>
        <v>1</v>
      </c>
      <c r="AF368" s="6"/>
      <c r="AG368" s="7"/>
      <c r="AJ368" s="17">
        <f ca="1">IF(Table1[[#This Row],[field of work]]="TEACHING",1,0)</f>
        <v>0</v>
      </c>
      <c r="AK368" s="11">
        <f ca="1">IF(Table1[[#This Row],[field of work]]="CONSTRUCTION",1,0)</f>
        <v>0</v>
      </c>
      <c r="AL368" s="11">
        <f ca="1">IF(Table1[[#This Row],[field of work]]="AGRICULTURE",1,0)</f>
        <v>1</v>
      </c>
      <c r="AM368" s="11">
        <f ca="1">IF(Table1[[#This Row],[field of work]]="AGRICULTURE",1,0)</f>
        <v>1</v>
      </c>
      <c r="AN368" s="11">
        <f ca="1">IF(Table1[[#This Row],[field of work]]="HEALTH",1,0)</f>
        <v>0</v>
      </c>
      <c r="AO368" s="11">
        <f ca="1">IF(Table1[[#This Row],[field of work]]="IT",1,0)</f>
        <v>0</v>
      </c>
      <c r="AP368" s="11"/>
      <c r="AQ368" s="11"/>
      <c r="AR368" s="6"/>
      <c r="AS368" s="6"/>
      <c r="AT368" s="6"/>
      <c r="AU368" s="7"/>
      <c r="AW368" s="20">
        <f ca="1">QUOTIENT(Table1[[#This Row],[Car Value]],Table1[[#This Row],[Cars]])</f>
        <v>5059</v>
      </c>
      <c r="AX368" s="6"/>
      <c r="AY368" s="17">
        <f ca="1">IF(Table1[[#This Row],[Value of debts]]&gt;$AZ$6,1,0)</f>
        <v>1</v>
      </c>
      <c r="AZ368" s="6"/>
      <c r="BA368" s="6"/>
      <c r="BB368" s="7"/>
      <c r="BC368" s="27">
        <f ca="1">(Table1[[#This Row],[Mortage left]]/Table1[[#This Row],[Value of House]])</f>
        <v>0.66349897526103385</v>
      </c>
      <c r="BD368" s="11">
        <f t="shared" ca="1" si="157"/>
        <v>0</v>
      </c>
      <c r="BE368" s="11"/>
      <c r="BF368" s="11"/>
      <c r="BG368" s="17">
        <f ca="1">IF(Table1[[#This Row],[Area]]="YUKON",Table1[[#This Row],[Income]],0)</f>
        <v>0</v>
      </c>
      <c r="BH368" s="11">
        <f ca="1">IF(Table1[[#This Row],[Area]]="BC",Table1[[#This Row],[Income]],0)</f>
        <v>0</v>
      </c>
      <c r="BI368" s="11">
        <f t="shared" ca="1" si="158"/>
        <v>0</v>
      </c>
      <c r="BJ368" s="11">
        <f t="shared" ca="1" si="159"/>
        <v>0</v>
      </c>
      <c r="BK368" s="11">
        <f ca="1">IF(Table1[[#This Row],[Area]]="NUNAVUT",Table1[[#This Row],[Income]],0)</f>
        <v>0</v>
      </c>
      <c r="BL368" s="11">
        <f t="shared" ca="1" si="160"/>
        <v>0</v>
      </c>
      <c r="BM368" s="6">
        <f ca="1">IF(Table1[[#This Row],[Area]]="MANITOBA",Table1[[#This Row],[Income]],0)</f>
        <v>0</v>
      </c>
      <c r="BN368" s="6">
        <f ca="1">IF(Table1[[#This Row],[Area]]="ONTARIO",Table1[[#This Row],[Income]],0)</f>
        <v>0</v>
      </c>
      <c r="BO368" s="6">
        <f ca="1">IF(Table1[[#This Row],[Area]]="QUEBEC",Table1[[#This Row],[Income]],0)</f>
        <v>0</v>
      </c>
      <c r="BP368" s="6">
        <f ca="1">IF(Table1[[#This Row],[Area]]="NEWFOUNLAND",Table1[[#This Row],[Income]],0)</f>
        <v>0</v>
      </c>
      <c r="BQ368" s="6">
        <f ca="1">IF(Table1[[#This Row],[Area]]="NEW BRUNCWICK",Table1[[#This Row],[Income]],0)</f>
        <v>0</v>
      </c>
      <c r="BR368" s="6">
        <f ca="1">IF(Table1[[#This Row],[Area]]="NOVA SCOTIA",Table1[[#This Row],[Income]],0)</f>
        <v>0</v>
      </c>
      <c r="BS368" s="7">
        <f t="shared" ca="1" si="161"/>
        <v>0</v>
      </c>
      <c r="BT368" s="5">
        <f ca="1">IF(Table1[[#This Row],[field of work]]="HEALTH",Table1[[#This Row],[Income]],0)</f>
        <v>0</v>
      </c>
      <c r="BU368" s="6">
        <f ca="1">IF(Table1[[#This Row],[field of work]]="CONSTRUCTION",Table1[[#This Row],[Income]],0)</f>
        <v>0</v>
      </c>
      <c r="BV368" s="6">
        <f t="shared" ca="1" si="162"/>
        <v>0</v>
      </c>
      <c r="BW368" s="6">
        <f ca="1">IF(Table1[[#This Row],[field of work]]="IT",Table1[[#This Row],[Income]],0)</f>
        <v>0</v>
      </c>
      <c r="BX368" s="6">
        <f ca="1">IF(Table1[[#This Row],[field of work]]="GENERAL WORK",Table1[[#This Row],[Income]],0)</f>
        <v>0</v>
      </c>
      <c r="BY368" s="7">
        <f ca="1">IF(Table1[[#This Row],[field of work]]="AGRICULTURE",Table1[[#This Row],[Income]],0)</f>
        <v>8546</v>
      </c>
      <c r="BZ368" s="5">
        <f ca="1">IF(Table1[[#This Row],[Value of debts]]&gt;Table1[[#This Row],[Income]],1,0)</f>
        <v>1</v>
      </c>
      <c r="CA368" s="7"/>
      <c r="CB368" s="5">
        <f ca="1">IF(Table1[[#This Row],[Networth of person($)]]&gt;$CC$6,Table1[[#This Row],[age]],0)</f>
        <v>31</v>
      </c>
      <c r="CC368" s="7"/>
      <c r="CD368" s="6"/>
      <c r="CE368" s="6"/>
      <c r="CF368" s="6"/>
      <c r="CG368" s="6"/>
      <c r="CH368" s="6"/>
      <c r="CI368" s="6"/>
    </row>
    <row r="369" spans="2:87" x14ac:dyDescent="0.25">
      <c r="B369">
        <f t="shared" ca="1" si="143"/>
        <v>2</v>
      </c>
      <c r="C369" t="str">
        <f t="shared" ca="1" si="144"/>
        <v>women</v>
      </c>
      <c r="D369">
        <f t="shared" ca="1" si="145"/>
        <v>39</v>
      </c>
      <c r="E369">
        <f t="shared" ca="1" si="146"/>
        <v>4</v>
      </c>
      <c r="F369" t="str">
        <f t="shared" ca="1" si="147"/>
        <v>IT</v>
      </c>
      <c r="G369">
        <f t="shared" ca="1" si="148"/>
        <v>6</v>
      </c>
      <c r="H369" t="str">
        <f t="shared" ca="1" si="149"/>
        <v>other</v>
      </c>
      <c r="I369">
        <f t="shared" ca="1" si="150"/>
        <v>4</v>
      </c>
      <c r="J369">
        <f t="shared" ca="1" si="151"/>
        <v>2</v>
      </c>
      <c r="K369">
        <f t="shared" ca="1" si="152"/>
        <v>5269</v>
      </c>
      <c r="L369">
        <f t="shared" ca="1" si="153"/>
        <v>5</v>
      </c>
      <c r="M369" t="str">
        <f t="shared" ca="1" si="154"/>
        <v>Nunavut</v>
      </c>
      <c r="N369">
        <f t="shared" ca="1" si="163"/>
        <v>15807</v>
      </c>
      <c r="O369">
        <f t="shared" ca="1" si="155"/>
        <v>3404.7427120321513</v>
      </c>
      <c r="P369">
        <f t="shared" ca="1" si="164"/>
        <v>8707.7796271075513</v>
      </c>
      <c r="Q369">
        <f t="shared" ca="1" si="156"/>
        <v>7538</v>
      </c>
      <c r="R369">
        <f t="shared" ca="1" si="165"/>
        <v>1423.2328855722681</v>
      </c>
      <c r="S369">
        <f t="shared" ca="1" si="166"/>
        <v>7198.7634180419545</v>
      </c>
      <c r="T369">
        <f t="shared" ca="1" si="167"/>
        <v>31713.543045149505</v>
      </c>
      <c r="U369">
        <f t="shared" ca="1" si="168"/>
        <v>12365.97559760442</v>
      </c>
      <c r="V369">
        <f t="shared" ca="1" si="169"/>
        <v>19347.567447545087</v>
      </c>
      <c r="AD369" s="5">
        <f ca="1">IF(Table1[[#This Row],[Gender]]="men",1,0)</f>
        <v>0</v>
      </c>
      <c r="AE369" s="6">
        <f ca="1">IF(Table1[[#This Row],[Gender]]="women",1,0)</f>
        <v>1</v>
      </c>
      <c r="AF369" s="6"/>
      <c r="AG369" s="7"/>
      <c r="AJ369" s="17">
        <f ca="1">IF(Table1[[#This Row],[field of work]]="TEACHING",1,0)</f>
        <v>0</v>
      </c>
      <c r="AK369" s="11">
        <f ca="1">IF(Table1[[#This Row],[field of work]]="CONSTRUCTION",1,0)</f>
        <v>0</v>
      </c>
      <c r="AL369" s="11">
        <f ca="1">IF(Table1[[#This Row],[field of work]]="AGRICULTURE",1,0)</f>
        <v>0</v>
      </c>
      <c r="AM369" s="11">
        <f ca="1">IF(Table1[[#This Row],[field of work]]="AGRICULTURE",1,0)</f>
        <v>0</v>
      </c>
      <c r="AN369" s="11">
        <f ca="1">IF(Table1[[#This Row],[field of work]]="HEALTH",1,0)</f>
        <v>0</v>
      </c>
      <c r="AO369" s="11">
        <f ca="1">IF(Table1[[#This Row],[field of work]]="IT",1,0)</f>
        <v>1</v>
      </c>
      <c r="AP369" s="11"/>
      <c r="AQ369" s="11"/>
      <c r="AR369" s="6"/>
      <c r="AS369" s="6"/>
      <c r="AT369" s="6"/>
      <c r="AU369" s="7"/>
      <c r="AW369" s="20">
        <f ca="1">QUOTIENT(Table1[[#This Row],[Car Value]],Table1[[#This Row],[Cars]])</f>
        <v>4353</v>
      </c>
      <c r="AX369" s="6"/>
      <c r="AY369" s="17">
        <f ca="1">IF(Table1[[#This Row],[Value of debts]]&gt;$AZ$6,1,0)</f>
        <v>1</v>
      </c>
      <c r="AZ369" s="6"/>
      <c r="BA369" s="6"/>
      <c r="BB369" s="7"/>
      <c r="BC369" s="27">
        <f ca="1">(Table1[[#This Row],[Mortage left]]/Table1[[#This Row],[Value of House]])</f>
        <v>0.2153946170704214</v>
      </c>
      <c r="BD369" s="11">
        <f t="shared" ca="1" si="157"/>
        <v>0</v>
      </c>
      <c r="BE369" s="11"/>
      <c r="BF369" s="11"/>
      <c r="BG369" s="17">
        <f ca="1">IF(Table1[[#This Row],[Area]]="YUKON",Table1[[#This Row],[Income]],0)</f>
        <v>0</v>
      </c>
      <c r="BH369" s="11">
        <f ca="1">IF(Table1[[#This Row],[Area]]="BC",Table1[[#This Row],[Income]],0)</f>
        <v>0</v>
      </c>
      <c r="BI369" s="11">
        <f t="shared" ca="1" si="158"/>
        <v>0</v>
      </c>
      <c r="BJ369" s="11">
        <f t="shared" ca="1" si="159"/>
        <v>0</v>
      </c>
      <c r="BK369" s="11">
        <f ca="1">IF(Table1[[#This Row],[Area]]="NUNAVUT",Table1[[#This Row],[Income]],0)</f>
        <v>5269</v>
      </c>
      <c r="BL369" s="11">
        <f t="shared" ca="1" si="160"/>
        <v>0</v>
      </c>
      <c r="BM369" s="6">
        <f ca="1">IF(Table1[[#This Row],[Area]]="MANITOBA",Table1[[#This Row],[Income]],0)</f>
        <v>0</v>
      </c>
      <c r="BN369" s="6">
        <f ca="1">IF(Table1[[#This Row],[Area]]="ONTARIO",Table1[[#This Row],[Income]],0)</f>
        <v>0</v>
      </c>
      <c r="BO369" s="6">
        <f ca="1">IF(Table1[[#This Row],[Area]]="QUEBEC",Table1[[#This Row],[Income]],0)</f>
        <v>0</v>
      </c>
      <c r="BP369" s="6">
        <f ca="1">IF(Table1[[#This Row],[Area]]="NEWFOUNLAND",Table1[[#This Row],[Income]],0)</f>
        <v>0</v>
      </c>
      <c r="BQ369" s="6">
        <f ca="1">IF(Table1[[#This Row],[Area]]="NEW BRUNCWICK",Table1[[#This Row],[Income]],0)</f>
        <v>0</v>
      </c>
      <c r="BR369" s="6">
        <f ca="1">IF(Table1[[#This Row],[Area]]="NOVA SCOTIA",Table1[[#This Row],[Income]],0)</f>
        <v>0</v>
      </c>
      <c r="BS369" s="7">
        <f t="shared" ca="1" si="161"/>
        <v>0</v>
      </c>
      <c r="BT369" s="5">
        <f ca="1">IF(Table1[[#This Row],[field of work]]="HEALTH",Table1[[#This Row],[Income]],0)</f>
        <v>0</v>
      </c>
      <c r="BU369" s="6">
        <f ca="1">IF(Table1[[#This Row],[field of work]]="CONSTRUCTION",Table1[[#This Row],[Income]],0)</f>
        <v>0</v>
      </c>
      <c r="BV369" s="6">
        <f t="shared" ca="1" si="162"/>
        <v>6082</v>
      </c>
      <c r="BW369" s="6">
        <f ca="1">IF(Table1[[#This Row],[field of work]]="IT",Table1[[#This Row],[Income]],0)</f>
        <v>5269</v>
      </c>
      <c r="BX369" s="6">
        <f ca="1">IF(Table1[[#This Row],[field of work]]="GENERAL WORK",Table1[[#This Row],[Income]],0)</f>
        <v>0</v>
      </c>
      <c r="BY369" s="7">
        <f ca="1">IF(Table1[[#This Row],[field of work]]="AGRICULTURE",Table1[[#This Row],[Income]],0)</f>
        <v>0</v>
      </c>
      <c r="BZ369" s="5">
        <f ca="1">IF(Table1[[#This Row],[Value of debts]]&gt;Table1[[#This Row],[Income]],1,0)</f>
        <v>1</v>
      </c>
      <c r="CA369" s="7"/>
      <c r="CB369" s="5">
        <f ca="1">IF(Table1[[#This Row],[Networth of person($)]]&gt;$CC$6,Table1[[#This Row],[age]],0)</f>
        <v>39</v>
      </c>
      <c r="CC369" s="7"/>
      <c r="CD369" s="6"/>
      <c r="CE369" s="6"/>
      <c r="CF369" s="6"/>
      <c r="CG369" s="6"/>
      <c r="CH369" s="6"/>
      <c r="CI369" s="6"/>
    </row>
    <row r="370" spans="2:87" x14ac:dyDescent="0.25">
      <c r="B370">
        <f t="shared" ca="1" si="143"/>
        <v>2</v>
      </c>
      <c r="C370" t="str">
        <f t="shared" ca="1" si="144"/>
        <v>women</v>
      </c>
      <c r="D370">
        <f t="shared" ca="1" si="145"/>
        <v>26</v>
      </c>
      <c r="E370">
        <f t="shared" ca="1" si="146"/>
        <v>3</v>
      </c>
      <c r="F370" t="str">
        <f t="shared" ca="1" si="147"/>
        <v>teaching</v>
      </c>
      <c r="G370">
        <f t="shared" ca="1" si="148"/>
        <v>6</v>
      </c>
      <c r="H370" t="str">
        <f t="shared" ca="1" si="149"/>
        <v>other</v>
      </c>
      <c r="I370">
        <f t="shared" ca="1" si="150"/>
        <v>0</v>
      </c>
      <c r="J370">
        <f t="shared" ca="1" si="151"/>
        <v>1</v>
      </c>
      <c r="K370">
        <f t="shared" ca="1" si="152"/>
        <v>6082</v>
      </c>
      <c r="L370">
        <f t="shared" ca="1" si="153"/>
        <v>4</v>
      </c>
      <c r="M370" t="str">
        <f t="shared" ca="1" si="154"/>
        <v>Alberta</v>
      </c>
      <c r="N370">
        <f t="shared" ca="1" si="163"/>
        <v>18246</v>
      </c>
      <c r="O370">
        <f t="shared" ca="1" si="155"/>
        <v>2431.4713269720987</v>
      </c>
      <c r="P370">
        <f t="shared" ca="1" si="164"/>
        <v>3578.5878119560639</v>
      </c>
      <c r="Q370">
        <f t="shared" ca="1" si="156"/>
        <v>1631</v>
      </c>
      <c r="R370">
        <f t="shared" ca="1" si="165"/>
        <v>11592.684686450819</v>
      </c>
      <c r="S370">
        <f t="shared" ca="1" si="166"/>
        <v>1223.7274462231114</v>
      </c>
      <c r="T370">
        <f t="shared" ca="1" si="167"/>
        <v>23048.315258179176</v>
      </c>
      <c r="U370">
        <f t="shared" ca="1" si="168"/>
        <v>15655.156013422918</v>
      </c>
      <c r="V370">
        <f t="shared" ca="1" si="169"/>
        <v>7393.159244756258</v>
      </c>
      <c r="AD370" s="5">
        <f ca="1">IF(Table1[[#This Row],[Gender]]="men",1,0)</f>
        <v>0</v>
      </c>
      <c r="AE370" s="6">
        <f ca="1">IF(Table1[[#This Row],[Gender]]="women",1,0)</f>
        <v>1</v>
      </c>
      <c r="AF370" s="6"/>
      <c r="AG370" s="7"/>
      <c r="AJ370" s="17">
        <f ca="1">IF(Table1[[#This Row],[field of work]]="TEACHING",1,0)</f>
        <v>1</v>
      </c>
      <c r="AK370" s="11">
        <f ca="1">IF(Table1[[#This Row],[field of work]]="CONSTRUCTION",1,0)</f>
        <v>0</v>
      </c>
      <c r="AL370" s="11">
        <f ca="1">IF(Table1[[#This Row],[field of work]]="AGRICULTURE",1,0)</f>
        <v>0</v>
      </c>
      <c r="AM370" s="11">
        <f ca="1">IF(Table1[[#This Row],[field of work]]="AGRICULTURE",1,0)</f>
        <v>0</v>
      </c>
      <c r="AN370" s="11">
        <f ca="1">IF(Table1[[#This Row],[field of work]]="HEALTH",1,0)</f>
        <v>0</v>
      </c>
      <c r="AO370" s="11">
        <f ca="1">IF(Table1[[#This Row],[field of work]]="IT",1,0)</f>
        <v>0</v>
      </c>
      <c r="AP370" s="11"/>
      <c r="AQ370" s="11"/>
      <c r="AR370" s="6"/>
      <c r="AS370" s="6"/>
      <c r="AT370" s="6"/>
      <c r="AU370" s="7"/>
      <c r="AW370" s="20">
        <f ca="1">QUOTIENT(Table1[[#This Row],[Car Value]],Table1[[#This Row],[Cars]])</f>
        <v>3578</v>
      </c>
      <c r="AX370" s="6"/>
      <c r="AY370" s="17">
        <f ca="1">IF(Table1[[#This Row],[Value of debts]]&gt;$AZ$6,1,0)</f>
        <v>1</v>
      </c>
      <c r="AZ370" s="6"/>
      <c r="BA370" s="6"/>
      <c r="BB370" s="7"/>
      <c r="BC370" s="27">
        <f ca="1">(Table1[[#This Row],[Mortage left]]/Table1[[#This Row],[Value of House]])</f>
        <v>0.13326051337126488</v>
      </c>
      <c r="BD370" s="11">
        <f t="shared" ca="1" si="157"/>
        <v>1</v>
      </c>
      <c r="BE370" s="11"/>
      <c r="BF370" s="11"/>
      <c r="BG370" s="17">
        <f ca="1">IF(Table1[[#This Row],[Area]]="YUKON",Table1[[#This Row],[Income]],0)</f>
        <v>0</v>
      </c>
      <c r="BH370" s="11">
        <f ca="1">IF(Table1[[#This Row],[Area]]="BC",Table1[[#This Row],[Income]],0)</f>
        <v>0</v>
      </c>
      <c r="BI370" s="11">
        <f t="shared" ca="1" si="158"/>
        <v>0</v>
      </c>
      <c r="BJ370" s="11">
        <f t="shared" ca="1" si="159"/>
        <v>0</v>
      </c>
      <c r="BK370" s="11">
        <f ca="1">IF(Table1[[#This Row],[Area]]="NUNAVUT",Table1[[#This Row],[Income]],0)</f>
        <v>0</v>
      </c>
      <c r="BL370" s="11">
        <f t="shared" ca="1" si="160"/>
        <v>8295</v>
      </c>
      <c r="BM370" s="6">
        <f ca="1">IF(Table1[[#This Row],[Area]]="MANITOBA",Table1[[#This Row],[Income]],0)</f>
        <v>0</v>
      </c>
      <c r="BN370" s="6">
        <f ca="1">IF(Table1[[#This Row],[Area]]="ONTARIO",Table1[[#This Row],[Income]],0)</f>
        <v>0</v>
      </c>
      <c r="BO370" s="6">
        <f ca="1">IF(Table1[[#This Row],[Area]]="QUEBEC",Table1[[#This Row],[Income]],0)</f>
        <v>0</v>
      </c>
      <c r="BP370" s="6">
        <f ca="1">IF(Table1[[#This Row],[Area]]="NEWFOUNLAND",Table1[[#This Row],[Income]],0)</f>
        <v>0</v>
      </c>
      <c r="BQ370" s="6">
        <f ca="1">IF(Table1[[#This Row],[Area]]="NEW BRUNCWICK",Table1[[#This Row],[Income]],0)</f>
        <v>0</v>
      </c>
      <c r="BR370" s="6">
        <f ca="1">IF(Table1[[#This Row],[Area]]="NOVA SCOTIA",Table1[[#This Row],[Income]],0)</f>
        <v>0</v>
      </c>
      <c r="BS370" s="7">
        <f t="shared" ca="1" si="161"/>
        <v>0</v>
      </c>
      <c r="BT370" s="5">
        <f ca="1">IF(Table1[[#This Row],[field of work]]="HEALTH",Table1[[#This Row],[Income]],0)</f>
        <v>0</v>
      </c>
      <c r="BU370" s="6">
        <f ca="1">IF(Table1[[#This Row],[field of work]]="CONSTRUCTION",Table1[[#This Row],[Income]],0)</f>
        <v>0</v>
      </c>
      <c r="BV370" s="6">
        <f t="shared" ca="1" si="162"/>
        <v>0</v>
      </c>
      <c r="BW370" s="6">
        <f ca="1">IF(Table1[[#This Row],[field of work]]="IT",Table1[[#This Row],[Income]],0)</f>
        <v>0</v>
      </c>
      <c r="BX370" s="6">
        <f ca="1">IF(Table1[[#This Row],[field of work]]="GENERAL WORK",Table1[[#This Row],[Income]],0)</f>
        <v>0</v>
      </c>
      <c r="BY370" s="7">
        <f ca="1">IF(Table1[[#This Row],[field of work]]="AGRICULTURE",Table1[[#This Row],[Income]],0)</f>
        <v>0</v>
      </c>
      <c r="BZ370" s="5">
        <f ca="1">IF(Table1[[#This Row],[Value of debts]]&gt;Table1[[#This Row],[Income]],1,0)</f>
        <v>1</v>
      </c>
      <c r="CA370" s="7"/>
      <c r="CB370" s="5">
        <f ca="1">IF(Table1[[#This Row],[Networth of person($)]]&gt;$CC$6,Table1[[#This Row],[age]],0)</f>
        <v>26</v>
      </c>
      <c r="CC370" s="7"/>
      <c r="CD370" s="6"/>
      <c r="CE370" s="6"/>
      <c r="CF370" s="6"/>
      <c r="CG370" s="6"/>
      <c r="CH370" s="6"/>
      <c r="CI370" s="6"/>
    </row>
    <row r="371" spans="2:87" x14ac:dyDescent="0.25">
      <c r="B371">
        <f t="shared" ca="1" si="143"/>
        <v>2</v>
      </c>
      <c r="C371" t="str">
        <f t="shared" ca="1" si="144"/>
        <v>women</v>
      </c>
      <c r="D371">
        <f t="shared" ca="1" si="145"/>
        <v>30</v>
      </c>
      <c r="E371">
        <f t="shared" ca="1" si="146"/>
        <v>2</v>
      </c>
      <c r="F371" t="str">
        <f t="shared" ca="1" si="147"/>
        <v>constuction</v>
      </c>
      <c r="G371">
        <f t="shared" ca="1" si="148"/>
        <v>2</v>
      </c>
      <c r="H371" t="str">
        <f t="shared" ca="1" si="149"/>
        <v>college</v>
      </c>
      <c r="I371">
        <f t="shared" ca="1" si="150"/>
        <v>4</v>
      </c>
      <c r="J371">
        <f t="shared" ca="1" si="151"/>
        <v>1</v>
      </c>
      <c r="K371">
        <f t="shared" ca="1" si="152"/>
        <v>8872</v>
      </c>
      <c r="L371">
        <f t="shared" ca="1" si="153"/>
        <v>10</v>
      </c>
      <c r="M371" t="str">
        <f t="shared" ca="1" si="154"/>
        <v>Newfounland</v>
      </c>
      <c r="N371">
        <f t="shared" ca="1" si="163"/>
        <v>35488</v>
      </c>
      <c r="O371">
        <f t="shared" ca="1" si="155"/>
        <v>9021.3000292035049</v>
      </c>
      <c r="P371">
        <f t="shared" ca="1" si="164"/>
        <v>6394.91757028555</v>
      </c>
      <c r="Q371">
        <f t="shared" ca="1" si="156"/>
        <v>3020</v>
      </c>
      <c r="R371">
        <f t="shared" ca="1" si="165"/>
        <v>6437.1610772958138</v>
      </c>
      <c r="S371">
        <f t="shared" ca="1" si="166"/>
        <v>3606.9445190579409</v>
      </c>
      <c r="T371">
        <f t="shared" ca="1" si="167"/>
        <v>45489.862089343493</v>
      </c>
      <c r="U371">
        <f t="shared" ca="1" si="168"/>
        <v>18478.461106499319</v>
      </c>
      <c r="V371">
        <f t="shared" ca="1" si="169"/>
        <v>27011.400982844174</v>
      </c>
      <c r="AD371" s="5">
        <f ca="1">IF(Table1[[#This Row],[Gender]]="men",1,0)</f>
        <v>0</v>
      </c>
      <c r="AE371" s="6">
        <f ca="1">IF(Table1[[#This Row],[Gender]]="women",1,0)</f>
        <v>1</v>
      </c>
      <c r="AF371" s="6"/>
      <c r="AG371" s="7"/>
      <c r="AJ371" s="17">
        <f ca="1">IF(Table1[[#This Row],[field of work]]="TEACHING",1,0)</f>
        <v>0</v>
      </c>
      <c r="AK371" s="11">
        <f ca="1">IF(Table1[[#This Row],[field of work]]="CONSTRUCTION",1,0)</f>
        <v>0</v>
      </c>
      <c r="AL371" s="11">
        <f ca="1">IF(Table1[[#This Row],[field of work]]="AGRICULTURE",1,0)</f>
        <v>0</v>
      </c>
      <c r="AM371" s="11">
        <f ca="1">IF(Table1[[#This Row],[field of work]]="AGRICULTURE",1,0)</f>
        <v>0</v>
      </c>
      <c r="AN371" s="11">
        <f ca="1">IF(Table1[[#This Row],[field of work]]="HEALTH",1,0)</f>
        <v>0</v>
      </c>
      <c r="AO371" s="11">
        <f ca="1">IF(Table1[[#This Row],[field of work]]="IT",1,0)</f>
        <v>0</v>
      </c>
      <c r="AP371" s="11"/>
      <c r="AQ371" s="11"/>
      <c r="AR371" s="6"/>
      <c r="AS371" s="6"/>
      <c r="AT371" s="6"/>
      <c r="AU371" s="7"/>
      <c r="AW371" s="20">
        <f ca="1">QUOTIENT(Table1[[#This Row],[Car Value]],Table1[[#This Row],[Cars]])</f>
        <v>6394</v>
      </c>
      <c r="AX371" s="6"/>
      <c r="AY371" s="17">
        <f ca="1">IF(Table1[[#This Row],[Value of debts]]&gt;$AZ$6,1,0)</f>
        <v>1</v>
      </c>
      <c r="AZ371" s="6"/>
      <c r="BA371" s="6"/>
      <c r="BB371" s="7"/>
      <c r="BC371" s="27">
        <f ca="1">(Table1[[#This Row],[Mortage left]]/Table1[[#This Row],[Value of House]])</f>
        <v>0.25420705672913391</v>
      </c>
      <c r="BD371" s="11">
        <f t="shared" ca="1" si="157"/>
        <v>0</v>
      </c>
      <c r="BE371" s="11"/>
      <c r="BF371" s="11"/>
      <c r="BG371" s="17">
        <f ca="1">IF(Table1[[#This Row],[Area]]="YUKON",Table1[[#This Row],[Income]],0)</f>
        <v>0</v>
      </c>
      <c r="BH371" s="11">
        <f ca="1">IF(Table1[[#This Row],[Area]]="BC",Table1[[#This Row],[Income]],0)</f>
        <v>0</v>
      </c>
      <c r="BI371" s="11">
        <f t="shared" ca="1" si="158"/>
        <v>0</v>
      </c>
      <c r="BJ371" s="11">
        <f t="shared" ca="1" si="159"/>
        <v>0</v>
      </c>
      <c r="BK371" s="11">
        <f ca="1">IF(Table1[[#This Row],[Area]]="NUNAVUT",Table1[[#This Row],[Income]],0)</f>
        <v>0</v>
      </c>
      <c r="BL371" s="11">
        <f t="shared" ca="1" si="160"/>
        <v>0</v>
      </c>
      <c r="BM371" s="6">
        <f ca="1">IF(Table1[[#This Row],[Area]]="MANITOBA",Table1[[#This Row],[Income]],0)</f>
        <v>0</v>
      </c>
      <c r="BN371" s="6">
        <f ca="1">IF(Table1[[#This Row],[Area]]="ONTARIO",Table1[[#This Row],[Income]],0)</f>
        <v>0</v>
      </c>
      <c r="BO371" s="6">
        <f ca="1">IF(Table1[[#This Row],[Area]]="QUEBEC",Table1[[#This Row],[Income]],0)</f>
        <v>0</v>
      </c>
      <c r="BP371" s="6">
        <f ca="1">IF(Table1[[#This Row],[Area]]="NEWFOUNLAND",Table1[[#This Row],[Income]],0)</f>
        <v>8872</v>
      </c>
      <c r="BQ371" s="6">
        <f ca="1">IF(Table1[[#This Row],[Area]]="NEW BRUNCWICK",Table1[[#This Row],[Income]],0)</f>
        <v>0</v>
      </c>
      <c r="BR371" s="6">
        <f ca="1">IF(Table1[[#This Row],[Area]]="NOVA SCOTIA",Table1[[#This Row],[Income]],0)</f>
        <v>0</v>
      </c>
      <c r="BS371" s="7">
        <f t="shared" ca="1" si="161"/>
        <v>0</v>
      </c>
      <c r="BT371" s="5">
        <f ca="1">IF(Table1[[#This Row],[field of work]]="HEALTH",Table1[[#This Row],[Income]],0)</f>
        <v>0</v>
      </c>
      <c r="BU371" s="6">
        <f ca="1">IF(Table1[[#This Row],[field of work]]="CONSTRUCTION",Table1[[#This Row],[Income]],0)</f>
        <v>0</v>
      </c>
      <c r="BV371" s="6">
        <f t="shared" ca="1" si="162"/>
        <v>0</v>
      </c>
      <c r="BW371" s="6">
        <f ca="1">IF(Table1[[#This Row],[field of work]]="IT",Table1[[#This Row],[Income]],0)</f>
        <v>0</v>
      </c>
      <c r="BX371" s="6">
        <f ca="1">IF(Table1[[#This Row],[field of work]]="GENERAL WORK",Table1[[#This Row],[Income]],0)</f>
        <v>0</v>
      </c>
      <c r="BY371" s="7">
        <f ca="1">IF(Table1[[#This Row],[field of work]]="AGRICULTURE",Table1[[#This Row],[Income]],0)</f>
        <v>0</v>
      </c>
      <c r="BZ371" s="5">
        <f ca="1">IF(Table1[[#This Row],[Value of debts]]&gt;Table1[[#This Row],[Income]],1,0)</f>
        <v>1</v>
      </c>
      <c r="CA371" s="7"/>
      <c r="CB371" s="5">
        <f ca="1">IF(Table1[[#This Row],[Networth of person($)]]&gt;$CC$6,Table1[[#This Row],[age]],0)</f>
        <v>30</v>
      </c>
      <c r="CC371" s="7"/>
      <c r="CD371" s="6"/>
      <c r="CE371" s="6"/>
      <c r="CF371" s="6"/>
      <c r="CG371" s="6"/>
      <c r="CH371" s="6"/>
      <c r="CI371" s="6"/>
    </row>
    <row r="372" spans="2:87" x14ac:dyDescent="0.25">
      <c r="B372">
        <f t="shared" ca="1" si="143"/>
        <v>2</v>
      </c>
      <c r="C372" t="str">
        <f t="shared" ca="1" si="144"/>
        <v>women</v>
      </c>
      <c r="D372">
        <f t="shared" ca="1" si="145"/>
        <v>39</v>
      </c>
      <c r="E372">
        <f t="shared" ca="1" si="146"/>
        <v>1</v>
      </c>
      <c r="F372" t="str">
        <f t="shared" ca="1" si="147"/>
        <v>health</v>
      </c>
      <c r="G372">
        <f t="shared" ca="1" si="148"/>
        <v>4</v>
      </c>
      <c r="H372" t="str">
        <f t="shared" ca="1" si="149"/>
        <v>technical</v>
      </c>
      <c r="I372">
        <f t="shared" ca="1" si="150"/>
        <v>4</v>
      </c>
      <c r="J372">
        <f t="shared" ca="1" si="151"/>
        <v>2</v>
      </c>
      <c r="K372">
        <f t="shared" ca="1" si="152"/>
        <v>5612</v>
      </c>
      <c r="L372">
        <f t="shared" ca="1" si="153"/>
        <v>1</v>
      </c>
      <c r="M372" t="str">
        <f t="shared" ca="1" si="154"/>
        <v>Yukon</v>
      </c>
      <c r="N372">
        <f t="shared" ca="1" si="163"/>
        <v>16836</v>
      </c>
      <c r="O372">
        <f t="shared" ca="1" si="155"/>
        <v>15658.150502573384</v>
      </c>
      <c r="P372">
        <f t="shared" ca="1" si="164"/>
        <v>7630.6353614735326</v>
      </c>
      <c r="Q372">
        <f t="shared" ca="1" si="156"/>
        <v>502</v>
      </c>
      <c r="R372">
        <f t="shared" ca="1" si="165"/>
        <v>1460.8127452885296</v>
      </c>
      <c r="S372">
        <f t="shared" ca="1" si="166"/>
        <v>1848.7315258648121</v>
      </c>
      <c r="T372">
        <f t="shared" ca="1" si="167"/>
        <v>26315.366887338347</v>
      </c>
      <c r="U372">
        <f t="shared" ca="1" si="168"/>
        <v>17620.963247861913</v>
      </c>
      <c r="V372">
        <f t="shared" ca="1" si="169"/>
        <v>8694.4036394764335</v>
      </c>
      <c r="AD372" s="5">
        <f ca="1">IF(Table1[[#This Row],[Gender]]="men",1,0)</f>
        <v>0</v>
      </c>
      <c r="AE372" s="6">
        <f ca="1">IF(Table1[[#This Row],[Gender]]="women",1,0)</f>
        <v>1</v>
      </c>
      <c r="AF372" s="6"/>
      <c r="AG372" s="7"/>
      <c r="AJ372" s="17">
        <f ca="1">IF(Table1[[#This Row],[field of work]]="TEACHING",1,0)</f>
        <v>0</v>
      </c>
      <c r="AK372" s="11">
        <f ca="1">IF(Table1[[#This Row],[field of work]]="CONSTRUCTION",1,0)</f>
        <v>0</v>
      </c>
      <c r="AL372" s="11">
        <f ca="1">IF(Table1[[#This Row],[field of work]]="AGRICULTURE",1,0)</f>
        <v>0</v>
      </c>
      <c r="AM372" s="11">
        <f ca="1">IF(Table1[[#This Row],[field of work]]="AGRICULTURE",1,0)</f>
        <v>0</v>
      </c>
      <c r="AN372" s="11">
        <f ca="1">IF(Table1[[#This Row],[field of work]]="HEALTH",1,0)</f>
        <v>1</v>
      </c>
      <c r="AO372" s="11">
        <f ca="1">IF(Table1[[#This Row],[field of work]]="IT",1,0)</f>
        <v>0</v>
      </c>
      <c r="AP372" s="11"/>
      <c r="AQ372" s="11"/>
      <c r="AR372" s="6"/>
      <c r="AS372" s="6"/>
      <c r="AT372" s="6"/>
      <c r="AU372" s="7"/>
      <c r="AW372" s="20">
        <f ca="1">QUOTIENT(Table1[[#This Row],[Car Value]],Table1[[#This Row],[Cars]])</f>
        <v>3815</v>
      </c>
      <c r="AX372" s="6"/>
      <c r="AY372" s="17">
        <f ca="1">IF(Table1[[#This Row],[Value of debts]]&gt;$AZ$6,1,0)</f>
        <v>1</v>
      </c>
      <c r="AZ372" s="6"/>
      <c r="BA372" s="6"/>
      <c r="BB372" s="7"/>
      <c r="BC372" s="27">
        <f ca="1">(Table1[[#This Row],[Mortage left]]/Table1[[#This Row],[Value of House]])</f>
        <v>0.93003982552704823</v>
      </c>
      <c r="BD372" s="11">
        <f t="shared" ca="1" si="157"/>
        <v>0</v>
      </c>
      <c r="BE372" s="11"/>
      <c r="BF372" s="11"/>
      <c r="BG372" s="17">
        <f ca="1">IF(Table1[[#This Row],[Area]]="YUKON",Table1[[#This Row],[Income]],0)</f>
        <v>5612</v>
      </c>
      <c r="BH372" s="11">
        <f ca="1">IF(Table1[[#This Row],[Area]]="BC",Table1[[#This Row],[Income]],0)</f>
        <v>0</v>
      </c>
      <c r="BI372" s="11">
        <f t="shared" ca="1" si="158"/>
        <v>0</v>
      </c>
      <c r="BJ372" s="11">
        <f t="shared" ca="1" si="159"/>
        <v>0</v>
      </c>
      <c r="BK372" s="11">
        <f ca="1">IF(Table1[[#This Row],[Area]]="NUNAVUT",Table1[[#This Row],[Income]],0)</f>
        <v>0</v>
      </c>
      <c r="BL372" s="11">
        <f t="shared" ca="1" si="160"/>
        <v>0</v>
      </c>
      <c r="BM372" s="6">
        <f ca="1">IF(Table1[[#This Row],[Area]]="MANITOBA",Table1[[#This Row],[Income]],0)</f>
        <v>0</v>
      </c>
      <c r="BN372" s="6">
        <f ca="1">IF(Table1[[#This Row],[Area]]="ONTARIO",Table1[[#This Row],[Income]],0)</f>
        <v>0</v>
      </c>
      <c r="BO372" s="6">
        <f ca="1">IF(Table1[[#This Row],[Area]]="QUEBEC",Table1[[#This Row],[Income]],0)</f>
        <v>0</v>
      </c>
      <c r="BP372" s="6">
        <f ca="1">IF(Table1[[#This Row],[Area]]="NEWFOUNLAND",Table1[[#This Row],[Income]],0)</f>
        <v>0</v>
      </c>
      <c r="BQ372" s="6">
        <f ca="1">IF(Table1[[#This Row],[Area]]="NEW BRUNCWICK",Table1[[#This Row],[Income]],0)</f>
        <v>0</v>
      </c>
      <c r="BR372" s="6">
        <f ca="1">IF(Table1[[#This Row],[Area]]="NOVA SCOTIA",Table1[[#This Row],[Income]],0)</f>
        <v>0</v>
      </c>
      <c r="BS372" s="7">
        <f t="shared" ca="1" si="161"/>
        <v>0</v>
      </c>
      <c r="BT372" s="5">
        <f ca="1">IF(Table1[[#This Row],[field of work]]="HEALTH",Table1[[#This Row],[Income]],0)</f>
        <v>5612</v>
      </c>
      <c r="BU372" s="6">
        <f ca="1">IF(Table1[[#This Row],[field of work]]="CONSTRUCTION",Table1[[#This Row],[Income]],0)</f>
        <v>0</v>
      </c>
      <c r="BV372" s="6">
        <f t="shared" ca="1" si="162"/>
        <v>0</v>
      </c>
      <c r="BW372" s="6">
        <f ca="1">IF(Table1[[#This Row],[field of work]]="IT",Table1[[#This Row],[Income]],0)</f>
        <v>0</v>
      </c>
      <c r="BX372" s="6">
        <f ca="1">IF(Table1[[#This Row],[field of work]]="GENERAL WORK",Table1[[#This Row],[Income]],0)</f>
        <v>0</v>
      </c>
      <c r="BY372" s="7">
        <f ca="1">IF(Table1[[#This Row],[field of work]]="AGRICULTURE",Table1[[#This Row],[Income]],0)</f>
        <v>0</v>
      </c>
      <c r="BZ372" s="5">
        <f ca="1">IF(Table1[[#This Row],[Value of debts]]&gt;Table1[[#This Row],[Income]],1,0)</f>
        <v>1</v>
      </c>
      <c r="CA372" s="7"/>
      <c r="CB372" s="5">
        <f ca="1">IF(Table1[[#This Row],[Networth of person($)]]&gt;$CC$6,Table1[[#This Row],[age]],0)</f>
        <v>39</v>
      </c>
      <c r="CC372" s="7"/>
      <c r="CD372" s="6"/>
      <c r="CE372" s="6"/>
      <c r="CF372" s="6"/>
      <c r="CG372" s="6"/>
      <c r="CH372" s="6"/>
      <c r="CI372" s="6"/>
    </row>
    <row r="373" spans="2:87" x14ac:dyDescent="0.25">
      <c r="B373">
        <f t="shared" ca="1" si="143"/>
        <v>2</v>
      </c>
      <c r="C373" t="str">
        <f t="shared" ca="1" si="144"/>
        <v>women</v>
      </c>
      <c r="D373">
        <f t="shared" ca="1" si="145"/>
        <v>32</v>
      </c>
      <c r="E373">
        <f t="shared" ca="1" si="146"/>
        <v>6</v>
      </c>
      <c r="F373" t="str">
        <f t="shared" ca="1" si="147"/>
        <v>agriculture</v>
      </c>
      <c r="G373">
        <f t="shared" ca="1" si="148"/>
        <v>1</v>
      </c>
      <c r="H373" t="str">
        <f t="shared" ca="1" si="149"/>
        <v>highschool</v>
      </c>
      <c r="I373">
        <f t="shared" ca="1" si="150"/>
        <v>0</v>
      </c>
      <c r="J373">
        <f t="shared" ca="1" si="151"/>
        <v>3</v>
      </c>
      <c r="K373">
        <f t="shared" ca="1" si="152"/>
        <v>3395</v>
      </c>
      <c r="L373">
        <f t="shared" ca="1" si="153"/>
        <v>9</v>
      </c>
      <c r="M373" t="str">
        <f t="shared" ca="1" si="154"/>
        <v>Quebec</v>
      </c>
      <c r="N373">
        <f t="shared" ca="1" si="163"/>
        <v>16975</v>
      </c>
      <c r="O373">
        <f t="shared" ca="1" si="155"/>
        <v>10606.083104427807</v>
      </c>
      <c r="P373">
        <f t="shared" ca="1" si="164"/>
        <v>9629.0561602660946</v>
      </c>
      <c r="Q373">
        <f t="shared" ca="1" si="156"/>
        <v>7236</v>
      </c>
      <c r="R373">
        <f t="shared" ca="1" si="165"/>
        <v>3478.6715492812727</v>
      </c>
      <c r="S373">
        <f t="shared" ca="1" si="166"/>
        <v>4856.0997496591017</v>
      </c>
      <c r="T373">
        <f t="shared" ca="1" si="167"/>
        <v>31460.155909925197</v>
      </c>
      <c r="U373">
        <f t="shared" ca="1" si="168"/>
        <v>21320.754653709082</v>
      </c>
      <c r="V373">
        <f t="shared" ca="1" si="169"/>
        <v>10139.401256216115</v>
      </c>
      <c r="AD373" s="5">
        <f ca="1">IF(Table1[[#This Row],[Gender]]="men",1,0)</f>
        <v>0</v>
      </c>
      <c r="AE373" s="6">
        <f ca="1">IF(Table1[[#This Row],[Gender]]="women",1,0)</f>
        <v>1</v>
      </c>
      <c r="AF373" s="6"/>
      <c r="AG373" s="7"/>
      <c r="AJ373" s="17">
        <f ca="1">IF(Table1[[#This Row],[field of work]]="TEACHING",1,0)</f>
        <v>0</v>
      </c>
      <c r="AK373" s="11">
        <f ca="1">IF(Table1[[#This Row],[field of work]]="CONSTRUCTION",1,0)</f>
        <v>0</v>
      </c>
      <c r="AL373" s="11">
        <f ca="1">IF(Table1[[#This Row],[field of work]]="AGRICULTURE",1,0)</f>
        <v>1</v>
      </c>
      <c r="AM373" s="11">
        <f ca="1">IF(Table1[[#This Row],[field of work]]="AGRICULTURE",1,0)</f>
        <v>1</v>
      </c>
      <c r="AN373" s="11">
        <f ca="1">IF(Table1[[#This Row],[field of work]]="HEALTH",1,0)</f>
        <v>0</v>
      </c>
      <c r="AO373" s="11">
        <f ca="1">IF(Table1[[#This Row],[field of work]]="IT",1,0)</f>
        <v>0</v>
      </c>
      <c r="AP373" s="11"/>
      <c r="AQ373" s="11"/>
      <c r="AR373" s="6"/>
      <c r="AS373" s="6"/>
      <c r="AT373" s="6"/>
      <c r="AU373" s="7"/>
      <c r="AW373" s="20">
        <f ca="1">QUOTIENT(Table1[[#This Row],[Car Value]],Table1[[#This Row],[Cars]])</f>
        <v>3209</v>
      </c>
      <c r="AX373" s="6"/>
      <c r="AY373" s="17">
        <f ca="1">IF(Table1[[#This Row],[Value of debts]]&gt;$AZ$6,1,0)</f>
        <v>1</v>
      </c>
      <c r="AZ373" s="6"/>
      <c r="BA373" s="6"/>
      <c r="BB373" s="7"/>
      <c r="BC373" s="27">
        <f ca="1">(Table1[[#This Row],[Mortage left]]/Table1[[#This Row],[Value of House]])</f>
        <v>0.62480607389854537</v>
      </c>
      <c r="BD373" s="11">
        <f t="shared" ca="1" si="157"/>
        <v>0</v>
      </c>
      <c r="BE373" s="11"/>
      <c r="BF373" s="11"/>
      <c r="BG373" s="17">
        <f ca="1">IF(Table1[[#This Row],[Area]]="YUKON",Table1[[#This Row],[Income]],0)</f>
        <v>0</v>
      </c>
      <c r="BH373" s="11">
        <f ca="1">IF(Table1[[#This Row],[Area]]="BC",Table1[[#This Row],[Income]],0)</f>
        <v>0</v>
      </c>
      <c r="BI373" s="11">
        <f t="shared" ca="1" si="158"/>
        <v>0</v>
      </c>
      <c r="BJ373" s="11">
        <f t="shared" ca="1" si="159"/>
        <v>0</v>
      </c>
      <c r="BK373" s="11">
        <f ca="1">IF(Table1[[#This Row],[Area]]="NUNAVUT",Table1[[#This Row],[Income]],0)</f>
        <v>0</v>
      </c>
      <c r="BL373" s="11">
        <f t="shared" ca="1" si="160"/>
        <v>0</v>
      </c>
      <c r="BM373" s="6">
        <f ca="1">IF(Table1[[#This Row],[Area]]="MANITOBA",Table1[[#This Row],[Income]],0)</f>
        <v>0</v>
      </c>
      <c r="BN373" s="6">
        <f ca="1">IF(Table1[[#This Row],[Area]]="ONTARIO",Table1[[#This Row],[Income]],0)</f>
        <v>0</v>
      </c>
      <c r="BO373" s="6">
        <f ca="1">IF(Table1[[#This Row],[Area]]="QUEBEC",Table1[[#This Row],[Income]],0)</f>
        <v>3395</v>
      </c>
      <c r="BP373" s="6">
        <f ca="1">IF(Table1[[#This Row],[Area]]="NEWFOUNLAND",Table1[[#This Row],[Income]],0)</f>
        <v>0</v>
      </c>
      <c r="BQ373" s="6">
        <f ca="1">IF(Table1[[#This Row],[Area]]="NEW BRUNCWICK",Table1[[#This Row],[Income]],0)</f>
        <v>0</v>
      </c>
      <c r="BR373" s="6">
        <f ca="1">IF(Table1[[#This Row],[Area]]="NOVA SCOTIA",Table1[[#This Row],[Income]],0)</f>
        <v>0</v>
      </c>
      <c r="BS373" s="7">
        <f t="shared" ca="1" si="161"/>
        <v>0</v>
      </c>
      <c r="BT373" s="5">
        <f ca="1">IF(Table1[[#This Row],[field of work]]="HEALTH",Table1[[#This Row],[Income]],0)</f>
        <v>0</v>
      </c>
      <c r="BU373" s="6">
        <f ca="1">IF(Table1[[#This Row],[field of work]]="CONSTRUCTION",Table1[[#This Row],[Income]],0)</f>
        <v>0</v>
      </c>
      <c r="BV373" s="6">
        <f t="shared" ca="1" si="162"/>
        <v>0</v>
      </c>
      <c r="BW373" s="6">
        <f ca="1">IF(Table1[[#This Row],[field of work]]="IT",Table1[[#This Row],[Income]],0)</f>
        <v>0</v>
      </c>
      <c r="BX373" s="6">
        <f ca="1">IF(Table1[[#This Row],[field of work]]="GENERAL WORK",Table1[[#This Row],[Income]],0)</f>
        <v>0</v>
      </c>
      <c r="BY373" s="7">
        <f ca="1">IF(Table1[[#This Row],[field of work]]="AGRICULTURE",Table1[[#This Row],[Income]],0)</f>
        <v>3395</v>
      </c>
      <c r="BZ373" s="5">
        <f ca="1">IF(Table1[[#This Row],[Value of debts]]&gt;Table1[[#This Row],[Income]],1,0)</f>
        <v>1</v>
      </c>
      <c r="CA373" s="7"/>
      <c r="CB373" s="5">
        <f ca="1">IF(Table1[[#This Row],[Networth of person($)]]&gt;$CC$6,Table1[[#This Row],[age]],0)</f>
        <v>32</v>
      </c>
      <c r="CC373" s="7"/>
      <c r="CD373" s="6"/>
      <c r="CE373" s="6"/>
      <c r="CF373" s="6"/>
      <c r="CG373" s="6"/>
      <c r="CH373" s="6"/>
      <c r="CI373" s="6"/>
    </row>
    <row r="374" spans="2:87" x14ac:dyDescent="0.25">
      <c r="B374">
        <f t="shared" ca="1" si="143"/>
        <v>2</v>
      </c>
      <c r="C374" t="str">
        <f t="shared" ca="1" si="144"/>
        <v>women</v>
      </c>
      <c r="D374">
        <f t="shared" ca="1" si="145"/>
        <v>36</v>
      </c>
      <c r="E374">
        <f t="shared" ca="1" si="146"/>
        <v>6</v>
      </c>
      <c r="F374" t="str">
        <f t="shared" ca="1" si="147"/>
        <v>agriculture</v>
      </c>
      <c r="G374">
        <f t="shared" ca="1" si="148"/>
        <v>4</v>
      </c>
      <c r="H374" t="str">
        <f t="shared" ca="1" si="149"/>
        <v>technical</v>
      </c>
      <c r="I374">
        <f t="shared" ca="1" si="150"/>
        <v>3</v>
      </c>
      <c r="J374">
        <f t="shared" ca="1" si="151"/>
        <v>2</v>
      </c>
      <c r="K374">
        <f t="shared" ca="1" si="152"/>
        <v>5469</v>
      </c>
      <c r="L374">
        <f t="shared" ca="1" si="153"/>
        <v>10</v>
      </c>
      <c r="M374" t="str">
        <f t="shared" ca="1" si="154"/>
        <v>Newfounland</v>
      </c>
      <c r="N374">
        <f t="shared" ca="1" si="163"/>
        <v>32814</v>
      </c>
      <c r="O374">
        <f t="shared" ca="1" si="155"/>
        <v>12732.258621020679</v>
      </c>
      <c r="P374">
        <f t="shared" ca="1" si="164"/>
        <v>3246.3350929154244</v>
      </c>
      <c r="Q374">
        <f t="shared" ca="1" si="156"/>
        <v>720</v>
      </c>
      <c r="R374">
        <f t="shared" ca="1" si="165"/>
        <v>6553.2486798494037</v>
      </c>
      <c r="S374">
        <f t="shared" ca="1" si="166"/>
        <v>2762.0024365520298</v>
      </c>
      <c r="T374">
        <f t="shared" ca="1" si="167"/>
        <v>38822.337529467455</v>
      </c>
      <c r="U374">
        <f t="shared" ca="1" si="168"/>
        <v>20005.507300870082</v>
      </c>
      <c r="V374">
        <f t="shared" ca="1" si="169"/>
        <v>18816.830228597373</v>
      </c>
      <c r="AD374" s="5">
        <f ca="1">IF(Table1[[#This Row],[Gender]]="men",1,0)</f>
        <v>0</v>
      </c>
      <c r="AE374" s="6">
        <f ca="1">IF(Table1[[#This Row],[Gender]]="women",1,0)</f>
        <v>1</v>
      </c>
      <c r="AF374" s="6"/>
      <c r="AG374" s="7"/>
      <c r="AJ374" s="17">
        <f ca="1">IF(Table1[[#This Row],[field of work]]="TEACHING",1,0)</f>
        <v>0</v>
      </c>
      <c r="AK374" s="11">
        <f ca="1">IF(Table1[[#This Row],[field of work]]="CONSTRUCTION",1,0)</f>
        <v>0</v>
      </c>
      <c r="AL374" s="11">
        <f ca="1">IF(Table1[[#This Row],[field of work]]="AGRICULTURE",1,0)</f>
        <v>1</v>
      </c>
      <c r="AM374" s="11">
        <f ca="1">IF(Table1[[#This Row],[field of work]]="AGRICULTURE",1,0)</f>
        <v>1</v>
      </c>
      <c r="AN374" s="11">
        <f ca="1">IF(Table1[[#This Row],[field of work]]="HEALTH",1,0)</f>
        <v>0</v>
      </c>
      <c r="AO374" s="11">
        <f ca="1">IF(Table1[[#This Row],[field of work]]="IT",1,0)</f>
        <v>0</v>
      </c>
      <c r="AP374" s="11"/>
      <c r="AQ374" s="11"/>
      <c r="AR374" s="6"/>
      <c r="AS374" s="6"/>
      <c r="AT374" s="6"/>
      <c r="AU374" s="7"/>
      <c r="AW374" s="20">
        <f ca="1">QUOTIENT(Table1[[#This Row],[Car Value]],Table1[[#This Row],[Cars]])</f>
        <v>1623</v>
      </c>
      <c r="AX374" s="6"/>
      <c r="AY374" s="17">
        <f ca="1">IF(Table1[[#This Row],[Value of debts]]&gt;$AZ$6,1,0)</f>
        <v>1</v>
      </c>
      <c r="AZ374" s="6"/>
      <c r="BA374" s="6"/>
      <c r="BB374" s="7"/>
      <c r="BC374" s="27">
        <f ca="1">(Table1[[#This Row],[Mortage left]]/Table1[[#This Row],[Value of House]])</f>
        <v>0.38801300118914728</v>
      </c>
      <c r="BD374" s="11">
        <f t="shared" ca="1" si="157"/>
        <v>0</v>
      </c>
      <c r="BE374" s="11"/>
      <c r="BF374" s="11"/>
      <c r="BG374" s="17">
        <f ca="1">IF(Table1[[#This Row],[Area]]="YUKON",Table1[[#This Row],[Income]],0)</f>
        <v>0</v>
      </c>
      <c r="BH374" s="11">
        <f ca="1">IF(Table1[[#This Row],[Area]]="BC",Table1[[#This Row],[Income]],0)</f>
        <v>0</v>
      </c>
      <c r="BI374" s="11">
        <f t="shared" ca="1" si="158"/>
        <v>0</v>
      </c>
      <c r="BJ374" s="11">
        <f t="shared" ca="1" si="159"/>
        <v>0</v>
      </c>
      <c r="BK374" s="11">
        <f ca="1">IF(Table1[[#This Row],[Area]]="NUNAVUT",Table1[[#This Row],[Income]],0)</f>
        <v>0</v>
      </c>
      <c r="BL374" s="11">
        <f t="shared" ca="1" si="160"/>
        <v>0</v>
      </c>
      <c r="BM374" s="6">
        <f ca="1">IF(Table1[[#This Row],[Area]]="MANITOBA",Table1[[#This Row],[Income]],0)</f>
        <v>0</v>
      </c>
      <c r="BN374" s="6">
        <f ca="1">IF(Table1[[#This Row],[Area]]="ONTARIO",Table1[[#This Row],[Income]],0)</f>
        <v>0</v>
      </c>
      <c r="BO374" s="6">
        <f ca="1">IF(Table1[[#This Row],[Area]]="QUEBEC",Table1[[#This Row],[Income]],0)</f>
        <v>0</v>
      </c>
      <c r="BP374" s="6">
        <f ca="1">IF(Table1[[#This Row],[Area]]="NEWFOUNLAND",Table1[[#This Row],[Income]],0)</f>
        <v>5469</v>
      </c>
      <c r="BQ374" s="6">
        <f ca="1">IF(Table1[[#This Row],[Area]]="NEW BRUNCWICK",Table1[[#This Row],[Income]],0)</f>
        <v>0</v>
      </c>
      <c r="BR374" s="6">
        <f ca="1">IF(Table1[[#This Row],[Area]]="NOVA SCOTIA",Table1[[#This Row],[Income]],0)</f>
        <v>0</v>
      </c>
      <c r="BS374" s="7">
        <f t="shared" ca="1" si="161"/>
        <v>0</v>
      </c>
      <c r="BT374" s="5">
        <f ca="1">IF(Table1[[#This Row],[field of work]]="HEALTH",Table1[[#This Row],[Income]],0)</f>
        <v>0</v>
      </c>
      <c r="BU374" s="6">
        <f ca="1">IF(Table1[[#This Row],[field of work]]="CONSTRUCTION",Table1[[#This Row],[Income]],0)</f>
        <v>0</v>
      </c>
      <c r="BV374" s="6">
        <f t="shared" ca="1" si="162"/>
        <v>0</v>
      </c>
      <c r="BW374" s="6">
        <f ca="1">IF(Table1[[#This Row],[field of work]]="IT",Table1[[#This Row],[Income]],0)</f>
        <v>0</v>
      </c>
      <c r="BX374" s="6">
        <f ca="1">IF(Table1[[#This Row],[field of work]]="GENERAL WORK",Table1[[#This Row],[Income]],0)</f>
        <v>0</v>
      </c>
      <c r="BY374" s="7">
        <f ca="1">IF(Table1[[#This Row],[field of work]]="AGRICULTURE",Table1[[#This Row],[Income]],0)</f>
        <v>5469</v>
      </c>
      <c r="BZ374" s="5">
        <f ca="1">IF(Table1[[#This Row],[Value of debts]]&gt;Table1[[#This Row],[Income]],1,0)</f>
        <v>1</v>
      </c>
      <c r="CA374" s="7"/>
      <c r="CB374" s="5">
        <f ca="1">IF(Table1[[#This Row],[Networth of person($)]]&gt;$CC$6,Table1[[#This Row],[age]],0)</f>
        <v>36</v>
      </c>
      <c r="CC374" s="7"/>
      <c r="CD374" s="6"/>
      <c r="CE374" s="6"/>
      <c r="CF374" s="6"/>
      <c r="CG374" s="6"/>
      <c r="CH374" s="6"/>
      <c r="CI374" s="6"/>
    </row>
    <row r="375" spans="2:87" x14ac:dyDescent="0.25">
      <c r="B375">
        <f t="shared" ca="1" si="143"/>
        <v>2</v>
      </c>
      <c r="C375" t="str">
        <f t="shared" ca="1" si="144"/>
        <v>women</v>
      </c>
      <c r="D375">
        <f t="shared" ca="1" si="145"/>
        <v>42</v>
      </c>
      <c r="E375">
        <f t="shared" ca="1" si="146"/>
        <v>6</v>
      </c>
      <c r="F375" t="str">
        <f t="shared" ca="1" si="147"/>
        <v>agriculture</v>
      </c>
      <c r="G375">
        <f t="shared" ca="1" si="148"/>
        <v>4</v>
      </c>
      <c r="H375" t="str">
        <f t="shared" ca="1" si="149"/>
        <v>technical</v>
      </c>
      <c r="I375">
        <f t="shared" ca="1" si="150"/>
        <v>3</v>
      </c>
      <c r="J375">
        <f t="shared" ca="1" si="151"/>
        <v>1</v>
      </c>
      <c r="K375">
        <f t="shared" ca="1" si="152"/>
        <v>5460</v>
      </c>
      <c r="L375">
        <f t="shared" ca="1" si="153"/>
        <v>1</v>
      </c>
      <c r="M375" t="str">
        <f t="shared" ca="1" si="154"/>
        <v>Yukon</v>
      </c>
      <c r="N375">
        <f t="shared" ca="1" si="163"/>
        <v>16380</v>
      </c>
      <c r="O375">
        <f t="shared" ca="1" si="155"/>
        <v>11849.17054002624</v>
      </c>
      <c r="P375">
        <f t="shared" ca="1" si="164"/>
        <v>2192.1413374551585</v>
      </c>
      <c r="Q375">
        <f t="shared" ca="1" si="156"/>
        <v>1326</v>
      </c>
      <c r="R375">
        <f t="shared" ca="1" si="165"/>
        <v>7675.9442912940849</v>
      </c>
      <c r="S375">
        <f t="shared" ca="1" si="166"/>
        <v>6752.2480950559693</v>
      </c>
      <c r="T375">
        <f t="shared" ca="1" si="167"/>
        <v>25324.389432511129</v>
      </c>
      <c r="U375">
        <f t="shared" ca="1" si="168"/>
        <v>20851.114831320323</v>
      </c>
      <c r="V375">
        <f t="shared" ca="1" si="169"/>
        <v>4473.2746011908057</v>
      </c>
      <c r="AD375" s="5">
        <f ca="1">IF(Table1[[#This Row],[Gender]]="men",1,0)</f>
        <v>0</v>
      </c>
      <c r="AE375" s="6">
        <f ca="1">IF(Table1[[#This Row],[Gender]]="women",1,0)</f>
        <v>1</v>
      </c>
      <c r="AF375" s="6"/>
      <c r="AG375" s="7"/>
      <c r="AJ375" s="17">
        <f ca="1">IF(Table1[[#This Row],[field of work]]="TEACHING",1,0)</f>
        <v>0</v>
      </c>
      <c r="AK375" s="11">
        <f ca="1">IF(Table1[[#This Row],[field of work]]="CONSTRUCTION",1,0)</f>
        <v>0</v>
      </c>
      <c r="AL375" s="11">
        <f ca="1">IF(Table1[[#This Row],[field of work]]="AGRICULTURE",1,0)</f>
        <v>1</v>
      </c>
      <c r="AM375" s="11">
        <f ca="1">IF(Table1[[#This Row],[field of work]]="AGRICULTURE",1,0)</f>
        <v>1</v>
      </c>
      <c r="AN375" s="11">
        <f ca="1">IF(Table1[[#This Row],[field of work]]="HEALTH",1,0)</f>
        <v>0</v>
      </c>
      <c r="AO375" s="11">
        <f ca="1">IF(Table1[[#This Row],[field of work]]="IT",1,0)</f>
        <v>0</v>
      </c>
      <c r="AP375" s="11"/>
      <c r="AQ375" s="11"/>
      <c r="AR375" s="6"/>
      <c r="AS375" s="6"/>
      <c r="AT375" s="6"/>
      <c r="AU375" s="7"/>
      <c r="AW375" s="20">
        <f ca="1">QUOTIENT(Table1[[#This Row],[Car Value]],Table1[[#This Row],[Cars]])</f>
        <v>2192</v>
      </c>
      <c r="AX375" s="6"/>
      <c r="AY375" s="17">
        <f ca="1">IF(Table1[[#This Row],[Value of debts]]&gt;$AZ$6,1,0)</f>
        <v>1</v>
      </c>
      <c r="AZ375" s="6"/>
      <c r="BA375" s="6"/>
      <c r="BB375" s="7"/>
      <c r="BC375" s="27">
        <f ca="1">(Table1[[#This Row],[Mortage left]]/Table1[[#This Row],[Value of House]])</f>
        <v>0.72339258486118685</v>
      </c>
      <c r="BD375" s="11">
        <f t="shared" ca="1" si="157"/>
        <v>0</v>
      </c>
      <c r="BE375" s="11"/>
      <c r="BF375" s="11"/>
      <c r="BG375" s="17">
        <f ca="1">IF(Table1[[#This Row],[Area]]="YUKON",Table1[[#This Row],[Income]],0)</f>
        <v>5460</v>
      </c>
      <c r="BH375" s="11">
        <f ca="1">IF(Table1[[#This Row],[Area]]="BC",Table1[[#This Row],[Income]],0)</f>
        <v>0</v>
      </c>
      <c r="BI375" s="11">
        <f t="shared" ca="1" si="158"/>
        <v>0</v>
      </c>
      <c r="BJ375" s="11">
        <f t="shared" ca="1" si="159"/>
        <v>0</v>
      </c>
      <c r="BK375" s="11">
        <f ca="1">IF(Table1[[#This Row],[Area]]="NUNAVUT",Table1[[#This Row],[Income]],0)</f>
        <v>0</v>
      </c>
      <c r="BL375" s="11">
        <f t="shared" ca="1" si="160"/>
        <v>0</v>
      </c>
      <c r="BM375" s="6">
        <f ca="1">IF(Table1[[#This Row],[Area]]="MANITOBA",Table1[[#This Row],[Income]],0)</f>
        <v>0</v>
      </c>
      <c r="BN375" s="6">
        <f ca="1">IF(Table1[[#This Row],[Area]]="ONTARIO",Table1[[#This Row],[Income]],0)</f>
        <v>0</v>
      </c>
      <c r="BO375" s="6">
        <f ca="1">IF(Table1[[#This Row],[Area]]="QUEBEC",Table1[[#This Row],[Income]],0)</f>
        <v>0</v>
      </c>
      <c r="BP375" s="6">
        <f ca="1">IF(Table1[[#This Row],[Area]]="NEWFOUNLAND",Table1[[#This Row],[Income]],0)</f>
        <v>0</v>
      </c>
      <c r="BQ375" s="6">
        <f ca="1">IF(Table1[[#This Row],[Area]]="NEW BRUNCWICK",Table1[[#This Row],[Income]],0)</f>
        <v>0</v>
      </c>
      <c r="BR375" s="6">
        <f ca="1">IF(Table1[[#This Row],[Area]]="NOVA SCOTIA",Table1[[#This Row],[Income]],0)</f>
        <v>0</v>
      </c>
      <c r="BS375" s="7">
        <f t="shared" ca="1" si="161"/>
        <v>0</v>
      </c>
      <c r="BT375" s="5">
        <f ca="1">IF(Table1[[#This Row],[field of work]]="HEALTH",Table1[[#This Row],[Income]],0)</f>
        <v>0</v>
      </c>
      <c r="BU375" s="6">
        <f ca="1">IF(Table1[[#This Row],[field of work]]="CONSTRUCTION",Table1[[#This Row],[Income]],0)</f>
        <v>0</v>
      </c>
      <c r="BV375" s="6">
        <f t="shared" ca="1" si="162"/>
        <v>0</v>
      </c>
      <c r="BW375" s="6">
        <f ca="1">IF(Table1[[#This Row],[field of work]]="IT",Table1[[#This Row],[Income]],0)</f>
        <v>0</v>
      </c>
      <c r="BX375" s="6">
        <f ca="1">IF(Table1[[#This Row],[field of work]]="GENERAL WORK",Table1[[#This Row],[Income]],0)</f>
        <v>0</v>
      </c>
      <c r="BY375" s="7">
        <f ca="1">IF(Table1[[#This Row],[field of work]]="AGRICULTURE",Table1[[#This Row],[Income]],0)</f>
        <v>5460</v>
      </c>
      <c r="BZ375" s="5">
        <f ca="1">IF(Table1[[#This Row],[Value of debts]]&gt;Table1[[#This Row],[Income]],1,0)</f>
        <v>1</v>
      </c>
      <c r="CA375" s="7"/>
      <c r="CB375" s="5">
        <f ca="1">IF(Table1[[#This Row],[Networth of person($)]]&gt;$CC$6,Table1[[#This Row],[age]],0)</f>
        <v>0</v>
      </c>
      <c r="CC375" s="7"/>
      <c r="CD375" s="6"/>
      <c r="CE375" s="6"/>
      <c r="CF375" s="6"/>
      <c r="CG375" s="6"/>
      <c r="CH375" s="6"/>
      <c r="CI375" s="6"/>
    </row>
    <row r="376" spans="2:87" x14ac:dyDescent="0.25">
      <c r="B376">
        <f t="shared" ca="1" si="143"/>
        <v>2</v>
      </c>
      <c r="C376" t="str">
        <f t="shared" ca="1" si="144"/>
        <v>women</v>
      </c>
      <c r="D376">
        <f t="shared" ca="1" si="145"/>
        <v>43</v>
      </c>
      <c r="E376">
        <f t="shared" ca="1" si="146"/>
        <v>1</v>
      </c>
      <c r="F376" t="str">
        <f t="shared" ca="1" si="147"/>
        <v>health</v>
      </c>
      <c r="G376">
        <f t="shared" ca="1" si="148"/>
        <v>2</v>
      </c>
      <c r="H376" t="str">
        <f t="shared" ca="1" si="149"/>
        <v>college</v>
      </c>
      <c r="I376">
        <f t="shared" ca="1" si="150"/>
        <v>3</v>
      </c>
      <c r="J376">
        <f t="shared" ca="1" si="151"/>
        <v>2</v>
      </c>
      <c r="K376">
        <f t="shared" ca="1" si="152"/>
        <v>6581</v>
      </c>
      <c r="L376">
        <f t="shared" ca="1" si="153"/>
        <v>11</v>
      </c>
      <c r="M376" t="str">
        <f t="shared" ca="1" si="154"/>
        <v>New bruncwick</v>
      </c>
      <c r="N376">
        <f t="shared" ca="1" si="163"/>
        <v>19743</v>
      </c>
      <c r="O376">
        <f t="shared" ca="1" si="155"/>
        <v>4225.1010970788302</v>
      </c>
      <c r="P376">
        <f t="shared" ca="1" si="164"/>
        <v>2937.625945992449</v>
      </c>
      <c r="Q376">
        <f t="shared" ca="1" si="156"/>
        <v>1336</v>
      </c>
      <c r="R376">
        <f t="shared" ca="1" si="165"/>
        <v>3980.6555658583293</v>
      </c>
      <c r="S376">
        <f t="shared" ca="1" si="166"/>
        <v>5647.8481328759626</v>
      </c>
      <c r="T376">
        <f t="shared" ca="1" si="167"/>
        <v>28328.47407886841</v>
      </c>
      <c r="U376">
        <f t="shared" ca="1" si="168"/>
        <v>9541.7566629371595</v>
      </c>
      <c r="V376">
        <f t="shared" ca="1" si="169"/>
        <v>18786.717415931249</v>
      </c>
      <c r="AD376" s="5">
        <f ca="1">IF(Table1[[#This Row],[Gender]]="men",1,0)</f>
        <v>0</v>
      </c>
      <c r="AE376" s="6">
        <f ca="1">IF(Table1[[#This Row],[Gender]]="women",1,0)</f>
        <v>1</v>
      </c>
      <c r="AF376" s="6"/>
      <c r="AG376" s="7"/>
      <c r="AJ376" s="17">
        <f ca="1">IF(Table1[[#This Row],[field of work]]="TEACHING",1,0)</f>
        <v>0</v>
      </c>
      <c r="AK376" s="11">
        <f ca="1">IF(Table1[[#This Row],[field of work]]="CONSTRUCTION",1,0)</f>
        <v>0</v>
      </c>
      <c r="AL376" s="11">
        <f ca="1">IF(Table1[[#This Row],[field of work]]="AGRICULTURE",1,0)</f>
        <v>0</v>
      </c>
      <c r="AM376" s="11">
        <f ca="1">IF(Table1[[#This Row],[field of work]]="AGRICULTURE",1,0)</f>
        <v>0</v>
      </c>
      <c r="AN376" s="11">
        <f ca="1">IF(Table1[[#This Row],[field of work]]="HEALTH",1,0)</f>
        <v>1</v>
      </c>
      <c r="AO376" s="11">
        <f ca="1">IF(Table1[[#This Row],[field of work]]="IT",1,0)</f>
        <v>0</v>
      </c>
      <c r="AP376" s="11"/>
      <c r="AQ376" s="11"/>
      <c r="AR376" s="6"/>
      <c r="AS376" s="6"/>
      <c r="AT376" s="6"/>
      <c r="AU376" s="7"/>
      <c r="AW376" s="20">
        <f ca="1">QUOTIENT(Table1[[#This Row],[Car Value]],Table1[[#This Row],[Cars]])</f>
        <v>1468</v>
      </c>
      <c r="AX376" s="6"/>
      <c r="AY376" s="17">
        <f ca="1">IF(Table1[[#This Row],[Value of debts]]&gt;$AZ$6,1,0)</f>
        <v>1</v>
      </c>
      <c r="AZ376" s="6"/>
      <c r="BA376" s="6"/>
      <c r="BB376" s="7"/>
      <c r="BC376" s="27">
        <f ca="1">(Table1[[#This Row],[Mortage left]]/Table1[[#This Row],[Value of House]])</f>
        <v>0.2140050193526227</v>
      </c>
      <c r="BD376" s="11">
        <f t="shared" ca="1" si="157"/>
        <v>0</v>
      </c>
      <c r="BE376" s="11"/>
      <c r="BF376" s="11"/>
      <c r="BG376" s="17">
        <f ca="1">IF(Table1[[#This Row],[Area]]="YUKON",Table1[[#This Row],[Income]],0)</f>
        <v>0</v>
      </c>
      <c r="BH376" s="11">
        <f ca="1">IF(Table1[[#This Row],[Area]]="BC",Table1[[#This Row],[Income]],0)</f>
        <v>0</v>
      </c>
      <c r="BI376" s="11">
        <f t="shared" ca="1" si="158"/>
        <v>0</v>
      </c>
      <c r="BJ376" s="11">
        <f t="shared" ca="1" si="159"/>
        <v>3701</v>
      </c>
      <c r="BK376" s="11">
        <f ca="1">IF(Table1[[#This Row],[Area]]="NUNAVUT",Table1[[#This Row],[Income]],0)</f>
        <v>0</v>
      </c>
      <c r="BL376" s="11">
        <f t="shared" ca="1" si="160"/>
        <v>0</v>
      </c>
      <c r="BM376" s="6">
        <f ca="1">IF(Table1[[#This Row],[Area]]="MANITOBA",Table1[[#This Row],[Income]],0)</f>
        <v>0</v>
      </c>
      <c r="BN376" s="6">
        <f ca="1">IF(Table1[[#This Row],[Area]]="ONTARIO",Table1[[#This Row],[Income]],0)</f>
        <v>0</v>
      </c>
      <c r="BO376" s="6">
        <f ca="1">IF(Table1[[#This Row],[Area]]="QUEBEC",Table1[[#This Row],[Income]],0)</f>
        <v>0</v>
      </c>
      <c r="BP376" s="6">
        <f ca="1">IF(Table1[[#This Row],[Area]]="NEWFOUNLAND",Table1[[#This Row],[Income]],0)</f>
        <v>0</v>
      </c>
      <c r="BQ376" s="6">
        <f ca="1">IF(Table1[[#This Row],[Area]]="NEW BRUNCWICK",Table1[[#This Row],[Income]],0)</f>
        <v>6581</v>
      </c>
      <c r="BR376" s="6">
        <f ca="1">IF(Table1[[#This Row],[Area]]="NOVA SCOTIA",Table1[[#This Row],[Income]],0)</f>
        <v>0</v>
      </c>
      <c r="BS376" s="7">
        <f t="shared" ca="1" si="161"/>
        <v>0</v>
      </c>
      <c r="BT376" s="5">
        <f ca="1">IF(Table1[[#This Row],[field of work]]="HEALTH",Table1[[#This Row],[Income]],0)</f>
        <v>6581</v>
      </c>
      <c r="BU376" s="6">
        <f ca="1">IF(Table1[[#This Row],[field of work]]="CONSTRUCTION",Table1[[#This Row],[Income]],0)</f>
        <v>0</v>
      </c>
      <c r="BV376" s="6">
        <f t="shared" ca="1" si="162"/>
        <v>0</v>
      </c>
      <c r="BW376" s="6">
        <f ca="1">IF(Table1[[#This Row],[field of work]]="IT",Table1[[#This Row],[Income]],0)</f>
        <v>0</v>
      </c>
      <c r="BX376" s="6">
        <f ca="1">IF(Table1[[#This Row],[field of work]]="GENERAL WORK",Table1[[#This Row],[Income]],0)</f>
        <v>0</v>
      </c>
      <c r="BY376" s="7">
        <f ca="1">IF(Table1[[#This Row],[field of work]]="AGRICULTURE",Table1[[#This Row],[Income]],0)</f>
        <v>0</v>
      </c>
      <c r="BZ376" s="5">
        <f ca="1">IF(Table1[[#This Row],[Value of debts]]&gt;Table1[[#This Row],[Income]],1,0)</f>
        <v>1</v>
      </c>
      <c r="CA376" s="7"/>
      <c r="CB376" s="5">
        <f ca="1">IF(Table1[[#This Row],[Networth of person($)]]&gt;$CC$6,Table1[[#This Row],[age]],0)</f>
        <v>43</v>
      </c>
      <c r="CC376" s="7"/>
      <c r="CD376" s="6"/>
      <c r="CE376" s="6"/>
      <c r="CF376" s="6"/>
      <c r="CG376" s="6"/>
      <c r="CH376" s="6"/>
      <c r="CI376" s="6"/>
    </row>
    <row r="377" spans="2:87" x14ac:dyDescent="0.25">
      <c r="B377">
        <f t="shared" ca="1" si="143"/>
        <v>2</v>
      </c>
      <c r="C377" t="str">
        <f t="shared" ca="1" si="144"/>
        <v>women</v>
      </c>
      <c r="D377">
        <f t="shared" ca="1" si="145"/>
        <v>40</v>
      </c>
      <c r="E377">
        <f t="shared" ca="1" si="146"/>
        <v>2</v>
      </c>
      <c r="F377" t="str">
        <f t="shared" ca="1" si="147"/>
        <v>constuction</v>
      </c>
      <c r="G377">
        <f t="shared" ca="1" si="148"/>
        <v>3</v>
      </c>
      <c r="H377" t="str">
        <f t="shared" ca="1" si="149"/>
        <v>university</v>
      </c>
      <c r="I377">
        <f t="shared" ca="1" si="150"/>
        <v>3</v>
      </c>
      <c r="J377">
        <f t="shared" ca="1" si="151"/>
        <v>2</v>
      </c>
      <c r="K377">
        <f t="shared" ca="1" si="152"/>
        <v>3937</v>
      </c>
      <c r="L377">
        <f t="shared" ca="1" si="153"/>
        <v>6</v>
      </c>
      <c r="M377" t="str">
        <f t="shared" ca="1" si="154"/>
        <v>Saskatchenwan</v>
      </c>
      <c r="N377">
        <f t="shared" ca="1" si="163"/>
        <v>11811</v>
      </c>
      <c r="O377">
        <f t="shared" ca="1" si="155"/>
        <v>4733.5421333068571</v>
      </c>
      <c r="P377">
        <f t="shared" ca="1" si="164"/>
        <v>2948.9162114361334</v>
      </c>
      <c r="Q377">
        <f t="shared" ca="1" si="156"/>
        <v>2865</v>
      </c>
      <c r="R377">
        <f t="shared" ca="1" si="165"/>
        <v>3329.4851021302416</v>
      </c>
      <c r="S377">
        <f t="shared" ca="1" si="166"/>
        <v>1031.0859472056725</v>
      </c>
      <c r="T377">
        <f t="shared" ca="1" si="167"/>
        <v>15791.002158641806</v>
      </c>
      <c r="U377">
        <f t="shared" ca="1" si="168"/>
        <v>10928.027235437099</v>
      </c>
      <c r="V377">
        <f t="shared" ca="1" si="169"/>
        <v>4862.974923204707</v>
      </c>
      <c r="AD377" s="5">
        <f ca="1">IF(Table1[[#This Row],[Gender]]="men",1,0)</f>
        <v>0</v>
      </c>
      <c r="AE377" s="6">
        <f ca="1">IF(Table1[[#This Row],[Gender]]="women",1,0)</f>
        <v>1</v>
      </c>
      <c r="AF377" s="6"/>
      <c r="AG377" s="7"/>
      <c r="AJ377" s="17">
        <f ca="1">IF(Table1[[#This Row],[field of work]]="TEACHING",1,0)</f>
        <v>0</v>
      </c>
      <c r="AK377" s="11">
        <f ca="1">IF(Table1[[#This Row],[field of work]]="CONSTRUCTION",1,0)</f>
        <v>0</v>
      </c>
      <c r="AL377" s="11">
        <f ca="1">IF(Table1[[#This Row],[field of work]]="AGRICULTURE",1,0)</f>
        <v>0</v>
      </c>
      <c r="AM377" s="11">
        <f ca="1">IF(Table1[[#This Row],[field of work]]="AGRICULTURE",1,0)</f>
        <v>0</v>
      </c>
      <c r="AN377" s="11">
        <f ca="1">IF(Table1[[#This Row],[field of work]]="HEALTH",1,0)</f>
        <v>0</v>
      </c>
      <c r="AO377" s="11">
        <f ca="1">IF(Table1[[#This Row],[field of work]]="IT",1,0)</f>
        <v>0</v>
      </c>
      <c r="AP377" s="11"/>
      <c r="AQ377" s="11"/>
      <c r="AR377" s="6"/>
      <c r="AS377" s="6"/>
      <c r="AT377" s="6"/>
      <c r="AU377" s="7"/>
      <c r="AW377" s="20">
        <f ca="1">QUOTIENT(Table1[[#This Row],[Car Value]],Table1[[#This Row],[Cars]])</f>
        <v>1474</v>
      </c>
      <c r="AX377" s="6"/>
      <c r="AY377" s="17">
        <f ca="1">IF(Table1[[#This Row],[Value of debts]]&gt;$AZ$6,1,0)</f>
        <v>1</v>
      </c>
      <c r="AZ377" s="6"/>
      <c r="BA377" s="6"/>
      <c r="BB377" s="7"/>
      <c r="BC377" s="27">
        <f ca="1">(Table1[[#This Row],[Mortage left]]/Table1[[#This Row],[Value of House]])</f>
        <v>0.40077403550138491</v>
      </c>
      <c r="BD377" s="11">
        <f t="shared" ca="1" si="157"/>
        <v>0</v>
      </c>
      <c r="BE377" s="11"/>
      <c r="BF377" s="11"/>
      <c r="BG377" s="17">
        <f ca="1">IF(Table1[[#This Row],[Area]]="YUKON",Table1[[#This Row],[Income]],0)</f>
        <v>0</v>
      </c>
      <c r="BH377" s="11">
        <f ca="1">IF(Table1[[#This Row],[Area]]="BC",Table1[[#This Row],[Income]],0)</f>
        <v>0</v>
      </c>
      <c r="BI377" s="11">
        <f t="shared" ca="1" si="158"/>
        <v>0</v>
      </c>
      <c r="BJ377" s="11">
        <f t="shared" ca="1" si="159"/>
        <v>0</v>
      </c>
      <c r="BK377" s="11">
        <f ca="1">IF(Table1[[#This Row],[Area]]="NUNAVUT",Table1[[#This Row],[Income]],0)</f>
        <v>0</v>
      </c>
      <c r="BL377" s="11">
        <f t="shared" ca="1" si="160"/>
        <v>0</v>
      </c>
      <c r="BM377" s="6">
        <f ca="1">IF(Table1[[#This Row],[Area]]="MANITOBA",Table1[[#This Row],[Income]],0)</f>
        <v>0</v>
      </c>
      <c r="BN377" s="6">
        <f ca="1">IF(Table1[[#This Row],[Area]]="ONTARIO",Table1[[#This Row],[Income]],0)</f>
        <v>0</v>
      </c>
      <c r="BO377" s="6">
        <f ca="1">IF(Table1[[#This Row],[Area]]="QUEBEC",Table1[[#This Row],[Income]],0)</f>
        <v>0</v>
      </c>
      <c r="BP377" s="6">
        <f ca="1">IF(Table1[[#This Row],[Area]]="NEWFOUNLAND",Table1[[#This Row],[Income]],0)</f>
        <v>0</v>
      </c>
      <c r="BQ377" s="6">
        <f ca="1">IF(Table1[[#This Row],[Area]]="NEW BRUNCWICK",Table1[[#This Row],[Income]],0)</f>
        <v>0</v>
      </c>
      <c r="BR377" s="6">
        <f ca="1">IF(Table1[[#This Row],[Area]]="NOVA SCOTIA",Table1[[#This Row],[Income]],0)</f>
        <v>0</v>
      </c>
      <c r="BS377" s="7">
        <f t="shared" ca="1" si="161"/>
        <v>0</v>
      </c>
      <c r="BT377" s="5">
        <f ca="1">IF(Table1[[#This Row],[field of work]]="HEALTH",Table1[[#This Row],[Income]],0)</f>
        <v>0</v>
      </c>
      <c r="BU377" s="6">
        <f ca="1">IF(Table1[[#This Row],[field of work]]="CONSTRUCTION",Table1[[#This Row],[Income]],0)</f>
        <v>0</v>
      </c>
      <c r="BV377" s="6">
        <f t="shared" ca="1" si="162"/>
        <v>0</v>
      </c>
      <c r="BW377" s="6">
        <f ca="1">IF(Table1[[#This Row],[field of work]]="IT",Table1[[#This Row],[Income]],0)</f>
        <v>0</v>
      </c>
      <c r="BX377" s="6">
        <f ca="1">IF(Table1[[#This Row],[field of work]]="GENERAL WORK",Table1[[#This Row],[Income]],0)</f>
        <v>0</v>
      </c>
      <c r="BY377" s="7">
        <f ca="1">IF(Table1[[#This Row],[field of work]]="AGRICULTURE",Table1[[#This Row],[Income]],0)</f>
        <v>0</v>
      </c>
      <c r="BZ377" s="5">
        <f ca="1">IF(Table1[[#This Row],[Value of debts]]&gt;Table1[[#This Row],[Income]],1,0)</f>
        <v>1</v>
      </c>
      <c r="CA377" s="7"/>
      <c r="CB377" s="5">
        <f ca="1">IF(Table1[[#This Row],[Networth of person($)]]&gt;$CC$6,Table1[[#This Row],[age]],0)</f>
        <v>0</v>
      </c>
      <c r="CC377" s="7"/>
      <c r="CD377" s="6"/>
      <c r="CE377" s="6"/>
      <c r="CF377" s="6"/>
      <c r="CG377" s="6"/>
      <c r="CH377" s="6"/>
      <c r="CI377" s="6"/>
    </row>
    <row r="378" spans="2:87" x14ac:dyDescent="0.25">
      <c r="B378">
        <f t="shared" ca="1" si="143"/>
        <v>1</v>
      </c>
      <c r="C378" t="str">
        <f t="shared" ca="1" si="144"/>
        <v>men</v>
      </c>
      <c r="D378">
        <f t="shared" ca="1" si="145"/>
        <v>43</v>
      </c>
      <c r="E378">
        <f t="shared" ca="1" si="146"/>
        <v>2</v>
      </c>
      <c r="F378" t="str">
        <f t="shared" ca="1" si="147"/>
        <v>constuction</v>
      </c>
      <c r="G378">
        <f t="shared" ca="1" si="148"/>
        <v>5</v>
      </c>
      <c r="H378" t="str">
        <f t="shared" ca="1" si="149"/>
        <v>other</v>
      </c>
      <c r="I378">
        <f t="shared" ca="1" si="150"/>
        <v>2</v>
      </c>
      <c r="J378">
        <f t="shared" ca="1" si="151"/>
        <v>2</v>
      </c>
      <c r="K378">
        <f t="shared" ca="1" si="152"/>
        <v>3849</v>
      </c>
      <c r="L378">
        <f t="shared" ca="1" si="153"/>
        <v>1</v>
      </c>
      <c r="M378" t="str">
        <f t="shared" ca="1" si="154"/>
        <v>Yukon</v>
      </c>
      <c r="N378">
        <f t="shared" ca="1" si="163"/>
        <v>15396</v>
      </c>
      <c r="O378">
        <f t="shared" ca="1" si="155"/>
        <v>12286.165146489551</v>
      </c>
      <c r="P378">
        <f t="shared" ca="1" si="164"/>
        <v>2228.7017451158986</v>
      </c>
      <c r="Q378">
        <f t="shared" ca="1" si="156"/>
        <v>1619</v>
      </c>
      <c r="R378">
        <f t="shared" ca="1" si="165"/>
        <v>1186.8722642505631</v>
      </c>
      <c r="S378">
        <f t="shared" ca="1" si="166"/>
        <v>3171.1408522750467</v>
      </c>
      <c r="T378">
        <f t="shared" ca="1" si="167"/>
        <v>20795.842597390943</v>
      </c>
      <c r="U378">
        <f t="shared" ca="1" si="168"/>
        <v>15092.037410740115</v>
      </c>
      <c r="V378">
        <f t="shared" ca="1" si="169"/>
        <v>5703.8051866508285</v>
      </c>
      <c r="AD378" s="5">
        <f ca="1">IF(Table1[[#This Row],[Gender]]="men",1,0)</f>
        <v>1</v>
      </c>
      <c r="AE378" s="6">
        <f ca="1">IF(Table1[[#This Row],[Gender]]="women",1,0)</f>
        <v>0</v>
      </c>
      <c r="AF378" s="6"/>
      <c r="AG378" s="7"/>
      <c r="AJ378" s="17">
        <f ca="1">IF(Table1[[#This Row],[field of work]]="TEACHING",1,0)</f>
        <v>0</v>
      </c>
      <c r="AK378" s="11">
        <f ca="1">IF(Table1[[#This Row],[field of work]]="CONSTRUCTION",1,0)</f>
        <v>0</v>
      </c>
      <c r="AL378" s="11">
        <f ca="1">IF(Table1[[#This Row],[field of work]]="AGRICULTURE",1,0)</f>
        <v>0</v>
      </c>
      <c r="AM378" s="11">
        <f ca="1">IF(Table1[[#This Row],[field of work]]="AGRICULTURE",1,0)</f>
        <v>0</v>
      </c>
      <c r="AN378" s="11">
        <f ca="1">IF(Table1[[#This Row],[field of work]]="HEALTH",1,0)</f>
        <v>0</v>
      </c>
      <c r="AO378" s="11">
        <f ca="1">IF(Table1[[#This Row],[field of work]]="IT",1,0)</f>
        <v>0</v>
      </c>
      <c r="AP378" s="11"/>
      <c r="AQ378" s="11"/>
      <c r="AR378" s="6"/>
      <c r="AS378" s="6"/>
      <c r="AT378" s="6"/>
      <c r="AU378" s="7"/>
      <c r="AW378" s="20">
        <f ca="1">QUOTIENT(Table1[[#This Row],[Car Value]],Table1[[#This Row],[Cars]])</f>
        <v>1114</v>
      </c>
      <c r="AX378" s="6"/>
      <c r="AY378" s="17">
        <f ca="1">IF(Table1[[#This Row],[Value of debts]]&gt;$AZ$6,1,0)</f>
        <v>1</v>
      </c>
      <c r="AZ378" s="6"/>
      <c r="BA378" s="6"/>
      <c r="BB378" s="7"/>
      <c r="BC378" s="27">
        <f ca="1">(Table1[[#This Row],[Mortage left]]/Table1[[#This Row],[Value of House]])</f>
        <v>0.79801020696866398</v>
      </c>
      <c r="BD378" s="11">
        <f t="shared" ca="1" si="157"/>
        <v>0</v>
      </c>
      <c r="BE378" s="11"/>
      <c r="BF378" s="11"/>
      <c r="BG378" s="17">
        <f ca="1">IF(Table1[[#This Row],[Area]]="YUKON",Table1[[#This Row],[Income]],0)</f>
        <v>3849</v>
      </c>
      <c r="BH378" s="11">
        <f ca="1">IF(Table1[[#This Row],[Area]]="BC",Table1[[#This Row],[Income]],0)</f>
        <v>0</v>
      </c>
      <c r="BI378" s="11">
        <f t="shared" ca="1" si="158"/>
        <v>0</v>
      </c>
      <c r="BJ378" s="11">
        <f t="shared" ca="1" si="159"/>
        <v>0</v>
      </c>
      <c r="BK378" s="11">
        <f ca="1">IF(Table1[[#This Row],[Area]]="NUNAVUT",Table1[[#This Row],[Income]],0)</f>
        <v>0</v>
      </c>
      <c r="BL378" s="11">
        <f t="shared" ca="1" si="160"/>
        <v>0</v>
      </c>
      <c r="BM378" s="6">
        <f ca="1">IF(Table1[[#This Row],[Area]]="MANITOBA",Table1[[#This Row],[Income]],0)</f>
        <v>0</v>
      </c>
      <c r="BN378" s="6">
        <f ca="1">IF(Table1[[#This Row],[Area]]="ONTARIO",Table1[[#This Row],[Income]],0)</f>
        <v>0</v>
      </c>
      <c r="BO378" s="6">
        <f ca="1">IF(Table1[[#This Row],[Area]]="QUEBEC",Table1[[#This Row],[Income]],0)</f>
        <v>0</v>
      </c>
      <c r="BP378" s="6">
        <f ca="1">IF(Table1[[#This Row],[Area]]="NEWFOUNLAND",Table1[[#This Row],[Income]],0)</f>
        <v>0</v>
      </c>
      <c r="BQ378" s="6">
        <f ca="1">IF(Table1[[#This Row],[Area]]="NEW BRUNCWICK",Table1[[#This Row],[Income]],0)</f>
        <v>0</v>
      </c>
      <c r="BR378" s="6">
        <f ca="1">IF(Table1[[#This Row],[Area]]="NOVA SCOTIA",Table1[[#This Row],[Income]],0)</f>
        <v>0</v>
      </c>
      <c r="BS378" s="7">
        <f t="shared" ca="1" si="161"/>
        <v>6491</v>
      </c>
      <c r="BT378" s="5">
        <f ca="1">IF(Table1[[#This Row],[field of work]]="HEALTH",Table1[[#This Row],[Income]],0)</f>
        <v>0</v>
      </c>
      <c r="BU378" s="6">
        <f ca="1">IF(Table1[[#This Row],[field of work]]="CONSTRUCTION",Table1[[#This Row],[Income]],0)</f>
        <v>0</v>
      </c>
      <c r="BV378" s="6">
        <f t="shared" ca="1" si="162"/>
        <v>7947</v>
      </c>
      <c r="BW378" s="6">
        <f ca="1">IF(Table1[[#This Row],[field of work]]="IT",Table1[[#This Row],[Income]],0)</f>
        <v>0</v>
      </c>
      <c r="BX378" s="6">
        <f ca="1">IF(Table1[[#This Row],[field of work]]="GENERAL WORK",Table1[[#This Row],[Income]],0)</f>
        <v>0</v>
      </c>
      <c r="BY378" s="7">
        <f ca="1">IF(Table1[[#This Row],[field of work]]="AGRICULTURE",Table1[[#This Row],[Income]],0)</f>
        <v>0</v>
      </c>
      <c r="BZ378" s="5">
        <f ca="1">IF(Table1[[#This Row],[Value of debts]]&gt;Table1[[#This Row],[Income]],1,0)</f>
        <v>1</v>
      </c>
      <c r="CA378" s="7"/>
      <c r="CB378" s="5">
        <f ca="1">IF(Table1[[#This Row],[Networth of person($)]]&gt;$CC$6,Table1[[#This Row],[age]],0)</f>
        <v>43</v>
      </c>
      <c r="CC378" s="7"/>
      <c r="CD378" s="6"/>
      <c r="CE378" s="6"/>
      <c r="CF378" s="6"/>
      <c r="CG378" s="6"/>
      <c r="CH378" s="6"/>
      <c r="CI378" s="6"/>
    </row>
    <row r="379" spans="2:87" x14ac:dyDescent="0.25">
      <c r="B379">
        <f t="shared" ca="1" si="143"/>
        <v>1</v>
      </c>
      <c r="C379" t="str">
        <f t="shared" ca="1" si="144"/>
        <v>men</v>
      </c>
      <c r="D379">
        <f t="shared" ca="1" si="145"/>
        <v>31</v>
      </c>
      <c r="E379">
        <f t="shared" ca="1" si="146"/>
        <v>3</v>
      </c>
      <c r="F379" t="str">
        <f t="shared" ca="1" si="147"/>
        <v>teaching</v>
      </c>
      <c r="G379">
        <f t="shared" ca="1" si="148"/>
        <v>2</v>
      </c>
      <c r="H379" t="str">
        <f t="shared" ca="1" si="149"/>
        <v>college</v>
      </c>
      <c r="I379">
        <f t="shared" ca="1" si="150"/>
        <v>3</v>
      </c>
      <c r="J379">
        <f t="shared" ca="1" si="151"/>
        <v>3</v>
      </c>
      <c r="K379">
        <f t="shared" ca="1" si="152"/>
        <v>7947</v>
      </c>
      <c r="L379">
        <f t="shared" ca="1" si="153"/>
        <v>7</v>
      </c>
      <c r="M379" t="str">
        <f t="shared" ca="1" si="154"/>
        <v>Manitoba</v>
      </c>
      <c r="N379">
        <f t="shared" ca="1" si="163"/>
        <v>23841</v>
      </c>
      <c r="O379">
        <f t="shared" ca="1" si="155"/>
        <v>9431.7163256943822</v>
      </c>
      <c r="P379">
        <f t="shared" ca="1" si="164"/>
        <v>14886.091692316444</v>
      </c>
      <c r="Q379">
        <f t="shared" ca="1" si="156"/>
        <v>10117</v>
      </c>
      <c r="R379">
        <f t="shared" ca="1" si="165"/>
        <v>12564.019164896994</v>
      </c>
      <c r="S379">
        <f t="shared" ca="1" si="166"/>
        <v>9146.4138854091798</v>
      </c>
      <c r="T379">
        <f t="shared" ca="1" si="167"/>
        <v>47873.505577725628</v>
      </c>
      <c r="U379">
        <f t="shared" ca="1" si="168"/>
        <v>32112.735490591374</v>
      </c>
      <c r="V379">
        <f t="shared" ca="1" si="169"/>
        <v>15760.770087134253</v>
      </c>
      <c r="AD379" s="5">
        <f ca="1">IF(Table1[[#This Row],[Gender]]="men",1,0)</f>
        <v>1</v>
      </c>
      <c r="AE379" s="6">
        <f ca="1">IF(Table1[[#This Row],[Gender]]="women",1,0)</f>
        <v>0</v>
      </c>
      <c r="AF379" s="6"/>
      <c r="AG379" s="7"/>
      <c r="AJ379" s="17">
        <f ca="1">IF(Table1[[#This Row],[field of work]]="TEACHING",1,0)</f>
        <v>1</v>
      </c>
      <c r="AK379" s="11">
        <f ca="1">IF(Table1[[#This Row],[field of work]]="CONSTRUCTION",1,0)</f>
        <v>0</v>
      </c>
      <c r="AL379" s="11">
        <f ca="1">IF(Table1[[#This Row],[field of work]]="AGRICULTURE",1,0)</f>
        <v>0</v>
      </c>
      <c r="AM379" s="11">
        <f ca="1">IF(Table1[[#This Row],[field of work]]="AGRICULTURE",1,0)</f>
        <v>0</v>
      </c>
      <c r="AN379" s="11">
        <f ca="1">IF(Table1[[#This Row],[field of work]]="HEALTH",1,0)</f>
        <v>0</v>
      </c>
      <c r="AO379" s="11">
        <f ca="1">IF(Table1[[#This Row],[field of work]]="IT",1,0)</f>
        <v>0</v>
      </c>
      <c r="AP379" s="11"/>
      <c r="AQ379" s="11"/>
      <c r="AR379" s="6"/>
      <c r="AS379" s="6"/>
      <c r="AT379" s="6"/>
      <c r="AU379" s="7"/>
      <c r="AW379" s="20">
        <f ca="1">QUOTIENT(Table1[[#This Row],[Car Value]],Table1[[#This Row],[Cars]])</f>
        <v>4962</v>
      </c>
      <c r="AX379" s="6"/>
      <c r="AY379" s="17">
        <f ca="1">IF(Table1[[#This Row],[Value of debts]]&gt;$AZ$6,1,0)</f>
        <v>1</v>
      </c>
      <c r="AZ379" s="6"/>
      <c r="BA379" s="6"/>
      <c r="BB379" s="7"/>
      <c r="BC379" s="27">
        <f ca="1">(Table1[[#This Row],[Mortage left]]/Table1[[#This Row],[Value of House]])</f>
        <v>0.39560909046157383</v>
      </c>
      <c r="BD379" s="11">
        <f t="shared" ca="1" si="157"/>
        <v>0</v>
      </c>
      <c r="BE379" s="11"/>
      <c r="BF379" s="11"/>
      <c r="BG379" s="17">
        <f ca="1">IF(Table1[[#This Row],[Area]]="YUKON",Table1[[#This Row],[Income]],0)</f>
        <v>0</v>
      </c>
      <c r="BH379" s="11">
        <f ca="1">IF(Table1[[#This Row],[Area]]="BC",Table1[[#This Row],[Income]],0)</f>
        <v>0</v>
      </c>
      <c r="BI379" s="11">
        <f t="shared" ca="1" si="158"/>
        <v>0</v>
      </c>
      <c r="BJ379" s="11">
        <f t="shared" ca="1" si="159"/>
        <v>0</v>
      </c>
      <c r="BK379" s="11">
        <f ca="1">IF(Table1[[#This Row],[Area]]="NUNAVUT",Table1[[#This Row],[Income]],0)</f>
        <v>0</v>
      </c>
      <c r="BL379" s="11">
        <f t="shared" ca="1" si="160"/>
        <v>4946</v>
      </c>
      <c r="BM379" s="6">
        <f ca="1">IF(Table1[[#This Row],[Area]]="MANITOBA",Table1[[#This Row],[Income]],0)</f>
        <v>7947</v>
      </c>
      <c r="BN379" s="6">
        <f ca="1">IF(Table1[[#This Row],[Area]]="ONTARIO",Table1[[#This Row],[Income]],0)</f>
        <v>0</v>
      </c>
      <c r="BO379" s="6">
        <f ca="1">IF(Table1[[#This Row],[Area]]="QUEBEC",Table1[[#This Row],[Income]],0)</f>
        <v>0</v>
      </c>
      <c r="BP379" s="6">
        <f ca="1">IF(Table1[[#This Row],[Area]]="NEWFOUNLAND",Table1[[#This Row],[Income]],0)</f>
        <v>0</v>
      </c>
      <c r="BQ379" s="6">
        <f ca="1">IF(Table1[[#This Row],[Area]]="NEW BRUNCWICK",Table1[[#This Row],[Income]],0)</f>
        <v>0</v>
      </c>
      <c r="BR379" s="6">
        <f ca="1">IF(Table1[[#This Row],[Area]]="NOVA SCOTIA",Table1[[#This Row],[Income]],0)</f>
        <v>0</v>
      </c>
      <c r="BS379" s="7">
        <f t="shared" ca="1" si="161"/>
        <v>0</v>
      </c>
      <c r="BT379" s="5">
        <f ca="1">IF(Table1[[#This Row],[field of work]]="HEALTH",Table1[[#This Row],[Income]],0)</f>
        <v>0</v>
      </c>
      <c r="BU379" s="6">
        <f ca="1">IF(Table1[[#This Row],[field of work]]="CONSTRUCTION",Table1[[#This Row],[Income]],0)</f>
        <v>0</v>
      </c>
      <c r="BV379" s="6">
        <f t="shared" ca="1" si="162"/>
        <v>0</v>
      </c>
      <c r="BW379" s="6">
        <f ca="1">IF(Table1[[#This Row],[field of work]]="IT",Table1[[#This Row],[Income]],0)</f>
        <v>0</v>
      </c>
      <c r="BX379" s="6">
        <f ca="1">IF(Table1[[#This Row],[field of work]]="GENERAL WORK",Table1[[#This Row],[Income]],0)</f>
        <v>0</v>
      </c>
      <c r="BY379" s="7">
        <f ca="1">IF(Table1[[#This Row],[field of work]]="AGRICULTURE",Table1[[#This Row],[Income]],0)</f>
        <v>0</v>
      </c>
      <c r="BZ379" s="5">
        <f ca="1">IF(Table1[[#This Row],[Value of debts]]&gt;Table1[[#This Row],[Income]],1,0)</f>
        <v>1</v>
      </c>
      <c r="CA379" s="7"/>
      <c r="CB379" s="5">
        <f ca="1">IF(Table1[[#This Row],[Networth of person($)]]&gt;$CC$6,Table1[[#This Row],[age]],0)</f>
        <v>31</v>
      </c>
      <c r="CC379" s="7"/>
      <c r="CD379" s="6"/>
      <c r="CE379" s="6"/>
      <c r="CF379" s="6"/>
      <c r="CG379" s="6"/>
      <c r="CH379" s="6"/>
      <c r="CI379" s="6"/>
    </row>
    <row r="380" spans="2:87" x14ac:dyDescent="0.25">
      <c r="B380">
        <f t="shared" ca="1" si="143"/>
        <v>1</v>
      </c>
      <c r="C380" t="str">
        <f t="shared" ca="1" si="144"/>
        <v>men</v>
      </c>
      <c r="D380">
        <f t="shared" ca="1" si="145"/>
        <v>27</v>
      </c>
      <c r="E380">
        <f t="shared" ca="1" si="146"/>
        <v>5</v>
      </c>
      <c r="F380" t="str">
        <f t="shared" ca="1" si="147"/>
        <v>general work</v>
      </c>
      <c r="G380">
        <f t="shared" ca="1" si="148"/>
        <v>4</v>
      </c>
      <c r="H380" t="str">
        <f t="shared" ca="1" si="149"/>
        <v>technical</v>
      </c>
      <c r="I380">
        <f t="shared" ca="1" si="150"/>
        <v>0</v>
      </c>
      <c r="J380">
        <f t="shared" ca="1" si="151"/>
        <v>1</v>
      </c>
      <c r="K380">
        <f t="shared" ca="1" si="152"/>
        <v>6491</v>
      </c>
      <c r="L380">
        <f t="shared" ca="1" si="153"/>
        <v>13</v>
      </c>
      <c r="M380" t="str">
        <f t="shared" ca="1" si="154"/>
        <v>Prince Edward Island</v>
      </c>
      <c r="N380">
        <f t="shared" ca="1" si="163"/>
        <v>19473</v>
      </c>
      <c r="O380">
        <f t="shared" ca="1" si="155"/>
        <v>10617.685901728233</v>
      </c>
      <c r="P380">
        <f t="shared" ca="1" si="164"/>
        <v>654.20951186595892</v>
      </c>
      <c r="Q380">
        <f t="shared" ca="1" si="156"/>
        <v>348</v>
      </c>
      <c r="R380">
        <f t="shared" ca="1" si="165"/>
        <v>9095.3034044757314</v>
      </c>
      <c r="S380">
        <f t="shared" ca="1" si="166"/>
        <v>5043.5928644005226</v>
      </c>
      <c r="T380">
        <f t="shared" ca="1" si="167"/>
        <v>25170.802376266482</v>
      </c>
      <c r="U380">
        <f t="shared" ca="1" si="168"/>
        <v>20060.989306203963</v>
      </c>
      <c r="V380">
        <f t="shared" ca="1" si="169"/>
        <v>5109.8130700625188</v>
      </c>
      <c r="AD380" s="5">
        <f ca="1">IF(Table1[[#This Row],[Gender]]="men",1,0)</f>
        <v>1</v>
      </c>
      <c r="AE380" s="6">
        <f ca="1">IF(Table1[[#This Row],[Gender]]="women",1,0)</f>
        <v>0</v>
      </c>
      <c r="AF380" s="6"/>
      <c r="AG380" s="7"/>
      <c r="AJ380" s="17">
        <f ca="1">IF(Table1[[#This Row],[field of work]]="TEACHING",1,0)</f>
        <v>0</v>
      </c>
      <c r="AK380" s="11">
        <f ca="1">IF(Table1[[#This Row],[field of work]]="CONSTRUCTION",1,0)</f>
        <v>0</v>
      </c>
      <c r="AL380" s="11">
        <f ca="1">IF(Table1[[#This Row],[field of work]]="AGRICULTURE",1,0)</f>
        <v>0</v>
      </c>
      <c r="AM380" s="11">
        <f ca="1">IF(Table1[[#This Row],[field of work]]="AGRICULTURE",1,0)</f>
        <v>0</v>
      </c>
      <c r="AN380" s="11">
        <f ca="1">IF(Table1[[#This Row],[field of work]]="HEALTH",1,0)</f>
        <v>0</v>
      </c>
      <c r="AO380" s="11">
        <f ca="1">IF(Table1[[#This Row],[field of work]]="IT",1,0)</f>
        <v>0</v>
      </c>
      <c r="AP380" s="11"/>
      <c r="AQ380" s="11"/>
      <c r="AR380" s="6"/>
      <c r="AS380" s="6"/>
      <c r="AT380" s="6"/>
      <c r="AU380" s="7"/>
      <c r="AW380" s="20">
        <f ca="1">QUOTIENT(Table1[[#This Row],[Car Value]],Table1[[#This Row],[Cars]])</f>
        <v>654</v>
      </c>
      <c r="AX380" s="6"/>
      <c r="AY380" s="17">
        <f ca="1">IF(Table1[[#This Row],[Value of debts]]&gt;$AZ$6,1,0)</f>
        <v>1</v>
      </c>
      <c r="AZ380" s="6"/>
      <c r="BA380" s="6"/>
      <c r="BB380" s="7"/>
      <c r="BC380" s="27">
        <f ca="1">(Table1[[#This Row],[Mortage left]]/Table1[[#This Row],[Value of House]])</f>
        <v>0.54525167676928221</v>
      </c>
      <c r="BD380" s="11">
        <f t="shared" ca="1" si="157"/>
        <v>0</v>
      </c>
      <c r="BE380" s="11"/>
      <c r="BF380" s="11"/>
      <c r="BG380" s="17">
        <f ca="1">IF(Table1[[#This Row],[Area]]="YUKON",Table1[[#This Row],[Income]],0)</f>
        <v>0</v>
      </c>
      <c r="BH380" s="11">
        <f ca="1">IF(Table1[[#This Row],[Area]]="BC",Table1[[#This Row],[Income]],0)</f>
        <v>0</v>
      </c>
      <c r="BI380" s="11">
        <f t="shared" ca="1" si="158"/>
        <v>0</v>
      </c>
      <c r="BJ380" s="11">
        <f t="shared" ca="1" si="159"/>
        <v>0</v>
      </c>
      <c r="BK380" s="11">
        <f ca="1">IF(Table1[[#This Row],[Area]]="NUNAVUT",Table1[[#This Row],[Income]],0)</f>
        <v>0</v>
      </c>
      <c r="BL380" s="11">
        <f t="shared" ca="1" si="160"/>
        <v>0</v>
      </c>
      <c r="BM380" s="6">
        <f ca="1">IF(Table1[[#This Row],[Area]]="MANITOBA",Table1[[#This Row],[Income]],0)</f>
        <v>0</v>
      </c>
      <c r="BN380" s="6">
        <f ca="1">IF(Table1[[#This Row],[Area]]="ONTARIO",Table1[[#This Row],[Income]],0)</f>
        <v>0</v>
      </c>
      <c r="BO380" s="6">
        <f ca="1">IF(Table1[[#This Row],[Area]]="QUEBEC",Table1[[#This Row],[Income]],0)</f>
        <v>0</v>
      </c>
      <c r="BP380" s="6">
        <f ca="1">IF(Table1[[#This Row],[Area]]="NEWFOUNLAND",Table1[[#This Row],[Income]],0)</f>
        <v>0</v>
      </c>
      <c r="BQ380" s="6">
        <f ca="1">IF(Table1[[#This Row],[Area]]="NEW BRUNCWICK",Table1[[#This Row],[Income]],0)</f>
        <v>0</v>
      </c>
      <c r="BR380" s="6">
        <f ca="1">IF(Table1[[#This Row],[Area]]="NOVA SCOTIA",Table1[[#This Row],[Income]],0)</f>
        <v>0</v>
      </c>
      <c r="BS380" s="7">
        <f t="shared" ca="1" si="161"/>
        <v>0</v>
      </c>
      <c r="BT380" s="5">
        <f ca="1">IF(Table1[[#This Row],[field of work]]="HEALTH",Table1[[#This Row],[Income]],0)</f>
        <v>0</v>
      </c>
      <c r="BU380" s="6">
        <f ca="1">IF(Table1[[#This Row],[field of work]]="CONSTRUCTION",Table1[[#This Row],[Income]],0)</f>
        <v>0</v>
      </c>
      <c r="BV380" s="6">
        <f t="shared" ca="1" si="162"/>
        <v>0</v>
      </c>
      <c r="BW380" s="6">
        <f ca="1">IF(Table1[[#This Row],[field of work]]="IT",Table1[[#This Row],[Income]],0)</f>
        <v>0</v>
      </c>
      <c r="BX380" s="6">
        <f ca="1">IF(Table1[[#This Row],[field of work]]="GENERAL WORK",Table1[[#This Row],[Income]],0)</f>
        <v>6491</v>
      </c>
      <c r="BY380" s="7">
        <f ca="1">IF(Table1[[#This Row],[field of work]]="AGRICULTURE",Table1[[#This Row],[Income]],0)</f>
        <v>0</v>
      </c>
      <c r="BZ380" s="5">
        <f ca="1">IF(Table1[[#This Row],[Value of debts]]&gt;Table1[[#This Row],[Income]],1,0)</f>
        <v>1</v>
      </c>
      <c r="CA380" s="7"/>
      <c r="CB380" s="5">
        <f ca="1">IF(Table1[[#This Row],[Networth of person($)]]&gt;$CC$6,Table1[[#This Row],[age]],0)</f>
        <v>27</v>
      </c>
      <c r="CC380" s="7"/>
      <c r="CD380" s="6"/>
      <c r="CE380" s="6"/>
      <c r="CF380" s="6"/>
      <c r="CG380" s="6"/>
      <c r="CH380" s="6"/>
      <c r="CI380" s="6"/>
    </row>
    <row r="381" spans="2:87" x14ac:dyDescent="0.25">
      <c r="B381">
        <f t="shared" ca="1" si="143"/>
        <v>2</v>
      </c>
      <c r="C381" t="str">
        <f t="shared" ca="1" si="144"/>
        <v>women</v>
      </c>
      <c r="D381">
        <f t="shared" ca="1" si="145"/>
        <v>36</v>
      </c>
      <c r="E381">
        <f t="shared" ca="1" si="146"/>
        <v>2</v>
      </c>
      <c r="F381" t="str">
        <f t="shared" ca="1" si="147"/>
        <v>constuction</v>
      </c>
      <c r="G381">
        <f t="shared" ca="1" si="148"/>
        <v>4</v>
      </c>
      <c r="H381" t="str">
        <f t="shared" ca="1" si="149"/>
        <v>technical</v>
      </c>
      <c r="I381">
        <f t="shared" ca="1" si="150"/>
        <v>4</v>
      </c>
      <c r="J381">
        <f t="shared" ca="1" si="151"/>
        <v>1</v>
      </c>
      <c r="K381">
        <f t="shared" ca="1" si="152"/>
        <v>4605</v>
      </c>
      <c r="L381">
        <f t="shared" ca="1" si="153"/>
        <v>1</v>
      </c>
      <c r="M381" t="str">
        <f t="shared" ca="1" si="154"/>
        <v>Yukon</v>
      </c>
      <c r="N381">
        <f t="shared" ca="1" si="163"/>
        <v>18420</v>
      </c>
      <c r="O381">
        <f t="shared" ca="1" si="155"/>
        <v>7300.8971916363662</v>
      </c>
      <c r="P381">
        <f t="shared" ca="1" si="164"/>
        <v>186.29056232298908</v>
      </c>
      <c r="Q381">
        <f t="shared" ca="1" si="156"/>
        <v>155</v>
      </c>
      <c r="R381">
        <f t="shared" ca="1" si="165"/>
        <v>6548.0864783985871</v>
      </c>
      <c r="S381">
        <f t="shared" ca="1" si="166"/>
        <v>2557.5735811704194</v>
      </c>
      <c r="T381">
        <f t="shared" ca="1" si="167"/>
        <v>21163.864143493407</v>
      </c>
      <c r="U381">
        <f t="shared" ca="1" si="168"/>
        <v>14003.983670034953</v>
      </c>
      <c r="V381">
        <f t="shared" ca="1" si="169"/>
        <v>7159.8804734584537</v>
      </c>
      <c r="AD381" s="5">
        <f ca="1">IF(Table1[[#This Row],[Gender]]="men",1,0)</f>
        <v>0</v>
      </c>
      <c r="AE381" s="6">
        <f ca="1">IF(Table1[[#This Row],[Gender]]="women",1,0)</f>
        <v>1</v>
      </c>
      <c r="AF381" s="6"/>
      <c r="AG381" s="7"/>
      <c r="AJ381" s="17">
        <f ca="1">IF(Table1[[#This Row],[field of work]]="TEACHING",1,0)</f>
        <v>0</v>
      </c>
      <c r="AK381" s="11">
        <f ca="1">IF(Table1[[#This Row],[field of work]]="CONSTRUCTION",1,0)</f>
        <v>0</v>
      </c>
      <c r="AL381" s="11">
        <f ca="1">IF(Table1[[#This Row],[field of work]]="AGRICULTURE",1,0)</f>
        <v>0</v>
      </c>
      <c r="AM381" s="11">
        <f ca="1">IF(Table1[[#This Row],[field of work]]="AGRICULTURE",1,0)</f>
        <v>0</v>
      </c>
      <c r="AN381" s="11">
        <f ca="1">IF(Table1[[#This Row],[field of work]]="HEALTH",1,0)</f>
        <v>0</v>
      </c>
      <c r="AO381" s="11">
        <f ca="1">IF(Table1[[#This Row],[field of work]]="IT",1,0)</f>
        <v>0</v>
      </c>
      <c r="AP381" s="11"/>
      <c r="AQ381" s="11"/>
      <c r="AR381" s="6"/>
      <c r="AS381" s="6"/>
      <c r="AT381" s="6"/>
      <c r="AU381" s="7"/>
      <c r="AW381" s="20">
        <f ca="1">QUOTIENT(Table1[[#This Row],[Car Value]],Table1[[#This Row],[Cars]])</f>
        <v>186</v>
      </c>
      <c r="AX381" s="6"/>
      <c r="AY381" s="17">
        <f ca="1">IF(Table1[[#This Row],[Value of debts]]&gt;$AZ$6,1,0)</f>
        <v>1</v>
      </c>
      <c r="AZ381" s="6"/>
      <c r="BA381" s="6"/>
      <c r="BB381" s="7"/>
      <c r="BC381" s="27">
        <f ca="1">(Table1[[#This Row],[Mortage left]]/Table1[[#This Row],[Value of House]])</f>
        <v>0.39635706794985703</v>
      </c>
      <c r="BD381" s="11">
        <f t="shared" ca="1" si="157"/>
        <v>0</v>
      </c>
      <c r="BE381" s="11"/>
      <c r="BF381" s="11"/>
      <c r="BG381" s="17">
        <f ca="1">IF(Table1[[#This Row],[Area]]="YUKON",Table1[[#This Row],[Income]],0)</f>
        <v>4605</v>
      </c>
      <c r="BH381" s="11">
        <f ca="1">IF(Table1[[#This Row],[Area]]="BC",Table1[[#This Row],[Income]],0)</f>
        <v>0</v>
      </c>
      <c r="BI381" s="11">
        <f t="shared" ca="1" si="158"/>
        <v>0</v>
      </c>
      <c r="BJ381" s="11">
        <f t="shared" ca="1" si="159"/>
        <v>0</v>
      </c>
      <c r="BK381" s="11">
        <f ca="1">IF(Table1[[#This Row],[Area]]="NUNAVUT",Table1[[#This Row],[Income]],0)</f>
        <v>0</v>
      </c>
      <c r="BL381" s="11">
        <f t="shared" ca="1" si="160"/>
        <v>0</v>
      </c>
      <c r="BM381" s="6">
        <f ca="1">IF(Table1[[#This Row],[Area]]="MANITOBA",Table1[[#This Row],[Income]],0)</f>
        <v>0</v>
      </c>
      <c r="BN381" s="6">
        <f ca="1">IF(Table1[[#This Row],[Area]]="ONTARIO",Table1[[#This Row],[Income]],0)</f>
        <v>0</v>
      </c>
      <c r="BO381" s="6">
        <f ca="1">IF(Table1[[#This Row],[Area]]="QUEBEC",Table1[[#This Row],[Income]],0)</f>
        <v>0</v>
      </c>
      <c r="BP381" s="6">
        <f ca="1">IF(Table1[[#This Row],[Area]]="NEWFOUNLAND",Table1[[#This Row],[Income]],0)</f>
        <v>0</v>
      </c>
      <c r="BQ381" s="6">
        <f ca="1">IF(Table1[[#This Row],[Area]]="NEW BRUNCWICK",Table1[[#This Row],[Income]],0)</f>
        <v>0</v>
      </c>
      <c r="BR381" s="6">
        <f ca="1">IF(Table1[[#This Row],[Area]]="NOVA SCOTIA",Table1[[#This Row],[Income]],0)</f>
        <v>0</v>
      </c>
      <c r="BS381" s="7">
        <f t="shared" ca="1" si="161"/>
        <v>0</v>
      </c>
      <c r="BT381" s="5">
        <f ca="1">IF(Table1[[#This Row],[field of work]]="HEALTH",Table1[[#This Row],[Income]],0)</f>
        <v>0</v>
      </c>
      <c r="BU381" s="6">
        <f ca="1">IF(Table1[[#This Row],[field of work]]="CONSTRUCTION",Table1[[#This Row],[Income]],0)</f>
        <v>0</v>
      </c>
      <c r="BV381" s="6">
        <f t="shared" ca="1" si="162"/>
        <v>0</v>
      </c>
      <c r="BW381" s="6">
        <f ca="1">IF(Table1[[#This Row],[field of work]]="IT",Table1[[#This Row],[Income]],0)</f>
        <v>0</v>
      </c>
      <c r="BX381" s="6">
        <f ca="1">IF(Table1[[#This Row],[field of work]]="GENERAL WORK",Table1[[#This Row],[Income]],0)</f>
        <v>0</v>
      </c>
      <c r="BY381" s="7">
        <f ca="1">IF(Table1[[#This Row],[field of work]]="AGRICULTURE",Table1[[#This Row],[Income]],0)</f>
        <v>0</v>
      </c>
      <c r="BZ381" s="5">
        <f ca="1">IF(Table1[[#This Row],[Value of debts]]&gt;Table1[[#This Row],[Income]],1,0)</f>
        <v>1</v>
      </c>
      <c r="CA381" s="7"/>
      <c r="CB381" s="5">
        <f ca="1">IF(Table1[[#This Row],[Networth of person($)]]&gt;$CC$6,Table1[[#This Row],[age]],0)</f>
        <v>36</v>
      </c>
      <c r="CC381" s="7"/>
      <c r="CD381" s="6"/>
      <c r="CE381" s="6"/>
      <c r="CF381" s="6"/>
      <c r="CG381" s="6"/>
      <c r="CH381" s="6"/>
      <c r="CI381" s="6"/>
    </row>
    <row r="382" spans="2:87" x14ac:dyDescent="0.25">
      <c r="B382">
        <f t="shared" ca="1" si="143"/>
        <v>1</v>
      </c>
      <c r="C382" t="str">
        <f t="shared" ca="1" si="144"/>
        <v>men</v>
      </c>
      <c r="D382">
        <f t="shared" ca="1" si="145"/>
        <v>26</v>
      </c>
      <c r="E382">
        <f t="shared" ca="1" si="146"/>
        <v>1</v>
      </c>
      <c r="F382" t="str">
        <f t="shared" ca="1" si="147"/>
        <v>health</v>
      </c>
      <c r="G382">
        <f t="shared" ca="1" si="148"/>
        <v>3</v>
      </c>
      <c r="H382" t="str">
        <f t="shared" ca="1" si="149"/>
        <v>university</v>
      </c>
      <c r="I382">
        <f t="shared" ca="1" si="150"/>
        <v>2</v>
      </c>
      <c r="J382">
        <f t="shared" ca="1" si="151"/>
        <v>2</v>
      </c>
      <c r="K382">
        <f t="shared" ca="1" si="152"/>
        <v>6866</v>
      </c>
      <c r="L382">
        <f t="shared" ca="1" si="153"/>
        <v>9</v>
      </c>
      <c r="M382" t="str">
        <f t="shared" ca="1" si="154"/>
        <v>Quebec</v>
      </c>
      <c r="N382">
        <f t="shared" ca="1" si="163"/>
        <v>27464</v>
      </c>
      <c r="O382">
        <f t="shared" ca="1" si="155"/>
        <v>17851.379548825727</v>
      </c>
      <c r="P382">
        <f t="shared" ca="1" si="164"/>
        <v>380.03183841362124</v>
      </c>
      <c r="Q382">
        <f t="shared" ca="1" si="156"/>
        <v>275</v>
      </c>
      <c r="R382">
        <f t="shared" ca="1" si="165"/>
        <v>1079.179197547149</v>
      </c>
      <c r="S382">
        <f t="shared" ca="1" si="166"/>
        <v>3758.2562520068896</v>
      </c>
      <c r="T382">
        <f t="shared" ca="1" si="167"/>
        <v>31602.288090420512</v>
      </c>
      <c r="U382">
        <f t="shared" ca="1" si="168"/>
        <v>19205.558746372877</v>
      </c>
      <c r="V382">
        <f t="shared" ca="1" si="169"/>
        <v>12396.729344047635</v>
      </c>
      <c r="AD382" s="5">
        <f ca="1">IF(Table1[[#This Row],[Gender]]="men",1,0)</f>
        <v>1</v>
      </c>
      <c r="AE382" s="6">
        <f ca="1">IF(Table1[[#This Row],[Gender]]="women",1,0)</f>
        <v>0</v>
      </c>
      <c r="AF382" s="6"/>
      <c r="AG382" s="7"/>
      <c r="AJ382" s="17">
        <f ca="1">IF(Table1[[#This Row],[field of work]]="TEACHING",1,0)</f>
        <v>0</v>
      </c>
      <c r="AK382" s="11">
        <f ca="1">IF(Table1[[#This Row],[field of work]]="CONSTRUCTION",1,0)</f>
        <v>0</v>
      </c>
      <c r="AL382" s="11">
        <f ca="1">IF(Table1[[#This Row],[field of work]]="AGRICULTURE",1,0)</f>
        <v>0</v>
      </c>
      <c r="AM382" s="11">
        <f ca="1">IF(Table1[[#This Row],[field of work]]="AGRICULTURE",1,0)</f>
        <v>0</v>
      </c>
      <c r="AN382" s="11">
        <f ca="1">IF(Table1[[#This Row],[field of work]]="HEALTH",1,0)</f>
        <v>1</v>
      </c>
      <c r="AO382" s="11">
        <f ca="1">IF(Table1[[#This Row],[field of work]]="IT",1,0)</f>
        <v>0</v>
      </c>
      <c r="AP382" s="11"/>
      <c r="AQ382" s="11"/>
      <c r="AR382" s="6"/>
      <c r="AS382" s="6"/>
      <c r="AT382" s="6"/>
      <c r="AU382" s="7"/>
      <c r="AW382" s="20">
        <f ca="1">QUOTIENT(Table1[[#This Row],[Car Value]],Table1[[#This Row],[Cars]])</f>
        <v>190</v>
      </c>
      <c r="AX382" s="6"/>
      <c r="AY382" s="17">
        <f ca="1">IF(Table1[[#This Row],[Value of debts]]&gt;$AZ$6,1,0)</f>
        <v>1</v>
      </c>
      <c r="AZ382" s="6"/>
      <c r="BA382" s="6"/>
      <c r="BB382" s="7"/>
      <c r="BC382" s="27">
        <f ca="1">(Table1[[#This Row],[Mortage left]]/Table1[[#This Row],[Value of House]])</f>
        <v>0.64999197308570222</v>
      </c>
      <c r="BD382" s="11">
        <f t="shared" ca="1" si="157"/>
        <v>0</v>
      </c>
      <c r="BE382" s="11"/>
      <c r="BF382" s="11"/>
      <c r="BG382" s="17">
        <f ca="1">IF(Table1[[#This Row],[Area]]="YUKON",Table1[[#This Row],[Income]],0)</f>
        <v>0</v>
      </c>
      <c r="BH382" s="11">
        <f ca="1">IF(Table1[[#This Row],[Area]]="BC",Table1[[#This Row],[Income]],0)</f>
        <v>0</v>
      </c>
      <c r="BI382" s="11">
        <f t="shared" ca="1" si="158"/>
        <v>0</v>
      </c>
      <c r="BJ382" s="11">
        <f t="shared" ca="1" si="159"/>
        <v>0</v>
      </c>
      <c r="BK382" s="11">
        <f ca="1">IF(Table1[[#This Row],[Area]]="NUNAVUT",Table1[[#This Row],[Income]],0)</f>
        <v>0</v>
      </c>
      <c r="BL382" s="11">
        <f t="shared" ca="1" si="160"/>
        <v>0</v>
      </c>
      <c r="BM382" s="6">
        <f ca="1">IF(Table1[[#This Row],[Area]]="MANITOBA",Table1[[#This Row],[Income]],0)</f>
        <v>0</v>
      </c>
      <c r="BN382" s="6">
        <f ca="1">IF(Table1[[#This Row],[Area]]="ONTARIO",Table1[[#This Row],[Income]],0)</f>
        <v>0</v>
      </c>
      <c r="BO382" s="6">
        <f ca="1">IF(Table1[[#This Row],[Area]]="QUEBEC",Table1[[#This Row],[Income]],0)</f>
        <v>6866</v>
      </c>
      <c r="BP382" s="6">
        <f ca="1">IF(Table1[[#This Row],[Area]]="NEWFOUNLAND",Table1[[#This Row],[Income]],0)</f>
        <v>0</v>
      </c>
      <c r="BQ382" s="6">
        <f ca="1">IF(Table1[[#This Row],[Area]]="NEW BRUNCWICK",Table1[[#This Row],[Income]],0)</f>
        <v>0</v>
      </c>
      <c r="BR382" s="6">
        <f ca="1">IF(Table1[[#This Row],[Area]]="NOVA SCOTIA",Table1[[#This Row],[Income]],0)</f>
        <v>0</v>
      </c>
      <c r="BS382" s="7">
        <f t="shared" ca="1" si="161"/>
        <v>0</v>
      </c>
      <c r="BT382" s="5">
        <f ca="1">IF(Table1[[#This Row],[field of work]]="HEALTH",Table1[[#This Row],[Income]],0)</f>
        <v>6866</v>
      </c>
      <c r="BU382" s="6">
        <f ca="1">IF(Table1[[#This Row],[field of work]]="CONSTRUCTION",Table1[[#This Row],[Income]],0)</f>
        <v>0</v>
      </c>
      <c r="BV382" s="6">
        <f t="shared" ca="1" si="162"/>
        <v>0</v>
      </c>
      <c r="BW382" s="6">
        <f ca="1">IF(Table1[[#This Row],[field of work]]="IT",Table1[[#This Row],[Income]],0)</f>
        <v>0</v>
      </c>
      <c r="BX382" s="6">
        <f ca="1">IF(Table1[[#This Row],[field of work]]="GENERAL WORK",Table1[[#This Row],[Income]],0)</f>
        <v>0</v>
      </c>
      <c r="BY382" s="7">
        <f ca="1">IF(Table1[[#This Row],[field of work]]="AGRICULTURE",Table1[[#This Row],[Income]],0)</f>
        <v>0</v>
      </c>
      <c r="BZ382" s="5">
        <f ca="1">IF(Table1[[#This Row],[Value of debts]]&gt;Table1[[#This Row],[Income]],1,0)</f>
        <v>1</v>
      </c>
      <c r="CA382" s="7"/>
      <c r="CB382" s="5">
        <f ca="1">IF(Table1[[#This Row],[Networth of person($)]]&gt;$CC$6,Table1[[#This Row],[age]],0)</f>
        <v>26</v>
      </c>
      <c r="CC382" s="7"/>
      <c r="CD382" s="6"/>
      <c r="CE382" s="6"/>
      <c r="CF382" s="6"/>
      <c r="CG382" s="6"/>
      <c r="CH382" s="6"/>
      <c r="CI382" s="6"/>
    </row>
    <row r="383" spans="2:87" x14ac:dyDescent="0.25">
      <c r="B383">
        <f t="shared" ca="1" si="143"/>
        <v>2</v>
      </c>
      <c r="C383" t="str">
        <f t="shared" ca="1" si="144"/>
        <v>women</v>
      </c>
      <c r="D383">
        <f t="shared" ca="1" si="145"/>
        <v>39</v>
      </c>
      <c r="E383">
        <f t="shared" ca="1" si="146"/>
        <v>6</v>
      </c>
      <c r="F383" t="str">
        <f t="shared" ca="1" si="147"/>
        <v>agriculture</v>
      </c>
      <c r="G383">
        <f t="shared" ca="1" si="148"/>
        <v>3</v>
      </c>
      <c r="H383" t="str">
        <f t="shared" ca="1" si="149"/>
        <v>university</v>
      </c>
      <c r="I383">
        <f t="shared" ca="1" si="150"/>
        <v>0</v>
      </c>
      <c r="J383">
        <f t="shared" ca="1" si="151"/>
        <v>3</v>
      </c>
      <c r="K383">
        <f t="shared" ca="1" si="152"/>
        <v>3461</v>
      </c>
      <c r="L383">
        <f t="shared" ca="1" si="153"/>
        <v>9</v>
      </c>
      <c r="M383" t="str">
        <f t="shared" ca="1" si="154"/>
        <v>Quebec</v>
      </c>
      <c r="N383">
        <f t="shared" ca="1" si="163"/>
        <v>13844</v>
      </c>
      <c r="O383">
        <f t="shared" ca="1" si="155"/>
        <v>9405.1714589492894</v>
      </c>
      <c r="P383">
        <f t="shared" ca="1" si="164"/>
        <v>4118.613117922403</v>
      </c>
      <c r="Q383">
        <f t="shared" ca="1" si="156"/>
        <v>459</v>
      </c>
      <c r="R383">
        <f t="shared" ca="1" si="165"/>
        <v>6844.9984169073978</v>
      </c>
      <c r="S383">
        <f t="shared" ca="1" si="166"/>
        <v>749.08759304448586</v>
      </c>
      <c r="T383">
        <f t="shared" ca="1" si="167"/>
        <v>18711.700710966888</v>
      </c>
      <c r="U383">
        <f t="shared" ca="1" si="168"/>
        <v>16709.169875856685</v>
      </c>
      <c r="V383">
        <f t="shared" ca="1" si="169"/>
        <v>2002.530835110203</v>
      </c>
      <c r="AD383" s="5">
        <f ca="1">IF(Table1[[#This Row],[Gender]]="men",1,0)</f>
        <v>0</v>
      </c>
      <c r="AE383" s="6">
        <f ca="1">IF(Table1[[#This Row],[Gender]]="women",1,0)</f>
        <v>1</v>
      </c>
      <c r="AF383" s="6"/>
      <c r="AG383" s="7"/>
      <c r="AJ383" s="17">
        <f ca="1">IF(Table1[[#This Row],[field of work]]="TEACHING",1,0)</f>
        <v>0</v>
      </c>
      <c r="AK383" s="11">
        <f ca="1">IF(Table1[[#This Row],[field of work]]="CONSTRUCTION",1,0)</f>
        <v>0</v>
      </c>
      <c r="AL383" s="11">
        <f ca="1">IF(Table1[[#This Row],[field of work]]="AGRICULTURE",1,0)</f>
        <v>1</v>
      </c>
      <c r="AM383" s="11">
        <f ca="1">IF(Table1[[#This Row],[field of work]]="AGRICULTURE",1,0)</f>
        <v>1</v>
      </c>
      <c r="AN383" s="11">
        <f ca="1">IF(Table1[[#This Row],[field of work]]="HEALTH",1,0)</f>
        <v>0</v>
      </c>
      <c r="AO383" s="11">
        <f ca="1">IF(Table1[[#This Row],[field of work]]="IT",1,0)</f>
        <v>0</v>
      </c>
      <c r="AP383" s="11"/>
      <c r="AQ383" s="11"/>
      <c r="AR383" s="6"/>
      <c r="AS383" s="6"/>
      <c r="AT383" s="6"/>
      <c r="AU383" s="7"/>
      <c r="AW383" s="20">
        <f ca="1">QUOTIENT(Table1[[#This Row],[Car Value]],Table1[[#This Row],[Cars]])</f>
        <v>1372</v>
      </c>
      <c r="AX383" s="6"/>
      <c r="AY383" s="17">
        <f ca="1">IF(Table1[[#This Row],[Value of debts]]&gt;$AZ$6,1,0)</f>
        <v>1</v>
      </c>
      <c r="AZ383" s="6"/>
      <c r="BA383" s="6"/>
      <c r="BB383" s="7"/>
      <c r="BC383" s="27">
        <f ca="1">(Table1[[#This Row],[Mortage left]]/Table1[[#This Row],[Value of House]])</f>
        <v>0.67936806262274552</v>
      </c>
      <c r="BD383" s="11">
        <f t="shared" ca="1" si="157"/>
        <v>0</v>
      </c>
      <c r="BE383" s="11"/>
      <c r="BF383" s="11"/>
      <c r="BG383" s="17">
        <f ca="1">IF(Table1[[#This Row],[Area]]="YUKON",Table1[[#This Row],[Income]],0)</f>
        <v>0</v>
      </c>
      <c r="BH383" s="11">
        <f ca="1">IF(Table1[[#This Row],[Area]]="BC",Table1[[#This Row],[Income]],0)</f>
        <v>0</v>
      </c>
      <c r="BI383" s="11">
        <f t="shared" ca="1" si="158"/>
        <v>0</v>
      </c>
      <c r="BJ383" s="11">
        <f t="shared" ca="1" si="159"/>
        <v>0</v>
      </c>
      <c r="BK383" s="11">
        <f ca="1">IF(Table1[[#This Row],[Area]]="NUNAVUT",Table1[[#This Row],[Income]],0)</f>
        <v>0</v>
      </c>
      <c r="BL383" s="11">
        <f t="shared" ca="1" si="160"/>
        <v>0</v>
      </c>
      <c r="BM383" s="6">
        <f ca="1">IF(Table1[[#This Row],[Area]]="MANITOBA",Table1[[#This Row],[Income]],0)</f>
        <v>0</v>
      </c>
      <c r="BN383" s="6">
        <f ca="1">IF(Table1[[#This Row],[Area]]="ONTARIO",Table1[[#This Row],[Income]],0)</f>
        <v>0</v>
      </c>
      <c r="BO383" s="6">
        <f ca="1">IF(Table1[[#This Row],[Area]]="QUEBEC",Table1[[#This Row],[Income]],0)</f>
        <v>3461</v>
      </c>
      <c r="BP383" s="6">
        <f ca="1">IF(Table1[[#This Row],[Area]]="NEWFOUNLAND",Table1[[#This Row],[Income]],0)</f>
        <v>0</v>
      </c>
      <c r="BQ383" s="6">
        <f ca="1">IF(Table1[[#This Row],[Area]]="NEW BRUNCWICK",Table1[[#This Row],[Income]],0)</f>
        <v>0</v>
      </c>
      <c r="BR383" s="6">
        <f ca="1">IF(Table1[[#This Row],[Area]]="NOVA SCOTIA",Table1[[#This Row],[Income]],0)</f>
        <v>0</v>
      </c>
      <c r="BS383" s="7">
        <f t="shared" ca="1" si="161"/>
        <v>0</v>
      </c>
      <c r="BT383" s="5">
        <f ca="1">IF(Table1[[#This Row],[field of work]]="HEALTH",Table1[[#This Row],[Income]],0)</f>
        <v>0</v>
      </c>
      <c r="BU383" s="6">
        <f ca="1">IF(Table1[[#This Row],[field of work]]="CONSTRUCTION",Table1[[#This Row],[Income]],0)</f>
        <v>0</v>
      </c>
      <c r="BV383" s="6">
        <f t="shared" ca="1" si="162"/>
        <v>0</v>
      </c>
      <c r="BW383" s="6">
        <f ca="1">IF(Table1[[#This Row],[field of work]]="IT",Table1[[#This Row],[Income]],0)</f>
        <v>0</v>
      </c>
      <c r="BX383" s="6">
        <f ca="1">IF(Table1[[#This Row],[field of work]]="GENERAL WORK",Table1[[#This Row],[Income]],0)</f>
        <v>0</v>
      </c>
      <c r="BY383" s="7">
        <f ca="1">IF(Table1[[#This Row],[field of work]]="AGRICULTURE",Table1[[#This Row],[Income]],0)</f>
        <v>3461</v>
      </c>
      <c r="BZ383" s="5">
        <f ca="1">IF(Table1[[#This Row],[Value of debts]]&gt;Table1[[#This Row],[Income]],1,0)</f>
        <v>1</v>
      </c>
      <c r="CA383" s="7"/>
      <c r="CB383" s="5">
        <f ca="1">IF(Table1[[#This Row],[Networth of person($)]]&gt;$CC$6,Table1[[#This Row],[age]],0)</f>
        <v>0</v>
      </c>
      <c r="CC383" s="7"/>
      <c r="CD383" s="6"/>
      <c r="CE383" s="6"/>
      <c r="CF383" s="6"/>
      <c r="CG383" s="6"/>
      <c r="CH383" s="6"/>
      <c r="CI383" s="6"/>
    </row>
    <row r="384" spans="2:87" x14ac:dyDescent="0.25">
      <c r="B384">
        <f t="shared" ca="1" si="143"/>
        <v>1</v>
      </c>
      <c r="C384" t="str">
        <f t="shared" ca="1" si="144"/>
        <v>men</v>
      </c>
      <c r="D384">
        <f t="shared" ca="1" si="145"/>
        <v>36</v>
      </c>
      <c r="E384">
        <f t="shared" ca="1" si="146"/>
        <v>2</v>
      </c>
      <c r="F384" t="str">
        <f t="shared" ca="1" si="147"/>
        <v>constuction</v>
      </c>
      <c r="G384">
        <f t="shared" ca="1" si="148"/>
        <v>2</v>
      </c>
      <c r="H384" t="str">
        <f t="shared" ca="1" si="149"/>
        <v>college</v>
      </c>
      <c r="I384">
        <f t="shared" ca="1" si="150"/>
        <v>3</v>
      </c>
      <c r="J384">
        <f t="shared" ca="1" si="151"/>
        <v>1</v>
      </c>
      <c r="K384">
        <f t="shared" ca="1" si="152"/>
        <v>4777</v>
      </c>
      <c r="L384">
        <f t="shared" ca="1" si="153"/>
        <v>5</v>
      </c>
      <c r="M384" t="str">
        <f t="shared" ca="1" si="154"/>
        <v>Nunavut</v>
      </c>
      <c r="N384">
        <f t="shared" ca="1" si="163"/>
        <v>14331</v>
      </c>
      <c r="O384">
        <f t="shared" ca="1" si="155"/>
        <v>12046.810194928665</v>
      </c>
      <c r="P384">
        <f t="shared" ca="1" si="164"/>
        <v>2050.0016094416783</v>
      </c>
      <c r="Q384">
        <f t="shared" ca="1" si="156"/>
        <v>107</v>
      </c>
      <c r="R384">
        <f t="shared" ca="1" si="165"/>
        <v>6632.7872503965773</v>
      </c>
      <c r="S384">
        <f t="shared" ca="1" si="166"/>
        <v>3408.9777649477555</v>
      </c>
      <c r="T384">
        <f t="shared" ca="1" si="167"/>
        <v>19789.979374389433</v>
      </c>
      <c r="U384">
        <f t="shared" ca="1" si="168"/>
        <v>18786.597445325242</v>
      </c>
      <c r="V384">
        <f t="shared" ca="1" si="169"/>
        <v>1003.3819290641914</v>
      </c>
      <c r="AD384" s="5">
        <f ca="1">IF(Table1[[#This Row],[Gender]]="men",1,0)</f>
        <v>1</v>
      </c>
      <c r="AE384" s="6">
        <f ca="1">IF(Table1[[#This Row],[Gender]]="women",1,0)</f>
        <v>0</v>
      </c>
      <c r="AF384" s="6"/>
      <c r="AG384" s="7"/>
      <c r="AJ384" s="17">
        <f ca="1">IF(Table1[[#This Row],[field of work]]="TEACHING",1,0)</f>
        <v>0</v>
      </c>
      <c r="AK384" s="11">
        <f ca="1">IF(Table1[[#This Row],[field of work]]="CONSTRUCTION",1,0)</f>
        <v>0</v>
      </c>
      <c r="AL384" s="11">
        <f ca="1">IF(Table1[[#This Row],[field of work]]="AGRICULTURE",1,0)</f>
        <v>0</v>
      </c>
      <c r="AM384" s="11">
        <f ca="1">IF(Table1[[#This Row],[field of work]]="AGRICULTURE",1,0)</f>
        <v>0</v>
      </c>
      <c r="AN384" s="11">
        <f ca="1">IF(Table1[[#This Row],[field of work]]="HEALTH",1,0)</f>
        <v>0</v>
      </c>
      <c r="AO384" s="11">
        <f ca="1">IF(Table1[[#This Row],[field of work]]="IT",1,0)</f>
        <v>0</v>
      </c>
      <c r="AP384" s="11"/>
      <c r="AQ384" s="11"/>
      <c r="AR384" s="6"/>
      <c r="AS384" s="6"/>
      <c r="AT384" s="6"/>
      <c r="AU384" s="7"/>
      <c r="AW384" s="20">
        <f ca="1">QUOTIENT(Table1[[#This Row],[Car Value]],Table1[[#This Row],[Cars]])</f>
        <v>2050</v>
      </c>
      <c r="AX384" s="6"/>
      <c r="AY384" s="17">
        <f ca="1">IF(Table1[[#This Row],[Value of debts]]&gt;$AZ$6,1,0)</f>
        <v>1</v>
      </c>
      <c r="AZ384" s="6"/>
      <c r="BA384" s="6"/>
      <c r="BB384" s="7"/>
      <c r="BC384" s="27">
        <f ca="1">(Table1[[#This Row],[Mortage left]]/Table1[[#This Row],[Value of House]])</f>
        <v>0.84061197368841423</v>
      </c>
      <c r="BD384" s="11">
        <f t="shared" ca="1" si="157"/>
        <v>0</v>
      </c>
      <c r="BE384" s="11"/>
      <c r="BF384" s="11"/>
      <c r="BG384" s="17">
        <f ca="1">IF(Table1[[#This Row],[Area]]="YUKON",Table1[[#This Row],[Income]],0)</f>
        <v>0</v>
      </c>
      <c r="BH384" s="11">
        <f ca="1">IF(Table1[[#This Row],[Area]]="BC",Table1[[#This Row],[Income]],0)</f>
        <v>0</v>
      </c>
      <c r="BI384" s="11">
        <f t="shared" ca="1" si="158"/>
        <v>0</v>
      </c>
      <c r="BJ384" s="11">
        <f t="shared" ca="1" si="159"/>
        <v>0</v>
      </c>
      <c r="BK384" s="11">
        <f ca="1">IF(Table1[[#This Row],[Area]]="NUNAVUT",Table1[[#This Row],[Income]],0)</f>
        <v>4777</v>
      </c>
      <c r="BL384" s="11">
        <f t="shared" ca="1" si="160"/>
        <v>0</v>
      </c>
      <c r="BM384" s="6">
        <f ca="1">IF(Table1[[#This Row],[Area]]="MANITOBA",Table1[[#This Row],[Income]],0)</f>
        <v>0</v>
      </c>
      <c r="BN384" s="6">
        <f ca="1">IF(Table1[[#This Row],[Area]]="ONTARIO",Table1[[#This Row],[Income]],0)</f>
        <v>0</v>
      </c>
      <c r="BO384" s="6">
        <f ca="1">IF(Table1[[#This Row],[Area]]="QUEBEC",Table1[[#This Row],[Income]],0)</f>
        <v>0</v>
      </c>
      <c r="BP384" s="6">
        <f ca="1">IF(Table1[[#This Row],[Area]]="NEWFOUNLAND",Table1[[#This Row],[Income]],0)</f>
        <v>0</v>
      </c>
      <c r="BQ384" s="6">
        <f ca="1">IF(Table1[[#This Row],[Area]]="NEW BRUNCWICK",Table1[[#This Row],[Income]],0)</f>
        <v>0</v>
      </c>
      <c r="BR384" s="6">
        <f ca="1">IF(Table1[[#This Row],[Area]]="NOVA SCOTIA",Table1[[#This Row],[Income]],0)</f>
        <v>0</v>
      </c>
      <c r="BS384" s="7">
        <f t="shared" ca="1" si="161"/>
        <v>0</v>
      </c>
      <c r="BT384" s="5">
        <f ca="1">IF(Table1[[#This Row],[field of work]]="HEALTH",Table1[[#This Row],[Income]],0)</f>
        <v>0</v>
      </c>
      <c r="BU384" s="6">
        <f ca="1">IF(Table1[[#This Row],[field of work]]="CONSTRUCTION",Table1[[#This Row],[Income]],0)</f>
        <v>0</v>
      </c>
      <c r="BV384" s="6">
        <f t="shared" ca="1" si="162"/>
        <v>0</v>
      </c>
      <c r="BW384" s="6">
        <f ca="1">IF(Table1[[#This Row],[field of work]]="IT",Table1[[#This Row],[Income]],0)</f>
        <v>0</v>
      </c>
      <c r="BX384" s="6">
        <f ca="1">IF(Table1[[#This Row],[field of work]]="GENERAL WORK",Table1[[#This Row],[Income]],0)</f>
        <v>0</v>
      </c>
      <c r="BY384" s="7">
        <f ca="1">IF(Table1[[#This Row],[field of work]]="AGRICULTURE",Table1[[#This Row],[Income]],0)</f>
        <v>0</v>
      </c>
      <c r="BZ384" s="5">
        <f ca="1">IF(Table1[[#This Row],[Value of debts]]&gt;Table1[[#This Row],[Income]],1,0)</f>
        <v>1</v>
      </c>
      <c r="CA384" s="7"/>
      <c r="CB384" s="5">
        <f ca="1">IF(Table1[[#This Row],[Networth of person($)]]&gt;$CC$6,Table1[[#This Row],[age]],0)</f>
        <v>0</v>
      </c>
      <c r="CC384" s="7"/>
      <c r="CD384" s="6"/>
      <c r="CE384" s="6"/>
      <c r="CF384" s="6"/>
      <c r="CG384" s="6"/>
      <c r="CH384" s="6"/>
      <c r="CI384" s="6"/>
    </row>
    <row r="385" spans="2:87" x14ac:dyDescent="0.25">
      <c r="B385">
        <f t="shared" ca="1" si="143"/>
        <v>2</v>
      </c>
      <c r="C385" t="str">
        <f t="shared" ca="1" si="144"/>
        <v>women</v>
      </c>
      <c r="D385">
        <f t="shared" ca="1" si="145"/>
        <v>44</v>
      </c>
      <c r="E385">
        <f t="shared" ca="1" si="146"/>
        <v>5</v>
      </c>
      <c r="F385" t="str">
        <f t="shared" ca="1" si="147"/>
        <v>general work</v>
      </c>
      <c r="G385">
        <f t="shared" ca="1" si="148"/>
        <v>3</v>
      </c>
      <c r="H385" t="str">
        <f t="shared" ca="1" si="149"/>
        <v>university</v>
      </c>
      <c r="I385">
        <f t="shared" ca="1" si="150"/>
        <v>4</v>
      </c>
      <c r="J385">
        <f t="shared" ca="1" si="151"/>
        <v>3</v>
      </c>
      <c r="K385">
        <f t="shared" ca="1" si="152"/>
        <v>7994</v>
      </c>
      <c r="L385">
        <f t="shared" ca="1" si="153"/>
        <v>3</v>
      </c>
      <c r="M385" t="str">
        <f t="shared" ca="1" si="154"/>
        <v>Northwest Ter</v>
      </c>
      <c r="N385">
        <f t="shared" ca="1" si="163"/>
        <v>39970</v>
      </c>
      <c r="O385">
        <f t="shared" ca="1" si="155"/>
        <v>27538.421033950512</v>
      </c>
      <c r="P385">
        <f t="shared" ca="1" si="164"/>
        <v>23336.988411780487</v>
      </c>
      <c r="Q385">
        <f t="shared" ca="1" si="156"/>
        <v>12724</v>
      </c>
      <c r="R385">
        <f t="shared" ca="1" si="165"/>
        <v>4711.2716786917217</v>
      </c>
      <c r="S385">
        <f t="shared" ca="1" si="166"/>
        <v>1370.6021412193268</v>
      </c>
      <c r="T385">
        <f t="shared" ca="1" si="167"/>
        <v>64677.59055299982</v>
      </c>
      <c r="U385">
        <f t="shared" ca="1" si="168"/>
        <v>44973.692712642231</v>
      </c>
      <c r="V385">
        <f t="shared" ca="1" si="169"/>
        <v>19703.897840357589</v>
      </c>
      <c r="AD385" s="5">
        <f ca="1">IF(Table1[[#This Row],[Gender]]="men",1,0)</f>
        <v>0</v>
      </c>
      <c r="AE385" s="6">
        <f ca="1">IF(Table1[[#This Row],[Gender]]="women",1,0)</f>
        <v>1</v>
      </c>
      <c r="AF385" s="6"/>
      <c r="AG385" s="7"/>
      <c r="AJ385" s="17">
        <f ca="1">IF(Table1[[#This Row],[field of work]]="TEACHING",1,0)</f>
        <v>0</v>
      </c>
      <c r="AK385" s="11">
        <f ca="1">IF(Table1[[#This Row],[field of work]]="CONSTRUCTION",1,0)</f>
        <v>0</v>
      </c>
      <c r="AL385" s="11">
        <f ca="1">IF(Table1[[#This Row],[field of work]]="AGRICULTURE",1,0)</f>
        <v>0</v>
      </c>
      <c r="AM385" s="11">
        <f ca="1">IF(Table1[[#This Row],[field of work]]="AGRICULTURE",1,0)</f>
        <v>0</v>
      </c>
      <c r="AN385" s="11">
        <f ca="1">IF(Table1[[#This Row],[field of work]]="HEALTH",1,0)</f>
        <v>0</v>
      </c>
      <c r="AO385" s="11">
        <f ca="1">IF(Table1[[#This Row],[field of work]]="IT",1,0)</f>
        <v>0</v>
      </c>
      <c r="AP385" s="11"/>
      <c r="AQ385" s="11"/>
      <c r="AR385" s="6"/>
      <c r="AS385" s="6"/>
      <c r="AT385" s="6"/>
      <c r="AU385" s="7"/>
      <c r="AW385" s="20">
        <f ca="1">QUOTIENT(Table1[[#This Row],[Car Value]],Table1[[#This Row],[Cars]])</f>
        <v>7778</v>
      </c>
      <c r="AX385" s="6"/>
      <c r="AY385" s="17">
        <f ca="1">IF(Table1[[#This Row],[Value of debts]]&gt;$AZ$6,1,0)</f>
        <v>1</v>
      </c>
      <c r="AZ385" s="6"/>
      <c r="BA385" s="6"/>
      <c r="BB385" s="7"/>
      <c r="BC385" s="27">
        <f ca="1">(Table1[[#This Row],[Mortage left]]/Table1[[#This Row],[Value of House]])</f>
        <v>0.68897725879285743</v>
      </c>
      <c r="BD385" s="11">
        <f t="shared" ca="1" si="157"/>
        <v>0</v>
      </c>
      <c r="BE385" s="11"/>
      <c r="BF385" s="11"/>
      <c r="BG385" s="17">
        <f ca="1">IF(Table1[[#This Row],[Area]]="YUKON",Table1[[#This Row],[Income]],0)</f>
        <v>0</v>
      </c>
      <c r="BH385" s="11">
        <f ca="1">IF(Table1[[#This Row],[Area]]="BC",Table1[[#This Row],[Income]],0)</f>
        <v>0</v>
      </c>
      <c r="BI385" s="11">
        <f t="shared" ca="1" si="158"/>
        <v>0</v>
      </c>
      <c r="BJ385" s="11">
        <f t="shared" ca="1" si="159"/>
        <v>0</v>
      </c>
      <c r="BK385" s="11">
        <f ca="1">IF(Table1[[#This Row],[Area]]="NUNAVUT",Table1[[#This Row],[Income]],0)</f>
        <v>0</v>
      </c>
      <c r="BL385" s="11">
        <f t="shared" ca="1" si="160"/>
        <v>0</v>
      </c>
      <c r="BM385" s="6">
        <f ca="1">IF(Table1[[#This Row],[Area]]="MANITOBA",Table1[[#This Row],[Income]],0)</f>
        <v>0</v>
      </c>
      <c r="BN385" s="6">
        <f ca="1">IF(Table1[[#This Row],[Area]]="ONTARIO",Table1[[#This Row],[Income]],0)</f>
        <v>0</v>
      </c>
      <c r="BO385" s="6">
        <f ca="1">IF(Table1[[#This Row],[Area]]="QUEBEC",Table1[[#This Row],[Income]],0)</f>
        <v>0</v>
      </c>
      <c r="BP385" s="6">
        <f ca="1">IF(Table1[[#This Row],[Area]]="NEWFOUNLAND",Table1[[#This Row],[Income]],0)</f>
        <v>0</v>
      </c>
      <c r="BQ385" s="6">
        <f ca="1">IF(Table1[[#This Row],[Area]]="NEW BRUNCWICK",Table1[[#This Row],[Income]],0)</f>
        <v>0</v>
      </c>
      <c r="BR385" s="6">
        <f ca="1">IF(Table1[[#This Row],[Area]]="NOVA SCOTIA",Table1[[#This Row],[Income]],0)</f>
        <v>0</v>
      </c>
      <c r="BS385" s="7">
        <f t="shared" ca="1" si="161"/>
        <v>0</v>
      </c>
      <c r="BT385" s="5">
        <f ca="1">IF(Table1[[#This Row],[field of work]]="HEALTH",Table1[[#This Row],[Income]],0)</f>
        <v>0</v>
      </c>
      <c r="BU385" s="6">
        <f ca="1">IF(Table1[[#This Row],[field of work]]="CONSTRUCTION",Table1[[#This Row],[Income]],0)</f>
        <v>0</v>
      </c>
      <c r="BV385" s="6">
        <f t="shared" ca="1" si="162"/>
        <v>0</v>
      </c>
      <c r="BW385" s="6">
        <f ca="1">IF(Table1[[#This Row],[field of work]]="IT",Table1[[#This Row],[Income]],0)</f>
        <v>0</v>
      </c>
      <c r="BX385" s="6">
        <f ca="1">IF(Table1[[#This Row],[field of work]]="GENERAL WORK",Table1[[#This Row],[Income]],0)</f>
        <v>7994</v>
      </c>
      <c r="BY385" s="7">
        <f ca="1">IF(Table1[[#This Row],[field of work]]="AGRICULTURE",Table1[[#This Row],[Income]],0)</f>
        <v>0</v>
      </c>
      <c r="BZ385" s="5">
        <f ca="1">IF(Table1[[#This Row],[Value of debts]]&gt;Table1[[#This Row],[Income]],1,0)</f>
        <v>1</v>
      </c>
      <c r="CA385" s="7"/>
      <c r="CB385" s="5">
        <f ca="1">IF(Table1[[#This Row],[Networth of person($)]]&gt;$CC$6,Table1[[#This Row],[age]],0)</f>
        <v>44</v>
      </c>
      <c r="CC385" s="7"/>
      <c r="CD385" s="6"/>
      <c r="CE385" s="6"/>
      <c r="CF385" s="6"/>
      <c r="CG385" s="6"/>
      <c r="CH385" s="6"/>
      <c r="CI385" s="6"/>
    </row>
    <row r="386" spans="2:87" x14ac:dyDescent="0.25">
      <c r="B386">
        <f t="shared" ca="1" si="143"/>
        <v>1</v>
      </c>
      <c r="C386" t="str">
        <f t="shared" ca="1" si="144"/>
        <v>men</v>
      </c>
      <c r="D386">
        <f t="shared" ca="1" si="145"/>
        <v>29</v>
      </c>
      <c r="E386">
        <f t="shared" ca="1" si="146"/>
        <v>4</v>
      </c>
      <c r="F386" t="str">
        <f t="shared" ca="1" si="147"/>
        <v>IT</v>
      </c>
      <c r="G386">
        <f t="shared" ca="1" si="148"/>
        <v>1</v>
      </c>
      <c r="H386" t="str">
        <f t="shared" ca="1" si="149"/>
        <v>highschool</v>
      </c>
      <c r="I386">
        <f t="shared" ca="1" si="150"/>
        <v>3</v>
      </c>
      <c r="J386">
        <f t="shared" ca="1" si="151"/>
        <v>1</v>
      </c>
      <c r="K386">
        <f t="shared" ca="1" si="152"/>
        <v>6609</v>
      </c>
      <c r="L386">
        <f t="shared" ca="1" si="153"/>
        <v>6</v>
      </c>
      <c r="M386" t="str">
        <f t="shared" ca="1" si="154"/>
        <v>Saskatchenwan</v>
      </c>
      <c r="N386">
        <f t="shared" ca="1" si="163"/>
        <v>39654</v>
      </c>
      <c r="O386">
        <f t="shared" ca="1" si="155"/>
        <v>30825.372228867553</v>
      </c>
      <c r="P386">
        <f t="shared" ca="1" si="164"/>
        <v>2256.2559074774931</v>
      </c>
      <c r="Q386">
        <f t="shared" ca="1" si="156"/>
        <v>974</v>
      </c>
      <c r="R386">
        <f t="shared" ca="1" si="165"/>
        <v>2054.6618792604254</v>
      </c>
      <c r="S386">
        <f t="shared" ca="1" si="166"/>
        <v>603.17635191490194</v>
      </c>
      <c r="T386">
        <f t="shared" ca="1" si="167"/>
        <v>42513.432259392393</v>
      </c>
      <c r="U386">
        <f t="shared" ca="1" si="168"/>
        <v>33854.034108127977</v>
      </c>
      <c r="V386">
        <f t="shared" ca="1" si="169"/>
        <v>8659.3981512644168</v>
      </c>
      <c r="AD386" s="5">
        <f ca="1">IF(Table1[[#This Row],[Gender]]="men",1,0)</f>
        <v>1</v>
      </c>
      <c r="AE386" s="6">
        <f ca="1">IF(Table1[[#This Row],[Gender]]="women",1,0)</f>
        <v>0</v>
      </c>
      <c r="AF386" s="6"/>
      <c r="AG386" s="7"/>
      <c r="AJ386" s="17">
        <f ca="1">IF(Table1[[#This Row],[field of work]]="TEACHING",1,0)</f>
        <v>0</v>
      </c>
      <c r="AK386" s="11">
        <f ca="1">IF(Table1[[#This Row],[field of work]]="CONSTRUCTION",1,0)</f>
        <v>0</v>
      </c>
      <c r="AL386" s="11">
        <f ca="1">IF(Table1[[#This Row],[field of work]]="AGRICULTURE",1,0)</f>
        <v>0</v>
      </c>
      <c r="AM386" s="11">
        <f ca="1">IF(Table1[[#This Row],[field of work]]="AGRICULTURE",1,0)</f>
        <v>0</v>
      </c>
      <c r="AN386" s="11">
        <f ca="1">IF(Table1[[#This Row],[field of work]]="HEALTH",1,0)</f>
        <v>0</v>
      </c>
      <c r="AO386" s="11">
        <f ca="1">IF(Table1[[#This Row],[field of work]]="IT",1,0)</f>
        <v>1</v>
      </c>
      <c r="AP386" s="11"/>
      <c r="AQ386" s="11"/>
      <c r="AR386" s="6"/>
      <c r="AS386" s="6"/>
      <c r="AT386" s="6"/>
      <c r="AU386" s="7"/>
      <c r="AW386" s="20">
        <f ca="1">QUOTIENT(Table1[[#This Row],[Car Value]],Table1[[#This Row],[Cars]])</f>
        <v>2256</v>
      </c>
      <c r="AX386" s="6"/>
      <c r="AY386" s="17">
        <f ca="1">IF(Table1[[#This Row],[Value of debts]]&gt;$AZ$6,1,0)</f>
        <v>1</v>
      </c>
      <c r="AZ386" s="6"/>
      <c r="BA386" s="6"/>
      <c r="BB386" s="7"/>
      <c r="BC386" s="27">
        <f ca="1">(Table1[[#This Row],[Mortage left]]/Table1[[#This Row],[Value of House]])</f>
        <v>0.77735845636928314</v>
      </c>
      <c r="BD386" s="11">
        <f t="shared" ca="1" si="157"/>
        <v>0</v>
      </c>
      <c r="BE386" s="11"/>
      <c r="BF386" s="11"/>
      <c r="BG386" s="17">
        <f ca="1">IF(Table1[[#This Row],[Area]]="YUKON",Table1[[#This Row],[Income]],0)</f>
        <v>0</v>
      </c>
      <c r="BH386" s="11">
        <f ca="1">IF(Table1[[#This Row],[Area]]="BC",Table1[[#This Row],[Income]],0)</f>
        <v>0</v>
      </c>
      <c r="BI386" s="11">
        <f t="shared" ca="1" si="158"/>
        <v>0</v>
      </c>
      <c r="BJ386" s="11">
        <f t="shared" ca="1" si="159"/>
        <v>0</v>
      </c>
      <c r="BK386" s="11">
        <f ca="1">IF(Table1[[#This Row],[Area]]="NUNAVUT",Table1[[#This Row],[Income]],0)</f>
        <v>0</v>
      </c>
      <c r="BL386" s="11">
        <f t="shared" ca="1" si="160"/>
        <v>3399</v>
      </c>
      <c r="BM386" s="6">
        <f ca="1">IF(Table1[[#This Row],[Area]]="MANITOBA",Table1[[#This Row],[Income]],0)</f>
        <v>0</v>
      </c>
      <c r="BN386" s="6">
        <f ca="1">IF(Table1[[#This Row],[Area]]="ONTARIO",Table1[[#This Row],[Income]],0)</f>
        <v>0</v>
      </c>
      <c r="BO386" s="6">
        <f ca="1">IF(Table1[[#This Row],[Area]]="QUEBEC",Table1[[#This Row],[Income]],0)</f>
        <v>0</v>
      </c>
      <c r="BP386" s="6">
        <f ca="1">IF(Table1[[#This Row],[Area]]="NEWFOUNLAND",Table1[[#This Row],[Income]],0)</f>
        <v>0</v>
      </c>
      <c r="BQ386" s="6">
        <f ca="1">IF(Table1[[#This Row],[Area]]="NEW BRUNCWICK",Table1[[#This Row],[Income]],0)</f>
        <v>0</v>
      </c>
      <c r="BR386" s="6">
        <f ca="1">IF(Table1[[#This Row],[Area]]="NOVA SCOTIA",Table1[[#This Row],[Income]],0)</f>
        <v>0</v>
      </c>
      <c r="BS386" s="7">
        <f t="shared" ca="1" si="161"/>
        <v>0</v>
      </c>
      <c r="BT386" s="5">
        <f ca="1">IF(Table1[[#This Row],[field of work]]="HEALTH",Table1[[#This Row],[Income]],0)</f>
        <v>0</v>
      </c>
      <c r="BU386" s="6">
        <f ca="1">IF(Table1[[#This Row],[field of work]]="CONSTRUCTION",Table1[[#This Row],[Income]],0)</f>
        <v>0</v>
      </c>
      <c r="BV386" s="6">
        <f t="shared" ca="1" si="162"/>
        <v>0</v>
      </c>
      <c r="BW386" s="6">
        <f ca="1">IF(Table1[[#This Row],[field of work]]="IT",Table1[[#This Row],[Income]],0)</f>
        <v>6609</v>
      </c>
      <c r="BX386" s="6">
        <f ca="1">IF(Table1[[#This Row],[field of work]]="GENERAL WORK",Table1[[#This Row],[Income]],0)</f>
        <v>0</v>
      </c>
      <c r="BY386" s="7">
        <f ca="1">IF(Table1[[#This Row],[field of work]]="AGRICULTURE",Table1[[#This Row],[Income]],0)</f>
        <v>0</v>
      </c>
      <c r="BZ386" s="5">
        <f ca="1">IF(Table1[[#This Row],[Value of debts]]&gt;Table1[[#This Row],[Income]],1,0)</f>
        <v>1</v>
      </c>
      <c r="CA386" s="7"/>
      <c r="CB386" s="5">
        <f ca="1">IF(Table1[[#This Row],[Networth of person($)]]&gt;$CC$6,Table1[[#This Row],[age]],0)</f>
        <v>29</v>
      </c>
      <c r="CC386" s="7"/>
      <c r="CD386" s="6"/>
      <c r="CE386" s="6"/>
      <c r="CF386" s="6"/>
      <c r="CG386" s="6"/>
      <c r="CH386" s="6"/>
      <c r="CI386" s="6"/>
    </row>
    <row r="387" spans="2:87" x14ac:dyDescent="0.25">
      <c r="B387">
        <f t="shared" ca="1" si="143"/>
        <v>2</v>
      </c>
      <c r="C387" t="str">
        <f t="shared" ca="1" si="144"/>
        <v>women</v>
      </c>
      <c r="D387">
        <f t="shared" ca="1" si="145"/>
        <v>39</v>
      </c>
      <c r="E387">
        <f t="shared" ca="1" si="146"/>
        <v>6</v>
      </c>
      <c r="F387" t="str">
        <f t="shared" ca="1" si="147"/>
        <v>agriculture</v>
      </c>
      <c r="G387">
        <f t="shared" ca="1" si="148"/>
        <v>4</v>
      </c>
      <c r="H387" t="str">
        <f t="shared" ca="1" si="149"/>
        <v>technical</v>
      </c>
      <c r="I387">
        <f t="shared" ca="1" si="150"/>
        <v>1</v>
      </c>
      <c r="J387">
        <f t="shared" ca="1" si="151"/>
        <v>1</v>
      </c>
      <c r="K387">
        <f t="shared" ca="1" si="152"/>
        <v>3467</v>
      </c>
      <c r="L387">
        <f t="shared" ca="1" si="153"/>
        <v>10</v>
      </c>
      <c r="M387" t="str">
        <f t="shared" ca="1" si="154"/>
        <v>Newfounland</v>
      </c>
      <c r="N387">
        <f t="shared" ca="1" si="163"/>
        <v>10401</v>
      </c>
      <c r="O387">
        <f t="shared" ca="1" si="155"/>
        <v>2289.6460167621121</v>
      </c>
      <c r="P387">
        <f t="shared" ca="1" si="164"/>
        <v>1251.4349650927761</v>
      </c>
      <c r="Q387">
        <f t="shared" ca="1" si="156"/>
        <v>1243</v>
      </c>
      <c r="R387">
        <f t="shared" ca="1" si="165"/>
        <v>1181.5062650966997</v>
      </c>
      <c r="S387">
        <f t="shared" ca="1" si="166"/>
        <v>4389.2315260215237</v>
      </c>
      <c r="T387">
        <f t="shared" ca="1" si="167"/>
        <v>16041.6664911143</v>
      </c>
      <c r="U387">
        <f t="shared" ca="1" si="168"/>
        <v>4714.1522818588119</v>
      </c>
      <c r="V387">
        <f t="shared" ca="1" si="169"/>
        <v>11327.514209255489</v>
      </c>
      <c r="AD387" s="5">
        <f ca="1">IF(Table1[[#This Row],[Gender]]="men",1,0)</f>
        <v>0</v>
      </c>
      <c r="AE387" s="6">
        <f ca="1">IF(Table1[[#This Row],[Gender]]="women",1,0)</f>
        <v>1</v>
      </c>
      <c r="AF387" s="6"/>
      <c r="AG387" s="7"/>
      <c r="AJ387" s="17">
        <f ca="1">IF(Table1[[#This Row],[field of work]]="TEACHING",1,0)</f>
        <v>0</v>
      </c>
      <c r="AK387" s="11">
        <f ca="1">IF(Table1[[#This Row],[field of work]]="CONSTRUCTION",1,0)</f>
        <v>0</v>
      </c>
      <c r="AL387" s="11">
        <f ca="1">IF(Table1[[#This Row],[field of work]]="AGRICULTURE",1,0)</f>
        <v>1</v>
      </c>
      <c r="AM387" s="11">
        <f ca="1">IF(Table1[[#This Row],[field of work]]="AGRICULTURE",1,0)</f>
        <v>1</v>
      </c>
      <c r="AN387" s="11">
        <f ca="1">IF(Table1[[#This Row],[field of work]]="HEALTH",1,0)</f>
        <v>0</v>
      </c>
      <c r="AO387" s="11">
        <f ca="1">IF(Table1[[#This Row],[field of work]]="IT",1,0)</f>
        <v>0</v>
      </c>
      <c r="AP387" s="11"/>
      <c r="AQ387" s="11"/>
      <c r="AR387" s="6"/>
      <c r="AS387" s="6"/>
      <c r="AT387" s="6"/>
      <c r="AU387" s="7"/>
      <c r="AW387" s="20">
        <f ca="1">QUOTIENT(Table1[[#This Row],[Car Value]],Table1[[#This Row],[Cars]])</f>
        <v>1251</v>
      </c>
      <c r="AX387" s="6"/>
      <c r="AY387" s="17">
        <f ca="1">IF(Table1[[#This Row],[Value of debts]]&gt;$AZ$6,1,0)</f>
        <v>1</v>
      </c>
      <c r="AZ387" s="6"/>
      <c r="BA387" s="6"/>
      <c r="BB387" s="7"/>
      <c r="BC387" s="27">
        <f ca="1">(Table1[[#This Row],[Mortage left]]/Table1[[#This Row],[Value of House]])</f>
        <v>0.22013710381329796</v>
      </c>
      <c r="BD387" s="11">
        <f t="shared" ca="1" si="157"/>
        <v>0</v>
      </c>
      <c r="BE387" s="11"/>
      <c r="BF387" s="11"/>
      <c r="BG387" s="17">
        <f ca="1">IF(Table1[[#This Row],[Area]]="YUKON",Table1[[#This Row],[Income]],0)</f>
        <v>0</v>
      </c>
      <c r="BH387" s="11">
        <f ca="1">IF(Table1[[#This Row],[Area]]="BC",Table1[[#This Row],[Income]],0)</f>
        <v>0</v>
      </c>
      <c r="BI387" s="11">
        <f t="shared" ca="1" si="158"/>
        <v>0</v>
      </c>
      <c r="BJ387" s="11">
        <f t="shared" ca="1" si="159"/>
        <v>0</v>
      </c>
      <c r="BK387" s="11">
        <f ca="1">IF(Table1[[#This Row],[Area]]="NUNAVUT",Table1[[#This Row],[Income]],0)</f>
        <v>0</v>
      </c>
      <c r="BL387" s="11">
        <f t="shared" ca="1" si="160"/>
        <v>0</v>
      </c>
      <c r="BM387" s="6">
        <f ca="1">IF(Table1[[#This Row],[Area]]="MANITOBA",Table1[[#This Row],[Income]],0)</f>
        <v>0</v>
      </c>
      <c r="BN387" s="6">
        <f ca="1">IF(Table1[[#This Row],[Area]]="ONTARIO",Table1[[#This Row],[Income]],0)</f>
        <v>0</v>
      </c>
      <c r="BO387" s="6">
        <f ca="1">IF(Table1[[#This Row],[Area]]="QUEBEC",Table1[[#This Row],[Income]],0)</f>
        <v>0</v>
      </c>
      <c r="BP387" s="6">
        <f ca="1">IF(Table1[[#This Row],[Area]]="NEWFOUNLAND",Table1[[#This Row],[Income]],0)</f>
        <v>3467</v>
      </c>
      <c r="BQ387" s="6">
        <f ca="1">IF(Table1[[#This Row],[Area]]="NEW BRUNCWICK",Table1[[#This Row],[Income]],0)</f>
        <v>0</v>
      </c>
      <c r="BR387" s="6">
        <f ca="1">IF(Table1[[#This Row],[Area]]="NOVA SCOTIA",Table1[[#This Row],[Income]],0)</f>
        <v>0</v>
      </c>
      <c r="BS387" s="7">
        <f t="shared" ca="1" si="161"/>
        <v>0</v>
      </c>
      <c r="BT387" s="5">
        <f ca="1">IF(Table1[[#This Row],[field of work]]="HEALTH",Table1[[#This Row],[Income]],0)</f>
        <v>0</v>
      </c>
      <c r="BU387" s="6">
        <f ca="1">IF(Table1[[#This Row],[field of work]]="CONSTRUCTION",Table1[[#This Row],[Income]],0)</f>
        <v>0</v>
      </c>
      <c r="BV387" s="6">
        <f t="shared" ca="1" si="162"/>
        <v>0</v>
      </c>
      <c r="BW387" s="6">
        <f ca="1">IF(Table1[[#This Row],[field of work]]="IT",Table1[[#This Row],[Income]],0)</f>
        <v>0</v>
      </c>
      <c r="BX387" s="6">
        <f ca="1">IF(Table1[[#This Row],[field of work]]="GENERAL WORK",Table1[[#This Row],[Income]],0)</f>
        <v>0</v>
      </c>
      <c r="BY387" s="7">
        <f ca="1">IF(Table1[[#This Row],[field of work]]="AGRICULTURE",Table1[[#This Row],[Income]],0)</f>
        <v>3467</v>
      </c>
      <c r="BZ387" s="5">
        <f ca="1">IF(Table1[[#This Row],[Value of debts]]&gt;Table1[[#This Row],[Income]],1,0)</f>
        <v>1</v>
      </c>
      <c r="CA387" s="7"/>
      <c r="CB387" s="5">
        <f ca="1">IF(Table1[[#This Row],[Networth of person($)]]&gt;$CC$6,Table1[[#This Row],[age]],0)</f>
        <v>39</v>
      </c>
      <c r="CC387" s="7"/>
      <c r="CD387" s="6"/>
      <c r="CE387" s="6"/>
      <c r="CF387" s="6"/>
      <c r="CG387" s="6"/>
      <c r="CH387" s="6"/>
      <c r="CI387" s="6"/>
    </row>
    <row r="388" spans="2:87" x14ac:dyDescent="0.25">
      <c r="B388">
        <f t="shared" ca="1" si="143"/>
        <v>1</v>
      </c>
      <c r="C388" t="str">
        <f t="shared" ca="1" si="144"/>
        <v>men</v>
      </c>
      <c r="D388">
        <f t="shared" ca="1" si="145"/>
        <v>38</v>
      </c>
      <c r="E388">
        <f t="shared" ca="1" si="146"/>
        <v>2</v>
      </c>
      <c r="F388" t="str">
        <f t="shared" ca="1" si="147"/>
        <v>constuction</v>
      </c>
      <c r="G388">
        <f t="shared" ca="1" si="148"/>
        <v>3</v>
      </c>
      <c r="H388" t="str">
        <f t="shared" ca="1" si="149"/>
        <v>university</v>
      </c>
      <c r="I388">
        <f t="shared" ca="1" si="150"/>
        <v>3</v>
      </c>
      <c r="J388">
        <f t="shared" ca="1" si="151"/>
        <v>2</v>
      </c>
      <c r="K388">
        <f t="shared" ca="1" si="152"/>
        <v>4753</v>
      </c>
      <c r="L388">
        <f t="shared" ca="1" si="153"/>
        <v>11</v>
      </c>
      <c r="M388" t="str">
        <f t="shared" ca="1" si="154"/>
        <v>New bruncwick</v>
      </c>
      <c r="N388">
        <f t="shared" ca="1" si="163"/>
        <v>14259</v>
      </c>
      <c r="O388">
        <f t="shared" ca="1" si="155"/>
        <v>5519.2729665322013</v>
      </c>
      <c r="P388">
        <f t="shared" ca="1" si="164"/>
        <v>8369.3290976251283</v>
      </c>
      <c r="Q388">
        <f t="shared" ca="1" si="156"/>
        <v>4236</v>
      </c>
      <c r="R388">
        <f t="shared" ca="1" si="165"/>
        <v>5941.0102666707699</v>
      </c>
      <c r="S388">
        <f t="shared" ca="1" si="166"/>
        <v>2963.8234168807708</v>
      </c>
      <c r="T388">
        <f t="shared" ca="1" si="167"/>
        <v>25592.152514505902</v>
      </c>
      <c r="U388">
        <f t="shared" ca="1" si="168"/>
        <v>15696.28323320297</v>
      </c>
      <c r="V388">
        <f t="shared" ca="1" si="169"/>
        <v>9895.869281302932</v>
      </c>
      <c r="AD388" s="5">
        <f ca="1">IF(Table1[[#This Row],[Gender]]="men",1,0)</f>
        <v>1</v>
      </c>
      <c r="AE388" s="6">
        <f ca="1">IF(Table1[[#This Row],[Gender]]="women",1,0)</f>
        <v>0</v>
      </c>
      <c r="AF388" s="6"/>
      <c r="AG388" s="7"/>
      <c r="AJ388" s="17">
        <f ca="1">IF(Table1[[#This Row],[field of work]]="TEACHING",1,0)</f>
        <v>0</v>
      </c>
      <c r="AK388" s="11">
        <f ca="1">IF(Table1[[#This Row],[field of work]]="CONSTRUCTION",1,0)</f>
        <v>0</v>
      </c>
      <c r="AL388" s="11">
        <f ca="1">IF(Table1[[#This Row],[field of work]]="AGRICULTURE",1,0)</f>
        <v>0</v>
      </c>
      <c r="AM388" s="11">
        <f ca="1">IF(Table1[[#This Row],[field of work]]="AGRICULTURE",1,0)</f>
        <v>0</v>
      </c>
      <c r="AN388" s="11">
        <f ca="1">IF(Table1[[#This Row],[field of work]]="HEALTH",1,0)</f>
        <v>0</v>
      </c>
      <c r="AO388" s="11">
        <f ca="1">IF(Table1[[#This Row],[field of work]]="IT",1,0)</f>
        <v>0</v>
      </c>
      <c r="AP388" s="11"/>
      <c r="AQ388" s="11"/>
      <c r="AR388" s="6"/>
      <c r="AS388" s="6"/>
      <c r="AT388" s="6"/>
      <c r="AU388" s="7"/>
      <c r="AW388" s="20">
        <f ca="1">QUOTIENT(Table1[[#This Row],[Car Value]],Table1[[#This Row],[Cars]])</f>
        <v>4184</v>
      </c>
      <c r="AX388" s="6"/>
      <c r="AY388" s="17">
        <f ca="1">IF(Table1[[#This Row],[Value of debts]]&gt;$AZ$6,1,0)</f>
        <v>1</v>
      </c>
      <c r="AZ388" s="6"/>
      <c r="BA388" s="6"/>
      <c r="BB388" s="7"/>
      <c r="BC388" s="27">
        <f ca="1">(Table1[[#This Row],[Mortage left]]/Table1[[#This Row],[Value of House]])</f>
        <v>0.38707293404391624</v>
      </c>
      <c r="BD388" s="11">
        <f t="shared" ca="1" si="157"/>
        <v>0</v>
      </c>
      <c r="BE388" s="11"/>
      <c r="BF388" s="11"/>
      <c r="BG388" s="17">
        <f ca="1">IF(Table1[[#This Row],[Area]]="YUKON",Table1[[#This Row],[Income]],0)</f>
        <v>0</v>
      </c>
      <c r="BH388" s="11">
        <f ca="1">IF(Table1[[#This Row],[Area]]="BC",Table1[[#This Row],[Income]],0)</f>
        <v>0</v>
      </c>
      <c r="BI388" s="11">
        <f t="shared" ca="1" si="158"/>
        <v>0</v>
      </c>
      <c r="BJ388" s="11">
        <f t="shared" ca="1" si="159"/>
        <v>0</v>
      </c>
      <c r="BK388" s="11">
        <f ca="1">IF(Table1[[#This Row],[Area]]="NUNAVUT",Table1[[#This Row],[Income]],0)</f>
        <v>0</v>
      </c>
      <c r="BL388" s="11">
        <f t="shared" ca="1" si="160"/>
        <v>4394</v>
      </c>
      <c r="BM388" s="6">
        <f ca="1">IF(Table1[[#This Row],[Area]]="MANITOBA",Table1[[#This Row],[Income]],0)</f>
        <v>0</v>
      </c>
      <c r="BN388" s="6">
        <f ca="1">IF(Table1[[#This Row],[Area]]="ONTARIO",Table1[[#This Row],[Income]],0)</f>
        <v>0</v>
      </c>
      <c r="BO388" s="6">
        <f ca="1">IF(Table1[[#This Row],[Area]]="QUEBEC",Table1[[#This Row],[Income]],0)</f>
        <v>0</v>
      </c>
      <c r="BP388" s="6">
        <f ca="1">IF(Table1[[#This Row],[Area]]="NEWFOUNLAND",Table1[[#This Row],[Income]],0)</f>
        <v>0</v>
      </c>
      <c r="BQ388" s="6">
        <f ca="1">IF(Table1[[#This Row],[Area]]="NEW BRUNCWICK",Table1[[#This Row],[Income]],0)</f>
        <v>4753</v>
      </c>
      <c r="BR388" s="6">
        <f ca="1">IF(Table1[[#This Row],[Area]]="NOVA SCOTIA",Table1[[#This Row],[Income]],0)</f>
        <v>0</v>
      </c>
      <c r="BS388" s="7">
        <f t="shared" ca="1" si="161"/>
        <v>4373</v>
      </c>
      <c r="BT388" s="5">
        <f ca="1">IF(Table1[[#This Row],[field of work]]="HEALTH",Table1[[#This Row],[Income]],0)</f>
        <v>0</v>
      </c>
      <c r="BU388" s="6">
        <f ca="1">IF(Table1[[#This Row],[field of work]]="CONSTRUCTION",Table1[[#This Row],[Income]],0)</f>
        <v>0</v>
      </c>
      <c r="BV388" s="6">
        <f t="shared" ca="1" si="162"/>
        <v>0</v>
      </c>
      <c r="BW388" s="6">
        <f ca="1">IF(Table1[[#This Row],[field of work]]="IT",Table1[[#This Row],[Income]],0)</f>
        <v>0</v>
      </c>
      <c r="BX388" s="6">
        <f ca="1">IF(Table1[[#This Row],[field of work]]="GENERAL WORK",Table1[[#This Row],[Income]],0)</f>
        <v>0</v>
      </c>
      <c r="BY388" s="7">
        <f ca="1">IF(Table1[[#This Row],[field of work]]="AGRICULTURE",Table1[[#This Row],[Income]],0)</f>
        <v>0</v>
      </c>
      <c r="BZ388" s="5">
        <f ca="1">IF(Table1[[#This Row],[Value of debts]]&gt;Table1[[#This Row],[Income]],1,0)</f>
        <v>1</v>
      </c>
      <c r="CA388" s="7"/>
      <c r="CB388" s="5">
        <f ca="1">IF(Table1[[#This Row],[Networth of person($)]]&gt;$CC$6,Table1[[#This Row],[age]],0)</f>
        <v>38</v>
      </c>
      <c r="CC388" s="7"/>
      <c r="CD388" s="6"/>
      <c r="CE388" s="6"/>
      <c r="CF388" s="6"/>
      <c r="CG388" s="6"/>
      <c r="CH388" s="6"/>
      <c r="CI388" s="6"/>
    </row>
    <row r="389" spans="2:87" x14ac:dyDescent="0.25">
      <c r="B389">
        <f t="shared" ca="1" si="143"/>
        <v>1</v>
      </c>
      <c r="C389" t="str">
        <f t="shared" ca="1" si="144"/>
        <v>men</v>
      </c>
      <c r="D389">
        <f t="shared" ca="1" si="145"/>
        <v>44</v>
      </c>
      <c r="E389">
        <f t="shared" ca="1" si="146"/>
        <v>1</v>
      </c>
      <c r="F389" t="str">
        <f t="shared" ca="1" si="147"/>
        <v>health</v>
      </c>
      <c r="G389">
        <f t="shared" ca="1" si="148"/>
        <v>2</v>
      </c>
      <c r="H389" t="str">
        <f t="shared" ca="1" si="149"/>
        <v>college</v>
      </c>
      <c r="I389">
        <f t="shared" ca="1" si="150"/>
        <v>1</v>
      </c>
      <c r="J389">
        <f t="shared" ca="1" si="151"/>
        <v>2</v>
      </c>
      <c r="K389">
        <f t="shared" ca="1" si="152"/>
        <v>6185</v>
      </c>
      <c r="L389">
        <f t="shared" ca="1" si="153"/>
        <v>6</v>
      </c>
      <c r="M389" t="str">
        <f t="shared" ca="1" si="154"/>
        <v>Saskatchenwan</v>
      </c>
      <c r="N389">
        <f t="shared" ca="1" si="163"/>
        <v>37110</v>
      </c>
      <c r="O389">
        <f t="shared" ca="1" si="155"/>
        <v>23106.355574538757</v>
      </c>
      <c r="P389">
        <f t="shared" ca="1" si="164"/>
        <v>10086.697944789021</v>
      </c>
      <c r="Q389">
        <f t="shared" ca="1" si="156"/>
        <v>9446</v>
      </c>
      <c r="R389">
        <f t="shared" ca="1" si="165"/>
        <v>9720.0674907228567</v>
      </c>
      <c r="S389">
        <f t="shared" ca="1" si="166"/>
        <v>8353.9143893567998</v>
      </c>
      <c r="T389">
        <f t="shared" ca="1" si="167"/>
        <v>55550.612334145815</v>
      </c>
      <c r="U389">
        <f t="shared" ca="1" si="168"/>
        <v>42272.42306526161</v>
      </c>
      <c r="V389">
        <f t="shared" ca="1" si="169"/>
        <v>13278.189268884205</v>
      </c>
      <c r="AD389" s="5">
        <f ca="1">IF(Table1[[#This Row],[Gender]]="men",1,0)</f>
        <v>1</v>
      </c>
      <c r="AE389" s="6">
        <f ca="1">IF(Table1[[#This Row],[Gender]]="women",1,0)</f>
        <v>0</v>
      </c>
      <c r="AF389" s="6"/>
      <c r="AG389" s="7"/>
      <c r="AJ389" s="17">
        <f ca="1">IF(Table1[[#This Row],[field of work]]="TEACHING",1,0)</f>
        <v>0</v>
      </c>
      <c r="AK389" s="11">
        <f ca="1">IF(Table1[[#This Row],[field of work]]="CONSTRUCTION",1,0)</f>
        <v>0</v>
      </c>
      <c r="AL389" s="11">
        <f ca="1">IF(Table1[[#This Row],[field of work]]="AGRICULTURE",1,0)</f>
        <v>0</v>
      </c>
      <c r="AM389" s="11">
        <f ca="1">IF(Table1[[#This Row],[field of work]]="AGRICULTURE",1,0)</f>
        <v>0</v>
      </c>
      <c r="AN389" s="11">
        <f ca="1">IF(Table1[[#This Row],[field of work]]="HEALTH",1,0)</f>
        <v>1</v>
      </c>
      <c r="AO389" s="11">
        <f ca="1">IF(Table1[[#This Row],[field of work]]="IT",1,0)</f>
        <v>0</v>
      </c>
      <c r="AP389" s="11"/>
      <c r="AQ389" s="11"/>
      <c r="AR389" s="6"/>
      <c r="AS389" s="6"/>
      <c r="AT389" s="6"/>
      <c r="AU389" s="7"/>
      <c r="AW389" s="20">
        <f ca="1">QUOTIENT(Table1[[#This Row],[Car Value]],Table1[[#This Row],[Cars]])</f>
        <v>5043</v>
      </c>
      <c r="AX389" s="6"/>
      <c r="AY389" s="17">
        <f ca="1">IF(Table1[[#This Row],[Value of debts]]&gt;$AZ$6,1,0)</f>
        <v>1</v>
      </c>
      <c r="AZ389" s="6"/>
      <c r="BA389" s="6"/>
      <c r="BB389" s="7"/>
      <c r="BC389" s="27">
        <f ca="1">(Table1[[#This Row],[Mortage left]]/Table1[[#This Row],[Value of House]])</f>
        <v>0.62264498988247796</v>
      </c>
      <c r="BD389" s="11">
        <f t="shared" ca="1" si="157"/>
        <v>0</v>
      </c>
      <c r="BE389" s="11"/>
      <c r="BF389" s="11"/>
      <c r="BG389" s="17">
        <f ca="1">IF(Table1[[#This Row],[Area]]="YUKON",Table1[[#This Row],[Income]],0)</f>
        <v>0</v>
      </c>
      <c r="BH389" s="11">
        <f ca="1">IF(Table1[[#This Row],[Area]]="BC",Table1[[#This Row],[Income]],0)</f>
        <v>0</v>
      </c>
      <c r="BI389" s="11">
        <f t="shared" ca="1" si="158"/>
        <v>0</v>
      </c>
      <c r="BJ389" s="11">
        <f t="shared" ca="1" si="159"/>
        <v>2754</v>
      </c>
      <c r="BK389" s="11">
        <f ca="1">IF(Table1[[#This Row],[Area]]="NUNAVUT",Table1[[#This Row],[Income]],0)</f>
        <v>0</v>
      </c>
      <c r="BL389" s="11">
        <f t="shared" ca="1" si="160"/>
        <v>0</v>
      </c>
      <c r="BM389" s="6">
        <f ca="1">IF(Table1[[#This Row],[Area]]="MANITOBA",Table1[[#This Row],[Income]],0)</f>
        <v>0</v>
      </c>
      <c r="BN389" s="6">
        <f ca="1">IF(Table1[[#This Row],[Area]]="ONTARIO",Table1[[#This Row],[Income]],0)</f>
        <v>0</v>
      </c>
      <c r="BO389" s="6">
        <f ca="1">IF(Table1[[#This Row],[Area]]="QUEBEC",Table1[[#This Row],[Income]],0)</f>
        <v>0</v>
      </c>
      <c r="BP389" s="6">
        <f ca="1">IF(Table1[[#This Row],[Area]]="NEWFOUNLAND",Table1[[#This Row],[Income]],0)</f>
        <v>0</v>
      </c>
      <c r="BQ389" s="6">
        <f ca="1">IF(Table1[[#This Row],[Area]]="NEW BRUNCWICK",Table1[[#This Row],[Income]],0)</f>
        <v>0</v>
      </c>
      <c r="BR389" s="6">
        <f ca="1">IF(Table1[[#This Row],[Area]]="NOVA SCOTIA",Table1[[#This Row],[Income]],0)</f>
        <v>0</v>
      </c>
      <c r="BS389" s="7">
        <f t="shared" ca="1" si="161"/>
        <v>6836</v>
      </c>
      <c r="BT389" s="5">
        <f ca="1">IF(Table1[[#This Row],[field of work]]="HEALTH",Table1[[#This Row],[Income]],0)</f>
        <v>6185</v>
      </c>
      <c r="BU389" s="6">
        <f ca="1">IF(Table1[[#This Row],[field of work]]="CONSTRUCTION",Table1[[#This Row],[Income]],0)</f>
        <v>0</v>
      </c>
      <c r="BV389" s="6">
        <f t="shared" ca="1" si="162"/>
        <v>0</v>
      </c>
      <c r="BW389" s="6">
        <f ca="1">IF(Table1[[#This Row],[field of work]]="IT",Table1[[#This Row],[Income]],0)</f>
        <v>0</v>
      </c>
      <c r="BX389" s="6">
        <f ca="1">IF(Table1[[#This Row],[field of work]]="GENERAL WORK",Table1[[#This Row],[Income]],0)</f>
        <v>0</v>
      </c>
      <c r="BY389" s="7">
        <f ca="1">IF(Table1[[#This Row],[field of work]]="AGRICULTURE",Table1[[#This Row],[Income]],0)</f>
        <v>0</v>
      </c>
      <c r="BZ389" s="5">
        <f ca="1">IF(Table1[[#This Row],[Value of debts]]&gt;Table1[[#This Row],[Income]],1,0)</f>
        <v>1</v>
      </c>
      <c r="CA389" s="7"/>
      <c r="CB389" s="5">
        <f ca="1">IF(Table1[[#This Row],[Networth of person($)]]&gt;$CC$6,Table1[[#This Row],[age]],0)</f>
        <v>44</v>
      </c>
      <c r="CC389" s="7"/>
      <c r="CD389" s="6"/>
      <c r="CE389" s="6"/>
      <c r="CF389" s="6"/>
      <c r="CG389" s="6"/>
      <c r="CH389" s="6"/>
      <c r="CI389" s="6"/>
    </row>
    <row r="390" spans="2:87" x14ac:dyDescent="0.25">
      <c r="B390">
        <f t="shared" ca="1" si="143"/>
        <v>2</v>
      </c>
      <c r="C390" t="str">
        <f t="shared" ca="1" si="144"/>
        <v>women</v>
      </c>
      <c r="D390">
        <f t="shared" ca="1" si="145"/>
        <v>37</v>
      </c>
      <c r="E390">
        <f t="shared" ca="1" si="146"/>
        <v>4</v>
      </c>
      <c r="F390" t="str">
        <f t="shared" ca="1" si="147"/>
        <v>IT</v>
      </c>
      <c r="G390">
        <f t="shared" ca="1" si="148"/>
        <v>3</v>
      </c>
      <c r="H390" t="str">
        <f t="shared" ca="1" si="149"/>
        <v>university</v>
      </c>
      <c r="I390">
        <f t="shared" ca="1" si="150"/>
        <v>3</v>
      </c>
      <c r="J390">
        <f t="shared" ca="1" si="151"/>
        <v>3</v>
      </c>
      <c r="K390">
        <f t="shared" ca="1" si="152"/>
        <v>4373</v>
      </c>
      <c r="L390">
        <f t="shared" ca="1" si="153"/>
        <v>13</v>
      </c>
      <c r="M390" t="str">
        <f t="shared" ca="1" si="154"/>
        <v>Prince Edward Island</v>
      </c>
      <c r="N390">
        <f t="shared" ca="1" si="163"/>
        <v>26238</v>
      </c>
      <c r="O390">
        <f t="shared" ca="1" si="155"/>
        <v>17376.017672107122</v>
      </c>
      <c r="P390">
        <f t="shared" ca="1" si="164"/>
        <v>7851.0321178708155</v>
      </c>
      <c r="Q390">
        <f t="shared" ca="1" si="156"/>
        <v>6906</v>
      </c>
      <c r="R390">
        <f t="shared" ca="1" si="165"/>
        <v>5687.3620417621651</v>
      </c>
      <c r="S390">
        <f t="shared" ca="1" si="166"/>
        <v>1402.8801583495219</v>
      </c>
      <c r="T390">
        <f t="shared" ca="1" si="167"/>
        <v>35491.912276220341</v>
      </c>
      <c r="U390">
        <f t="shared" ca="1" si="168"/>
        <v>29969.379713869286</v>
      </c>
      <c r="V390">
        <f t="shared" ca="1" si="169"/>
        <v>5522.5325623510544</v>
      </c>
      <c r="AD390" s="5">
        <f ca="1">IF(Table1[[#This Row],[Gender]]="men",1,0)</f>
        <v>0</v>
      </c>
      <c r="AE390" s="6">
        <f ca="1">IF(Table1[[#This Row],[Gender]]="women",1,0)</f>
        <v>1</v>
      </c>
      <c r="AF390" s="6"/>
      <c r="AG390" s="7"/>
      <c r="AJ390" s="17">
        <f ca="1">IF(Table1[[#This Row],[field of work]]="TEACHING",1,0)</f>
        <v>0</v>
      </c>
      <c r="AK390" s="11">
        <f ca="1">IF(Table1[[#This Row],[field of work]]="CONSTRUCTION",1,0)</f>
        <v>0</v>
      </c>
      <c r="AL390" s="11">
        <f ca="1">IF(Table1[[#This Row],[field of work]]="AGRICULTURE",1,0)</f>
        <v>0</v>
      </c>
      <c r="AM390" s="11">
        <f ca="1">IF(Table1[[#This Row],[field of work]]="AGRICULTURE",1,0)</f>
        <v>0</v>
      </c>
      <c r="AN390" s="11">
        <f ca="1">IF(Table1[[#This Row],[field of work]]="HEALTH",1,0)</f>
        <v>0</v>
      </c>
      <c r="AO390" s="11">
        <f ca="1">IF(Table1[[#This Row],[field of work]]="IT",1,0)</f>
        <v>1</v>
      </c>
      <c r="AP390" s="11"/>
      <c r="AQ390" s="11"/>
      <c r="AR390" s="6"/>
      <c r="AS390" s="6"/>
      <c r="AT390" s="6"/>
      <c r="AU390" s="7"/>
      <c r="AW390" s="20">
        <f ca="1">QUOTIENT(Table1[[#This Row],[Car Value]],Table1[[#This Row],[Cars]])</f>
        <v>2617</v>
      </c>
      <c r="AX390" s="6"/>
      <c r="AY390" s="17">
        <f ca="1">IF(Table1[[#This Row],[Value of debts]]&gt;$AZ$6,1,0)</f>
        <v>1</v>
      </c>
      <c r="AZ390" s="6"/>
      <c r="BA390" s="6"/>
      <c r="BB390" s="7"/>
      <c r="BC390" s="27">
        <f ca="1">(Table1[[#This Row],[Mortage left]]/Table1[[#This Row],[Value of House]])</f>
        <v>0.66224627151867987</v>
      </c>
      <c r="BD390" s="11">
        <f t="shared" ca="1" si="157"/>
        <v>0</v>
      </c>
      <c r="BE390" s="11"/>
      <c r="BF390" s="11"/>
      <c r="BG390" s="17">
        <f ca="1">IF(Table1[[#This Row],[Area]]="YUKON",Table1[[#This Row],[Income]],0)</f>
        <v>0</v>
      </c>
      <c r="BH390" s="11">
        <f ca="1">IF(Table1[[#This Row],[Area]]="BC",Table1[[#This Row],[Income]],0)</f>
        <v>0</v>
      </c>
      <c r="BI390" s="11">
        <f t="shared" ca="1" si="158"/>
        <v>0</v>
      </c>
      <c r="BJ390" s="11">
        <f t="shared" ca="1" si="159"/>
        <v>0</v>
      </c>
      <c r="BK390" s="11">
        <f ca="1">IF(Table1[[#This Row],[Area]]="NUNAVUT",Table1[[#This Row],[Income]],0)</f>
        <v>0</v>
      </c>
      <c r="BL390" s="11">
        <f t="shared" ca="1" si="160"/>
        <v>0</v>
      </c>
      <c r="BM390" s="6">
        <f ca="1">IF(Table1[[#This Row],[Area]]="MANITOBA",Table1[[#This Row],[Income]],0)</f>
        <v>0</v>
      </c>
      <c r="BN390" s="6">
        <f ca="1">IF(Table1[[#This Row],[Area]]="ONTARIO",Table1[[#This Row],[Income]],0)</f>
        <v>0</v>
      </c>
      <c r="BO390" s="6">
        <f ca="1">IF(Table1[[#This Row],[Area]]="QUEBEC",Table1[[#This Row],[Income]],0)</f>
        <v>0</v>
      </c>
      <c r="BP390" s="6">
        <f ca="1">IF(Table1[[#This Row],[Area]]="NEWFOUNLAND",Table1[[#This Row],[Income]],0)</f>
        <v>0</v>
      </c>
      <c r="BQ390" s="6">
        <f ca="1">IF(Table1[[#This Row],[Area]]="NEW BRUNCWICK",Table1[[#This Row],[Income]],0)</f>
        <v>0</v>
      </c>
      <c r="BR390" s="6">
        <f ca="1">IF(Table1[[#This Row],[Area]]="NOVA SCOTIA",Table1[[#This Row],[Income]],0)</f>
        <v>0</v>
      </c>
      <c r="BS390" s="7">
        <f t="shared" ca="1" si="161"/>
        <v>0</v>
      </c>
      <c r="BT390" s="5">
        <f ca="1">IF(Table1[[#This Row],[field of work]]="HEALTH",Table1[[#This Row],[Income]],0)</f>
        <v>0</v>
      </c>
      <c r="BU390" s="6">
        <f ca="1">IF(Table1[[#This Row],[field of work]]="CONSTRUCTION",Table1[[#This Row],[Income]],0)</f>
        <v>0</v>
      </c>
      <c r="BV390" s="6">
        <f t="shared" ca="1" si="162"/>
        <v>0</v>
      </c>
      <c r="BW390" s="6">
        <f ca="1">IF(Table1[[#This Row],[field of work]]="IT",Table1[[#This Row],[Income]],0)</f>
        <v>4373</v>
      </c>
      <c r="BX390" s="6">
        <f ca="1">IF(Table1[[#This Row],[field of work]]="GENERAL WORK",Table1[[#This Row],[Income]],0)</f>
        <v>0</v>
      </c>
      <c r="BY390" s="7">
        <f ca="1">IF(Table1[[#This Row],[field of work]]="AGRICULTURE",Table1[[#This Row],[Income]],0)</f>
        <v>0</v>
      </c>
      <c r="BZ390" s="5">
        <f ca="1">IF(Table1[[#This Row],[Value of debts]]&gt;Table1[[#This Row],[Income]],1,0)</f>
        <v>1</v>
      </c>
      <c r="CA390" s="7"/>
      <c r="CB390" s="5">
        <f ca="1">IF(Table1[[#This Row],[Networth of person($)]]&gt;$CC$6,Table1[[#This Row],[age]],0)</f>
        <v>37</v>
      </c>
      <c r="CC390" s="7"/>
      <c r="CD390" s="6"/>
      <c r="CE390" s="6"/>
      <c r="CF390" s="6"/>
      <c r="CG390" s="6"/>
      <c r="CH390" s="6"/>
      <c r="CI390" s="6"/>
    </row>
    <row r="391" spans="2:87" x14ac:dyDescent="0.25">
      <c r="B391">
        <f t="shared" ca="1" si="143"/>
        <v>1</v>
      </c>
      <c r="C391" t="str">
        <f t="shared" ca="1" si="144"/>
        <v>men</v>
      </c>
      <c r="D391">
        <f t="shared" ca="1" si="145"/>
        <v>40</v>
      </c>
      <c r="E391">
        <f t="shared" ca="1" si="146"/>
        <v>4</v>
      </c>
      <c r="F391" t="str">
        <f t="shared" ca="1" si="147"/>
        <v>IT</v>
      </c>
      <c r="G391">
        <f t="shared" ca="1" si="148"/>
        <v>6</v>
      </c>
      <c r="H391" t="str">
        <f t="shared" ca="1" si="149"/>
        <v>other</v>
      </c>
      <c r="I391">
        <f t="shared" ca="1" si="150"/>
        <v>4</v>
      </c>
      <c r="J391">
        <f t="shared" ca="1" si="151"/>
        <v>3</v>
      </c>
      <c r="K391">
        <f t="shared" ca="1" si="152"/>
        <v>6836</v>
      </c>
      <c r="L391">
        <f t="shared" ca="1" si="153"/>
        <v>13</v>
      </c>
      <c r="M391" t="str">
        <f t="shared" ca="1" si="154"/>
        <v>Prince Edward Island</v>
      </c>
      <c r="N391">
        <f t="shared" ca="1" si="163"/>
        <v>41016</v>
      </c>
      <c r="O391">
        <f t="shared" ca="1" si="155"/>
        <v>24194.267495010772</v>
      </c>
      <c r="P391">
        <f t="shared" ca="1" si="164"/>
        <v>14746.461318230182</v>
      </c>
      <c r="Q391">
        <f t="shared" ca="1" si="156"/>
        <v>132</v>
      </c>
      <c r="R391">
        <f t="shared" ca="1" si="165"/>
        <v>9862.8786077071454</v>
      </c>
      <c r="S391">
        <f t="shared" ca="1" si="166"/>
        <v>2073.4777546717137</v>
      </c>
      <c r="T391">
        <f t="shared" ca="1" si="167"/>
        <v>57835.9390729019</v>
      </c>
      <c r="U391">
        <f t="shared" ca="1" si="168"/>
        <v>34189.146102717918</v>
      </c>
      <c r="V391">
        <f t="shared" ca="1" si="169"/>
        <v>23646.792970183982</v>
      </c>
      <c r="AD391" s="5">
        <f ca="1">IF(Table1[[#This Row],[Gender]]="men",1,0)</f>
        <v>1</v>
      </c>
      <c r="AE391" s="6">
        <f ca="1">IF(Table1[[#This Row],[Gender]]="women",1,0)</f>
        <v>0</v>
      </c>
      <c r="AF391" s="6"/>
      <c r="AG391" s="7"/>
      <c r="AJ391" s="17">
        <f ca="1">IF(Table1[[#This Row],[field of work]]="TEACHING",1,0)</f>
        <v>0</v>
      </c>
      <c r="AK391" s="11">
        <f ca="1">IF(Table1[[#This Row],[field of work]]="CONSTRUCTION",1,0)</f>
        <v>0</v>
      </c>
      <c r="AL391" s="11">
        <f ca="1">IF(Table1[[#This Row],[field of work]]="AGRICULTURE",1,0)</f>
        <v>0</v>
      </c>
      <c r="AM391" s="11">
        <f ca="1">IF(Table1[[#This Row],[field of work]]="AGRICULTURE",1,0)</f>
        <v>0</v>
      </c>
      <c r="AN391" s="11">
        <f ca="1">IF(Table1[[#This Row],[field of work]]="HEALTH",1,0)</f>
        <v>0</v>
      </c>
      <c r="AO391" s="11">
        <f ca="1">IF(Table1[[#This Row],[field of work]]="IT",1,0)</f>
        <v>1</v>
      </c>
      <c r="AP391" s="11"/>
      <c r="AQ391" s="11"/>
      <c r="AR391" s="6"/>
      <c r="AS391" s="6"/>
      <c r="AT391" s="6"/>
      <c r="AU391" s="7"/>
      <c r="AW391" s="20">
        <f ca="1">QUOTIENT(Table1[[#This Row],[Car Value]],Table1[[#This Row],[Cars]])</f>
        <v>4915</v>
      </c>
      <c r="AX391" s="6"/>
      <c r="AY391" s="17">
        <f ca="1">IF(Table1[[#This Row],[Value of debts]]&gt;$AZ$6,1,0)</f>
        <v>1</v>
      </c>
      <c r="AZ391" s="6"/>
      <c r="BA391" s="6"/>
      <c r="BB391" s="7"/>
      <c r="BC391" s="27">
        <f ca="1">(Table1[[#This Row],[Mortage left]]/Table1[[#This Row],[Value of House]])</f>
        <v>0.58987389055516803</v>
      </c>
      <c r="BD391" s="11">
        <f t="shared" ca="1" si="157"/>
        <v>0</v>
      </c>
      <c r="BE391" s="11"/>
      <c r="BF391" s="11"/>
      <c r="BG391" s="17">
        <f ca="1">IF(Table1[[#This Row],[Area]]="YUKON",Table1[[#This Row],[Income]],0)</f>
        <v>0</v>
      </c>
      <c r="BH391" s="11">
        <f ca="1">IF(Table1[[#This Row],[Area]]="BC",Table1[[#This Row],[Income]],0)</f>
        <v>0</v>
      </c>
      <c r="BI391" s="11">
        <f t="shared" ca="1" si="158"/>
        <v>0</v>
      </c>
      <c r="BJ391" s="11">
        <f t="shared" ca="1" si="159"/>
        <v>0</v>
      </c>
      <c r="BK391" s="11">
        <f ca="1">IF(Table1[[#This Row],[Area]]="NUNAVUT",Table1[[#This Row],[Income]],0)</f>
        <v>0</v>
      </c>
      <c r="BL391" s="11">
        <f t="shared" ca="1" si="160"/>
        <v>0</v>
      </c>
      <c r="BM391" s="6">
        <f ca="1">IF(Table1[[#This Row],[Area]]="MANITOBA",Table1[[#This Row],[Income]],0)</f>
        <v>0</v>
      </c>
      <c r="BN391" s="6">
        <f ca="1">IF(Table1[[#This Row],[Area]]="ONTARIO",Table1[[#This Row],[Income]],0)</f>
        <v>0</v>
      </c>
      <c r="BO391" s="6">
        <f ca="1">IF(Table1[[#This Row],[Area]]="QUEBEC",Table1[[#This Row],[Income]],0)</f>
        <v>0</v>
      </c>
      <c r="BP391" s="6">
        <f ca="1">IF(Table1[[#This Row],[Area]]="NEWFOUNLAND",Table1[[#This Row],[Income]],0)</f>
        <v>0</v>
      </c>
      <c r="BQ391" s="6">
        <f ca="1">IF(Table1[[#This Row],[Area]]="NEW BRUNCWICK",Table1[[#This Row],[Income]],0)</f>
        <v>0</v>
      </c>
      <c r="BR391" s="6">
        <f ca="1">IF(Table1[[#This Row],[Area]]="NOVA SCOTIA",Table1[[#This Row],[Income]],0)</f>
        <v>0</v>
      </c>
      <c r="BS391" s="7">
        <f t="shared" ca="1" si="161"/>
        <v>0</v>
      </c>
      <c r="BT391" s="5">
        <f ca="1">IF(Table1[[#This Row],[field of work]]="HEALTH",Table1[[#This Row],[Income]],0)</f>
        <v>0</v>
      </c>
      <c r="BU391" s="6">
        <f ca="1">IF(Table1[[#This Row],[field of work]]="CONSTRUCTION",Table1[[#This Row],[Income]],0)</f>
        <v>0</v>
      </c>
      <c r="BV391" s="6">
        <f t="shared" ca="1" si="162"/>
        <v>0</v>
      </c>
      <c r="BW391" s="6">
        <f ca="1">IF(Table1[[#This Row],[field of work]]="IT",Table1[[#This Row],[Income]],0)</f>
        <v>6836</v>
      </c>
      <c r="BX391" s="6">
        <f ca="1">IF(Table1[[#This Row],[field of work]]="GENERAL WORK",Table1[[#This Row],[Income]],0)</f>
        <v>0</v>
      </c>
      <c r="BY391" s="7">
        <f ca="1">IF(Table1[[#This Row],[field of work]]="AGRICULTURE",Table1[[#This Row],[Income]],0)</f>
        <v>0</v>
      </c>
      <c r="BZ391" s="5">
        <f ca="1">IF(Table1[[#This Row],[Value of debts]]&gt;Table1[[#This Row],[Income]],1,0)</f>
        <v>1</v>
      </c>
      <c r="CA391" s="7"/>
      <c r="CB391" s="5">
        <f ca="1">IF(Table1[[#This Row],[Networth of person($)]]&gt;$CC$6,Table1[[#This Row],[age]],0)</f>
        <v>40</v>
      </c>
      <c r="CC391" s="7"/>
      <c r="CD391" s="6"/>
      <c r="CE391" s="6"/>
      <c r="CF391" s="6"/>
      <c r="CG391" s="6"/>
      <c r="CH391" s="6"/>
      <c r="CI391" s="6"/>
    </row>
    <row r="392" spans="2:87" x14ac:dyDescent="0.25">
      <c r="B392">
        <f t="shared" ref="B392:B438" ca="1" si="170">RANDBETWEEN(1,2)</f>
        <v>2</v>
      </c>
      <c r="C392" t="str">
        <f t="shared" ref="C392:C438" ca="1" si="171">IF(B392=1,"men","women")</f>
        <v>women</v>
      </c>
      <c r="D392">
        <f t="shared" ref="D392:D438" ca="1" si="172">RANDBETWEEN(25,45)</f>
        <v>43</v>
      </c>
      <c r="E392">
        <f t="shared" ref="E392:E438" ca="1" si="173">RANDBETWEEN(1,6)</f>
        <v>1</v>
      </c>
      <c r="F392" t="str">
        <f t="shared" ref="F392:F438" ca="1" si="174">VLOOKUP(E392,$X$6:$Y$11,2)</f>
        <v>health</v>
      </c>
      <c r="G392">
        <f t="shared" ref="G392:G438" ca="1" si="175">RANDBETWEEN(1,6)</f>
        <v>2</v>
      </c>
      <c r="H392" t="str">
        <f t="shared" ref="H392:H438" ca="1" si="176">VLOOKUP(G392,$Z$6:$AA$10,2)</f>
        <v>college</v>
      </c>
      <c r="I392">
        <f t="shared" ref="I392:I438" ca="1" si="177">RANDBETWEEN(0,4)</f>
        <v>2</v>
      </c>
      <c r="J392">
        <f t="shared" ref="J392:J438" ca="1" si="178">RANDBETWEEN(1,3)</f>
        <v>2</v>
      </c>
      <c r="K392">
        <f t="shared" ref="K392:K438" ca="1" si="179">RANDBETWEEN(2500,9000)</f>
        <v>3975</v>
      </c>
      <c r="L392">
        <f t="shared" ref="L392:L438" ca="1" si="180">RANDBETWEEN(1,13)</f>
        <v>10</v>
      </c>
      <c r="M392" t="str">
        <f t="shared" ref="M392:M438" ca="1" si="181">VLOOKUP(L392,$AB$6:$AC$18,2)</f>
        <v>Newfounland</v>
      </c>
      <c r="N392">
        <f t="shared" ca="1" si="163"/>
        <v>23850</v>
      </c>
      <c r="O392">
        <f t="shared" ref="O392:O438" ca="1" si="182">RAND()*N392</f>
        <v>19024.924107500443</v>
      </c>
      <c r="P392">
        <f t="shared" ca="1" si="164"/>
        <v>3632.5702254185444</v>
      </c>
      <c r="Q392">
        <f t="shared" ref="Q392:Q438" ca="1" si="183">RANDBETWEEN(0,P392)</f>
        <v>3398</v>
      </c>
      <c r="R392">
        <f t="shared" ca="1" si="165"/>
        <v>307.30989970282059</v>
      </c>
      <c r="S392">
        <f t="shared" ca="1" si="166"/>
        <v>1692.4124890976268</v>
      </c>
      <c r="T392">
        <f t="shared" ca="1" si="167"/>
        <v>29174.982714516173</v>
      </c>
      <c r="U392">
        <f t="shared" ca="1" si="168"/>
        <v>22730.234007203264</v>
      </c>
      <c r="V392">
        <f t="shared" ca="1" si="169"/>
        <v>6444.7487073129087</v>
      </c>
      <c r="AD392" s="5">
        <f ca="1">IF(Table1[[#This Row],[Gender]]="men",1,0)</f>
        <v>0</v>
      </c>
      <c r="AE392" s="6">
        <f ca="1">IF(Table1[[#This Row],[Gender]]="women",1,0)</f>
        <v>1</v>
      </c>
      <c r="AF392" s="6"/>
      <c r="AG392" s="7"/>
      <c r="AJ392" s="17">
        <f ca="1">IF(Table1[[#This Row],[field of work]]="TEACHING",1,0)</f>
        <v>0</v>
      </c>
      <c r="AK392" s="11">
        <f ca="1">IF(Table1[[#This Row],[field of work]]="CONSTRUCTION",1,0)</f>
        <v>0</v>
      </c>
      <c r="AL392" s="11">
        <f ca="1">IF(Table1[[#This Row],[field of work]]="AGRICULTURE",1,0)</f>
        <v>0</v>
      </c>
      <c r="AM392" s="11">
        <f ca="1">IF(Table1[[#This Row],[field of work]]="AGRICULTURE",1,0)</f>
        <v>0</v>
      </c>
      <c r="AN392" s="11">
        <f ca="1">IF(Table1[[#This Row],[field of work]]="HEALTH",1,0)</f>
        <v>1</v>
      </c>
      <c r="AO392" s="11">
        <f ca="1">IF(Table1[[#This Row],[field of work]]="IT",1,0)</f>
        <v>0</v>
      </c>
      <c r="AP392" s="11"/>
      <c r="AQ392" s="11"/>
      <c r="AR392" s="6"/>
      <c r="AS392" s="6"/>
      <c r="AT392" s="6"/>
      <c r="AU392" s="7"/>
      <c r="AW392" s="20">
        <f ca="1">QUOTIENT(Table1[[#This Row],[Car Value]],Table1[[#This Row],[Cars]])</f>
        <v>1816</v>
      </c>
      <c r="AX392" s="6"/>
      <c r="AY392" s="17">
        <f ca="1">IF(Table1[[#This Row],[Value of debts]]&gt;$AZ$6,1,0)</f>
        <v>1</v>
      </c>
      <c r="AZ392" s="6"/>
      <c r="BA392" s="6"/>
      <c r="BB392" s="7"/>
      <c r="BC392" s="27">
        <f ca="1">(Table1[[#This Row],[Mortage left]]/Table1[[#This Row],[Value of House]])</f>
        <v>0.79769073825997661</v>
      </c>
      <c r="BD392" s="11">
        <f t="shared" ref="BD392:BD455" ca="1" si="184">IF(BC392&lt;$BE$6,1,0)</f>
        <v>0</v>
      </c>
      <c r="BE392" s="11"/>
      <c r="BF392" s="11"/>
      <c r="BG392" s="17">
        <f ca="1">IF(Table1[[#This Row],[Area]]="YUKON",Table1[[#This Row],[Income]],0)</f>
        <v>0</v>
      </c>
      <c r="BH392" s="11">
        <f ca="1">IF(Table1[[#This Row],[Area]]="BC",Table1[[#This Row],[Income]],0)</f>
        <v>0</v>
      </c>
      <c r="BI392" s="11">
        <f t="shared" ref="BI392:BI455" ca="1" si="185">IF(M394="NORHWEST TER",K394,0)</f>
        <v>0</v>
      </c>
      <c r="BJ392" s="11">
        <f t="shared" ref="BJ392:BJ455" ca="1" si="186">IF(M409="ALBERTA",K409,0)</f>
        <v>0</v>
      </c>
      <c r="BK392" s="11">
        <f ca="1">IF(Table1[[#This Row],[Area]]="NUNAVUT",Table1[[#This Row],[Income]],0)</f>
        <v>0</v>
      </c>
      <c r="BL392" s="11">
        <f t="shared" ref="BL392:BL455" ca="1" si="187">IF(M425="SASKATCHENWAN",K425,0)</f>
        <v>0</v>
      </c>
      <c r="BM392" s="6">
        <f ca="1">IF(Table1[[#This Row],[Area]]="MANITOBA",Table1[[#This Row],[Income]],0)</f>
        <v>0</v>
      </c>
      <c r="BN392" s="6">
        <f ca="1">IF(Table1[[#This Row],[Area]]="ONTARIO",Table1[[#This Row],[Income]],0)</f>
        <v>0</v>
      </c>
      <c r="BO392" s="6">
        <f ca="1">IF(Table1[[#This Row],[Area]]="QUEBEC",Table1[[#This Row],[Income]],0)</f>
        <v>0</v>
      </c>
      <c r="BP392" s="6">
        <f ca="1">IF(Table1[[#This Row],[Area]]="NEWFOUNLAND",Table1[[#This Row],[Income]],0)</f>
        <v>3975</v>
      </c>
      <c r="BQ392" s="6">
        <f ca="1">IF(Table1[[#This Row],[Area]]="NEW BRUNCWICK",Table1[[#This Row],[Income]],0)</f>
        <v>0</v>
      </c>
      <c r="BR392" s="6">
        <f ca="1">IF(Table1[[#This Row],[Area]]="NOVA SCOTIA",Table1[[#This Row],[Income]],0)</f>
        <v>0</v>
      </c>
      <c r="BS392" s="7">
        <f t="shared" ref="BS392:BS455" ca="1" si="188">IF(M394="PRINCE EDWARD ISLAND",K394,0)</f>
        <v>0</v>
      </c>
      <c r="BT392" s="5">
        <f ca="1">IF(Table1[[#This Row],[field of work]]="HEALTH",Table1[[#This Row],[Income]],0)</f>
        <v>3975</v>
      </c>
      <c r="BU392" s="6">
        <f ca="1">IF(Table1[[#This Row],[field of work]]="CONSTRUCTION",Table1[[#This Row],[Income]],0)</f>
        <v>0</v>
      </c>
      <c r="BV392" s="6">
        <f t="shared" ref="BV392:BV455" ca="1" si="189">IF(F393="TEACHING",K393,0)</f>
        <v>0</v>
      </c>
      <c r="BW392" s="6">
        <f ca="1">IF(Table1[[#This Row],[field of work]]="IT",Table1[[#This Row],[Income]],0)</f>
        <v>0</v>
      </c>
      <c r="BX392" s="6">
        <f ca="1">IF(Table1[[#This Row],[field of work]]="GENERAL WORK",Table1[[#This Row],[Income]],0)</f>
        <v>0</v>
      </c>
      <c r="BY392" s="7">
        <f ca="1">IF(Table1[[#This Row],[field of work]]="AGRICULTURE",Table1[[#This Row],[Income]],0)</f>
        <v>0</v>
      </c>
      <c r="BZ392" s="5">
        <f ca="1">IF(Table1[[#This Row],[Value of debts]]&gt;Table1[[#This Row],[Income]],1,0)</f>
        <v>1</v>
      </c>
      <c r="CA392" s="7"/>
      <c r="CB392" s="5">
        <f ca="1">IF(Table1[[#This Row],[Networth of person($)]]&gt;$CC$6,Table1[[#This Row],[age]],0)</f>
        <v>43</v>
      </c>
      <c r="CC392" s="7"/>
      <c r="CD392" s="6"/>
      <c r="CE392" s="6"/>
      <c r="CF392" s="6"/>
      <c r="CG392" s="6"/>
      <c r="CH392" s="6"/>
      <c r="CI392" s="6"/>
    </row>
    <row r="393" spans="2:87" x14ac:dyDescent="0.25">
      <c r="B393">
        <f t="shared" ca="1" si="170"/>
        <v>1</v>
      </c>
      <c r="C393" t="str">
        <f t="shared" ca="1" si="171"/>
        <v>men</v>
      </c>
      <c r="D393">
        <f t="shared" ca="1" si="172"/>
        <v>25</v>
      </c>
      <c r="E393">
        <f t="shared" ca="1" si="173"/>
        <v>1</v>
      </c>
      <c r="F393" t="str">
        <f t="shared" ca="1" si="174"/>
        <v>health</v>
      </c>
      <c r="G393">
        <f t="shared" ca="1" si="175"/>
        <v>6</v>
      </c>
      <c r="H393" t="str">
        <f t="shared" ca="1" si="176"/>
        <v>other</v>
      </c>
      <c r="I393">
        <f t="shared" ca="1" si="177"/>
        <v>1</v>
      </c>
      <c r="J393">
        <f t="shared" ca="1" si="178"/>
        <v>1</v>
      </c>
      <c r="K393">
        <f t="shared" ca="1" si="179"/>
        <v>3701</v>
      </c>
      <c r="L393">
        <f t="shared" ca="1" si="180"/>
        <v>4</v>
      </c>
      <c r="M393" t="str">
        <f t="shared" ca="1" si="181"/>
        <v>Alberta</v>
      </c>
      <c r="N393">
        <f t="shared" ca="1" si="163"/>
        <v>22206</v>
      </c>
      <c r="O393">
        <f t="shared" ca="1" si="182"/>
        <v>1067.345150296788</v>
      </c>
      <c r="P393">
        <f t="shared" ca="1" si="164"/>
        <v>1287.7218935782794</v>
      </c>
      <c r="Q393">
        <f t="shared" ca="1" si="183"/>
        <v>856</v>
      </c>
      <c r="R393">
        <f t="shared" ca="1" si="165"/>
        <v>556.71575196143465</v>
      </c>
      <c r="S393">
        <f t="shared" ca="1" si="166"/>
        <v>3530.9789143579956</v>
      </c>
      <c r="T393">
        <f t="shared" ca="1" si="167"/>
        <v>27024.700807936275</v>
      </c>
      <c r="U393">
        <f t="shared" ca="1" si="168"/>
        <v>2480.0609022582225</v>
      </c>
      <c r="V393">
        <f t="shared" ca="1" si="169"/>
        <v>24544.639905678054</v>
      </c>
      <c r="AD393" s="5">
        <f ca="1">IF(Table1[[#This Row],[Gender]]="men",1,0)</f>
        <v>1</v>
      </c>
      <c r="AE393" s="6">
        <f ca="1">IF(Table1[[#This Row],[Gender]]="women",1,0)</f>
        <v>0</v>
      </c>
      <c r="AF393" s="6"/>
      <c r="AG393" s="7"/>
      <c r="AJ393" s="17">
        <f ca="1">IF(Table1[[#This Row],[field of work]]="TEACHING",1,0)</f>
        <v>0</v>
      </c>
      <c r="AK393" s="11">
        <f ca="1">IF(Table1[[#This Row],[field of work]]="CONSTRUCTION",1,0)</f>
        <v>0</v>
      </c>
      <c r="AL393" s="11">
        <f ca="1">IF(Table1[[#This Row],[field of work]]="AGRICULTURE",1,0)</f>
        <v>0</v>
      </c>
      <c r="AM393" s="11">
        <f ca="1">IF(Table1[[#This Row],[field of work]]="AGRICULTURE",1,0)</f>
        <v>0</v>
      </c>
      <c r="AN393" s="11">
        <f ca="1">IF(Table1[[#This Row],[field of work]]="HEALTH",1,0)</f>
        <v>1</v>
      </c>
      <c r="AO393" s="11">
        <f ca="1">IF(Table1[[#This Row],[field of work]]="IT",1,0)</f>
        <v>0</v>
      </c>
      <c r="AP393" s="11"/>
      <c r="AQ393" s="11"/>
      <c r="AR393" s="6"/>
      <c r="AS393" s="6"/>
      <c r="AT393" s="6"/>
      <c r="AU393" s="7"/>
      <c r="AW393" s="20">
        <f ca="1">QUOTIENT(Table1[[#This Row],[Car Value]],Table1[[#This Row],[Cars]])</f>
        <v>1287</v>
      </c>
      <c r="AX393" s="6"/>
      <c r="AY393" s="17">
        <f ca="1">IF(Table1[[#This Row],[Value of debts]]&gt;$AZ$6,1,0)</f>
        <v>1</v>
      </c>
      <c r="AZ393" s="6"/>
      <c r="BA393" s="6"/>
      <c r="BB393" s="7"/>
      <c r="BC393" s="27">
        <f ca="1">(Table1[[#This Row],[Mortage left]]/Table1[[#This Row],[Value of House]])</f>
        <v>4.8065619665711427E-2</v>
      </c>
      <c r="BD393" s="11">
        <f t="shared" ca="1" si="184"/>
        <v>1</v>
      </c>
      <c r="BE393" s="11"/>
      <c r="BF393" s="11"/>
      <c r="BG393" s="17">
        <f ca="1">IF(Table1[[#This Row],[Area]]="YUKON",Table1[[#This Row],[Income]],0)</f>
        <v>0</v>
      </c>
      <c r="BH393" s="11">
        <f ca="1">IF(Table1[[#This Row],[Area]]="BC",Table1[[#This Row],[Income]],0)</f>
        <v>0</v>
      </c>
      <c r="BI393" s="11">
        <f t="shared" ca="1" si="185"/>
        <v>0</v>
      </c>
      <c r="BJ393" s="11">
        <f t="shared" ca="1" si="186"/>
        <v>0</v>
      </c>
      <c r="BK393" s="11">
        <f ca="1">IF(Table1[[#This Row],[Area]]="NUNAVUT",Table1[[#This Row],[Income]],0)</f>
        <v>0</v>
      </c>
      <c r="BL393" s="11">
        <f t="shared" ca="1" si="187"/>
        <v>0</v>
      </c>
      <c r="BM393" s="6">
        <f ca="1">IF(Table1[[#This Row],[Area]]="MANITOBA",Table1[[#This Row],[Income]],0)</f>
        <v>0</v>
      </c>
      <c r="BN393" s="6">
        <f ca="1">IF(Table1[[#This Row],[Area]]="ONTARIO",Table1[[#This Row],[Income]],0)</f>
        <v>0</v>
      </c>
      <c r="BO393" s="6">
        <f ca="1">IF(Table1[[#This Row],[Area]]="QUEBEC",Table1[[#This Row],[Income]],0)</f>
        <v>0</v>
      </c>
      <c r="BP393" s="6">
        <f ca="1">IF(Table1[[#This Row],[Area]]="NEWFOUNLAND",Table1[[#This Row],[Income]],0)</f>
        <v>0</v>
      </c>
      <c r="BQ393" s="6">
        <f ca="1">IF(Table1[[#This Row],[Area]]="NEW BRUNCWICK",Table1[[#This Row],[Income]],0)</f>
        <v>0</v>
      </c>
      <c r="BR393" s="6">
        <f ca="1">IF(Table1[[#This Row],[Area]]="NOVA SCOTIA",Table1[[#This Row],[Income]],0)</f>
        <v>0</v>
      </c>
      <c r="BS393" s="7">
        <f t="shared" ca="1" si="188"/>
        <v>0</v>
      </c>
      <c r="BT393" s="5">
        <f ca="1">IF(Table1[[#This Row],[field of work]]="HEALTH",Table1[[#This Row],[Income]],0)</f>
        <v>3701</v>
      </c>
      <c r="BU393" s="6">
        <f ca="1">IF(Table1[[#This Row],[field of work]]="CONSTRUCTION",Table1[[#This Row],[Income]],0)</f>
        <v>0</v>
      </c>
      <c r="BV393" s="6">
        <f t="shared" ca="1" si="189"/>
        <v>0</v>
      </c>
      <c r="BW393" s="6">
        <f ca="1">IF(Table1[[#This Row],[field of work]]="IT",Table1[[#This Row],[Income]],0)</f>
        <v>0</v>
      </c>
      <c r="BX393" s="6">
        <f ca="1">IF(Table1[[#This Row],[field of work]]="GENERAL WORK",Table1[[#This Row],[Income]],0)</f>
        <v>0</v>
      </c>
      <c r="BY393" s="7">
        <f ca="1">IF(Table1[[#This Row],[field of work]]="AGRICULTURE",Table1[[#This Row],[Income]],0)</f>
        <v>0</v>
      </c>
      <c r="BZ393" s="5">
        <f ca="1">IF(Table1[[#This Row],[Value of debts]]&gt;Table1[[#This Row],[Income]],1,0)</f>
        <v>0</v>
      </c>
      <c r="CA393" s="7"/>
      <c r="CB393" s="5">
        <f ca="1">IF(Table1[[#This Row],[Networth of person($)]]&gt;$CC$6,Table1[[#This Row],[age]],0)</f>
        <v>25</v>
      </c>
      <c r="CC393" s="7"/>
      <c r="CD393" s="6"/>
      <c r="CE393" s="6"/>
      <c r="CF393" s="6"/>
      <c r="CG393" s="6"/>
      <c r="CH393" s="6"/>
      <c r="CI393" s="6"/>
    </row>
    <row r="394" spans="2:87" x14ac:dyDescent="0.25">
      <c r="B394">
        <f t="shared" ca="1" si="170"/>
        <v>2</v>
      </c>
      <c r="C394" t="str">
        <f t="shared" ca="1" si="171"/>
        <v>women</v>
      </c>
      <c r="D394">
        <f t="shared" ca="1" si="172"/>
        <v>25</v>
      </c>
      <c r="E394">
        <f t="shared" ca="1" si="173"/>
        <v>1</v>
      </c>
      <c r="F394" t="str">
        <f t="shared" ca="1" si="174"/>
        <v>health</v>
      </c>
      <c r="G394">
        <f t="shared" ca="1" si="175"/>
        <v>6</v>
      </c>
      <c r="H394" t="str">
        <f t="shared" ca="1" si="176"/>
        <v>other</v>
      </c>
      <c r="I394">
        <f t="shared" ca="1" si="177"/>
        <v>4</v>
      </c>
      <c r="J394">
        <f t="shared" ca="1" si="178"/>
        <v>2</v>
      </c>
      <c r="K394">
        <f t="shared" ca="1" si="179"/>
        <v>5293</v>
      </c>
      <c r="L394">
        <f t="shared" ca="1" si="180"/>
        <v>3</v>
      </c>
      <c r="M394" t="str">
        <f t="shared" ca="1" si="181"/>
        <v>Northwest Ter</v>
      </c>
      <c r="N394">
        <f t="shared" ca="1" si="163"/>
        <v>26465</v>
      </c>
      <c r="O394">
        <f t="shared" ca="1" si="182"/>
        <v>3099.0951967352876</v>
      </c>
      <c r="P394">
        <f t="shared" ca="1" si="164"/>
        <v>9989.2665861941969</v>
      </c>
      <c r="Q394">
        <f t="shared" ca="1" si="183"/>
        <v>6424</v>
      </c>
      <c r="R394">
        <f t="shared" ca="1" si="165"/>
        <v>1839.1415254733936</v>
      </c>
      <c r="S394">
        <f t="shared" ca="1" si="166"/>
        <v>6784.4882522897415</v>
      </c>
      <c r="T394">
        <f t="shared" ca="1" si="167"/>
        <v>43238.754838483932</v>
      </c>
      <c r="U394">
        <f t="shared" ca="1" si="168"/>
        <v>11362.236722208681</v>
      </c>
      <c r="V394">
        <f t="shared" ca="1" si="169"/>
        <v>31876.518116275249</v>
      </c>
      <c r="AD394" s="5">
        <f ca="1">IF(Table1[[#This Row],[Gender]]="men",1,0)</f>
        <v>0</v>
      </c>
      <c r="AE394" s="6">
        <f ca="1">IF(Table1[[#This Row],[Gender]]="women",1,0)</f>
        <v>1</v>
      </c>
      <c r="AF394" s="6"/>
      <c r="AG394" s="7"/>
      <c r="AJ394" s="17">
        <f ca="1">IF(Table1[[#This Row],[field of work]]="TEACHING",1,0)</f>
        <v>0</v>
      </c>
      <c r="AK394" s="11">
        <f ca="1">IF(Table1[[#This Row],[field of work]]="CONSTRUCTION",1,0)</f>
        <v>0</v>
      </c>
      <c r="AL394" s="11">
        <f ca="1">IF(Table1[[#This Row],[field of work]]="AGRICULTURE",1,0)</f>
        <v>0</v>
      </c>
      <c r="AM394" s="11">
        <f ca="1">IF(Table1[[#This Row],[field of work]]="AGRICULTURE",1,0)</f>
        <v>0</v>
      </c>
      <c r="AN394" s="11">
        <f ca="1">IF(Table1[[#This Row],[field of work]]="HEALTH",1,0)</f>
        <v>1</v>
      </c>
      <c r="AO394" s="11">
        <f ca="1">IF(Table1[[#This Row],[field of work]]="IT",1,0)</f>
        <v>0</v>
      </c>
      <c r="AP394" s="11"/>
      <c r="AQ394" s="11"/>
      <c r="AR394" s="6"/>
      <c r="AS394" s="6"/>
      <c r="AT394" s="6"/>
      <c r="AU394" s="7"/>
      <c r="AW394" s="20">
        <f ca="1">QUOTIENT(Table1[[#This Row],[Car Value]],Table1[[#This Row],[Cars]])</f>
        <v>4994</v>
      </c>
      <c r="AX394" s="6"/>
      <c r="AY394" s="17">
        <f ca="1">IF(Table1[[#This Row],[Value of debts]]&gt;$AZ$6,1,0)</f>
        <v>1</v>
      </c>
      <c r="AZ394" s="6"/>
      <c r="BA394" s="6"/>
      <c r="BB394" s="7"/>
      <c r="BC394" s="27">
        <f ca="1">(Table1[[#This Row],[Mortage left]]/Table1[[#This Row],[Value of House]])</f>
        <v>0.11710165111412385</v>
      </c>
      <c r="BD394" s="11">
        <f t="shared" ca="1" si="184"/>
        <v>1</v>
      </c>
      <c r="BE394" s="11"/>
      <c r="BF394" s="11"/>
      <c r="BG394" s="17">
        <f ca="1">IF(Table1[[#This Row],[Area]]="YUKON",Table1[[#This Row],[Income]],0)</f>
        <v>0</v>
      </c>
      <c r="BH394" s="11">
        <f ca="1">IF(Table1[[#This Row],[Area]]="BC",Table1[[#This Row],[Income]],0)</f>
        <v>0</v>
      </c>
      <c r="BI394" s="11">
        <f t="shared" ca="1" si="185"/>
        <v>0</v>
      </c>
      <c r="BJ394" s="11">
        <f t="shared" ca="1" si="186"/>
        <v>8646</v>
      </c>
      <c r="BK394" s="11">
        <f ca="1">IF(Table1[[#This Row],[Area]]="NUNAVUT",Table1[[#This Row],[Income]],0)</f>
        <v>0</v>
      </c>
      <c r="BL394" s="11">
        <f t="shared" ca="1" si="187"/>
        <v>0</v>
      </c>
      <c r="BM394" s="6">
        <f ca="1">IF(Table1[[#This Row],[Area]]="MANITOBA",Table1[[#This Row],[Income]],0)</f>
        <v>0</v>
      </c>
      <c r="BN394" s="6">
        <f ca="1">IF(Table1[[#This Row],[Area]]="ONTARIO",Table1[[#This Row],[Income]],0)</f>
        <v>0</v>
      </c>
      <c r="BO394" s="6">
        <f ca="1">IF(Table1[[#This Row],[Area]]="QUEBEC",Table1[[#This Row],[Income]],0)</f>
        <v>0</v>
      </c>
      <c r="BP394" s="6">
        <f ca="1">IF(Table1[[#This Row],[Area]]="NEWFOUNLAND",Table1[[#This Row],[Income]],0)</f>
        <v>0</v>
      </c>
      <c r="BQ394" s="6">
        <f ca="1">IF(Table1[[#This Row],[Area]]="NEW BRUNCWICK",Table1[[#This Row],[Income]],0)</f>
        <v>0</v>
      </c>
      <c r="BR394" s="6">
        <f ca="1">IF(Table1[[#This Row],[Area]]="NOVA SCOTIA",Table1[[#This Row],[Income]],0)</f>
        <v>0</v>
      </c>
      <c r="BS394" s="7">
        <f t="shared" ca="1" si="188"/>
        <v>0</v>
      </c>
      <c r="BT394" s="5">
        <f ca="1">IF(Table1[[#This Row],[field of work]]="HEALTH",Table1[[#This Row],[Income]],0)</f>
        <v>5293</v>
      </c>
      <c r="BU394" s="6">
        <f ca="1">IF(Table1[[#This Row],[field of work]]="CONSTRUCTION",Table1[[#This Row],[Income]],0)</f>
        <v>0</v>
      </c>
      <c r="BV394" s="6">
        <f t="shared" ca="1" si="189"/>
        <v>0</v>
      </c>
      <c r="BW394" s="6">
        <f ca="1">IF(Table1[[#This Row],[field of work]]="IT",Table1[[#This Row],[Income]],0)</f>
        <v>0</v>
      </c>
      <c r="BX394" s="6">
        <f ca="1">IF(Table1[[#This Row],[field of work]]="GENERAL WORK",Table1[[#This Row],[Income]],0)</f>
        <v>0</v>
      </c>
      <c r="BY394" s="7">
        <f ca="1">IF(Table1[[#This Row],[field of work]]="AGRICULTURE",Table1[[#This Row],[Income]],0)</f>
        <v>0</v>
      </c>
      <c r="BZ394" s="5">
        <f ca="1">IF(Table1[[#This Row],[Value of debts]]&gt;Table1[[#This Row],[Income]],1,0)</f>
        <v>1</v>
      </c>
      <c r="CA394" s="7"/>
      <c r="CB394" s="5">
        <f ca="1">IF(Table1[[#This Row],[Networth of person($)]]&gt;$CC$6,Table1[[#This Row],[age]],0)</f>
        <v>25</v>
      </c>
      <c r="CC394" s="7"/>
      <c r="CD394" s="6"/>
      <c r="CE394" s="6"/>
      <c r="CF394" s="6"/>
      <c r="CG394" s="6"/>
      <c r="CH394" s="6"/>
      <c r="CI394" s="6"/>
    </row>
    <row r="395" spans="2:87" x14ac:dyDescent="0.25">
      <c r="B395">
        <f t="shared" ca="1" si="170"/>
        <v>1</v>
      </c>
      <c r="C395" t="str">
        <f t="shared" ca="1" si="171"/>
        <v>men</v>
      </c>
      <c r="D395">
        <f t="shared" ca="1" si="172"/>
        <v>28</v>
      </c>
      <c r="E395">
        <f t="shared" ca="1" si="173"/>
        <v>4</v>
      </c>
      <c r="F395" t="str">
        <f t="shared" ca="1" si="174"/>
        <v>IT</v>
      </c>
      <c r="G395">
        <f t="shared" ca="1" si="175"/>
        <v>2</v>
      </c>
      <c r="H395" t="str">
        <f t="shared" ca="1" si="176"/>
        <v>college</v>
      </c>
      <c r="I395">
        <f t="shared" ca="1" si="177"/>
        <v>3</v>
      </c>
      <c r="J395">
        <f t="shared" ca="1" si="178"/>
        <v>1</v>
      </c>
      <c r="K395">
        <f t="shared" ca="1" si="179"/>
        <v>5197</v>
      </c>
      <c r="L395">
        <f t="shared" ca="1" si="180"/>
        <v>6</v>
      </c>
      <c r="M395" t="str">
        <f t="shared" ca="1" si="181"/>
        <v>Saskatchenwan</v>
      </c>
      <c r="N395">
        <f t="shared" ca="1" si="163"/>
        <v>25985</v>
      </c>
      <c r="O395">
        <f t="shared" ca="1" si="182"/>
        <v>9745.1110905943751</v>
      </c>
      <c r="P395">
        <f t="shared" ca="1" si="164"/>
        <v>1839.1001461195804</v>
      </c>
      <c r="Q395">
        <f t="shared" ca="1" si="183"/>
        <v>1575</v>
      </c>
      <c r="R395">
        <f t="shared" ca="1" si="165"/>
        <v>6794.5998740375035</v>
      </c>
      <c r="S395">
        <f t="shared" ca="1" si="166"/>
        <v>7429.9678293604593</v>
      </c>
      <c r="T395">
        <f t="shared" ca="1" si="167"/>
        <v>35254.067975480037</v>
      </c>
      <c r="U395">
        <f t="shared" ca="1" si="168"/>
        <v>18114.710964631879</v>
      </c>
      <c r="V395">
        <f t="shared" ca="1" si="169"/>
        <v>17139.357010848158</v>
      </c>
      <c r="AD395" s="5">
        <f ca="1">IF(Table1[[#This Row],[Gender]]="men",1,0)</f>
        <v>1</v>
      </c>
      <c r="AE395" s="6">
        <f ca="1">IF(Table1[[#This Row],[Gender]]="women",1,0)</f>
        <v>0</v>
      </c>
      <c r="AF395" s="6"/>
      <c r="AG395" s="7"/>
      <c r="AJ395" s="17">
        <f ca="1">IF(Table1[[#This Row],[field of work]]="TEACHING",1,0)</f>
        <v>0</v>
      </c>
      <c r="AK395" s="11">
        <f ca="1">IF(Table1[[#This Row],[field of work]]="CONSTRUCTION",1,0)</f>
        <v>0</v>
      </c>
      <c r="AL395" s="11">
        <f ca="1">IF(Table1[[#This Row],[field of work]]="AGRICULTURE",1,0)</f>
        <v>0</v>
      </c>
      <c r="AM395" s="11">
        <f ca="1">IF(Table1[[#This Row],[field of work]]="AGRICULTURE",1,0)</f>
        <v>0</v>
      </c>
      <c r="AN395" s="11">
        <f ca="1">IF(Table1[[#This Row],[field of work]]="HEALTH",1,0)</f>
        <v>0</v>
      </c>
      <c r="AO395" s="11">
        <f ca="1">IF(Table1[[#This Row],[field of work]]="IT",1,0)</f>
        <v>1</v>
      </c>
      <c r="AP395" s="11"/>
      <c r="AQ395" s="11"/>
      <c r="AR395" s="6"/>
      <c r="AS395" s="6"/>
      <c r="AT395" s="6"/>
      <c r="AU395" s="7"/>
      <c r="AW395" s="20">
        <f ca="1">QUOTIENT(Table1[[#This Row],[Car Value]],Table1[[#This Row],[Cars]])</f>
        <v>1839</v>
      </c>
      <c r="AX395" s="6"/>
      <c r="AY395" s="17">
        <f ca="1">IF(Table1[[#This Row],[Value of debts]]&gt;$AZ$6,1,0)</f>
        <v>1</v>
      </c>
      <c r="AZ395" s="6"/>
      <c r="BA395" s="6"/>
      <c r="BB395" s="7"/>
      <c r="BC395" s="27">
        <f ca="1">(Table1[[#This Row],[Mortage left]]/Table1[[#This Row],[Value of House]])</f>
        <v>0.37502832751950643</v>
      </c>
      <c r="BD395" s="11">
        <f t="shared" ca="1" si="184"/>
        <v>0</v>
      </c>
      <c r="BE395" s="11"/>
      <c r="BF395" s="11"/>
      <c r="BG395" s="17">
        <f ca="1">IF(Table1[[#This Row],[Area]]="YUKON",Table1[[#This Row],[Income]],0)</f>
        <v>0</v>
      </c>
      <c r="BH395" s="11">
        <f ca="1">IF(Table1[[#This Row],[Area]]="BC",Table1[[#This Row],[Income]],0)</f>
        <v>0</v>
      </c>
      <c r="BI395" s="11">
        <f t="shared" ca="1" si="185"/>
        <v>0</v>
      </c>
      <c r="BJ395" s="11">
        <f t="shared" ca="1" si="186"/>
        <v>0</v>
      </c>
      <c r="BK395" s="11">
        <f ca="1">IF(Table1[[#This Row],[Area]]="NUNAVUT",Table1[[#This Row],[Income]],0)</f>
        <v>0</v>
      </c>
      <c r="BL395" s="11">
        <f t="shared" ca="1" si="187"/>
        <v>0</v>
      </c>
      <c r="BM395" s="6">
        <f ca="1">IF(Table1[[#This Row],[Area]]="MANITOBA",Table1[[#This Row],[Income]],0)</f>
        <v>0</v>
      </c>
      <c r="BN395" s="6">
        <f ca="1">IF(Table1[[#This Row],[Area]]="ONTARIO",Table1[[#This Row],[Income]],0)</f>
        <v>0</v>
      </c>
      <c r="BO395" s="6">
        <f ca="1">IF(Table1[[#This Row],[Area]]="QUEBEC",Table1[[#This Row],[Income]],0)</f>
        <v>0</v>
      </c>
      <c r="BP395" s="6">
        <f ca="1">IF(Table1[[#This Row],[Area]]="NEWFOUNLAND",Table1[[#This Row],[Income]],0)</f>
        <v>0</v>
      </c>
      <c r="BQ395" s="6">
        <f ca="1">IF(Table1[[#This Row],[Area]]="NEW BRUNCWICK",Table1[[#This Row],[Income]],0)</f>
        <v>0</v>
      </c>
      <c r="BR395" s="6">
        <f ca="1">IF(Table1[[#This Row],[Area]]="NOVA SCOTIA",Table1[[#This Row],[Income]],0)</f>
        <v>0</v>
      </c>
      <c r="BS395" s="7">
        <f t="shared" ca="1" si="188"/>
        <v>0</v>
      </c>
      <c r="BT395" s="5">
        <f ca="1">IF(Table1[[#This Row],[field of work]]="HEALTH",Table1[[#This Row],[Income]],0)</f>
        <v>0</v>
      </c>
      <c r="BU395" s="6">
        <f ca="1">IF(Table1[[#This Row],[field of work]]="CONSTRUCTION",Table1[[#This Row],[Income]],0)</f>
        <v>0</v>
      </c>
      <c r="BV395" s="6">
        <f t="shared" ca="1" si="189"/>
        <v>0</v>
      </c>
      <c r="BW395" s="6">
        <f ca="1">IF(Table1[[#This Row],[field of work]]="IT",Table1[[#This Row],[Income]],0)</f>
        <v>5197</v>
      </c>
      <c r="BX395" s="6">
        <f ca="1">IF(Table1[[#This Row],[field of work]]="GENERAL WORK",Table1[[#This Row],[Income]],0)</f>
        <v>0</v>
      </c>
      <c r="BY395" s="7">
        <f ca="1">IF(Table1[[#This Row],[field of work]]="AGRICULTURE",Table1[[#This Row],[Income]],0)</f>
        <v>0</v>
      </c>
      <c r="BZ395" s="5">
        <f ca="1">IF(Table1[[#This Row],[Value of debts]]&gt;Table1[[#This Row],[Income]],1,0)</f>
        <v>1</v>
      </c>
      <c r="CA395" s="7"/>
      <c r="CB395" s="5">
        <f ca="1">IF(Table1[[#This Row],[Networth of person($)]]&gt;$CC$6,Table1[[#This Row],[age]],0)</f>
        <v>28</v>
      </c>
      <c r="CC395" s="7"/>
      <c r="CD395" s="6"/>
      <c r="CE395" s="6"/>
      <c r="CF395" s="6"/>
      <c r="CG395" s="6"/>
      <c r="CH395" s="6"/>
      <c r="CI395" s="6"/>
    </row>
    <row r="396" spans="2:87" x14ac:dyDescent="0.25">
      <c r="B396">
        <f t="shared" ca="1" si="170"/>
        <v>1</v>
      </c>
      <c r="C396" t="str">
        <f t="shared" ca="1" si="171"/>
        <v>men</v>
      </c>
      <c r="D396">
        <f t="shared" ca="1" si="172"/>
        <v>31</v>
      </c>
      <c r="E396">
        <f t="shared" ca="1" si="173"/>
        <v>1</v>
      </c>
      <c r="F396" t="str">
        <f t="shared" ca="1" si="174"/>
        <v>health</v>
      </c>
      <c r="G396">
        <f t="shared" ca="1" si="175"/>
        <v>4</v>
      </c>
      <c r="H396" t="str">
        <f t="shared" ca="1" si="176"/>
        <v>technical</v>
      </c>
      <c r="I396">
        <f t="shared" ca="1" si="177"/>
        <v>4</v>
      </c>
      <c r="J396">
        <f t="shared" ca="1" si="178"/>
        <v>1</v>
      </c>
      <c r="K396">
        <f t="shared" ca="1" si="179"/>
        <v>6727</v>
      </c>
      <c r="L396">
        <f t="shared" ca="1" si="180"/>
        <v>11</v>
      </c>
      <c r="M396" t="str">
        <f t="shared" ca="1" si="181"/>
        <v>New bruncwick</v>
      </c>
      <c r="N396">
        <f t="shared" ca="1" si="163"/>
        <v>33635</v>
      </c>
      <c r="O396">
        <f t="shared" ca="1" si="182"/>
        <v>24005.113963328666</v>
      </c>
      <c r="P396">
        <f t="shared" ca="1" si="164"/>
        <v>3155.1119312730953</v>
      </c>
      <c r="Q396">
        <f t="shared" ca="1" si="183"/>
        <v>974</v>
      </c>
      <c r="R396">
        <f t="shared" ca="1" si="165"/>
        <v>4658.0801751821664</v>
      </c>
      <c r="S396">
        <f t="shared" ca="1" si="166"/>
        <v>4662.668933314957</v>
      </c>
      <c r="T396">
        <f t="shared" ca="1" si="167"/>
        <v>41452.78086458805</v>
      </c>
      <c r="U396">
        <f t="shared" ca="1" si="168"/>
        <v>29637.194138510833</v>
      </c>
      <c r="V396">
        <f t="shared" ca="1" si="169"/>
        <v>11815.586726077217</v>
      </c>
      <c r="AD396" s="5">
        <f ca="1">IF(Table1[[#This Row],[Gender]]="men",1,0)</f>
        <v>1</v>
      </c>
      <c r="AE396" s="6">
        <f ca="1">IF(Table1[[#This Row],[Gender]]="women",1,0)</f>
        <v>0</v>
      </c>
      <c r="AF396" s="6"/>
      <c r="AG396" s="7"/>
      <c r="AJ396" s="17">
        <f ca="1">IF(Table1[[#This Row],[field of work]]="TEACHING",1,0)</f>
        <v>0</v>
      </c>
      <c r="AK396" s="11">
        <f ca="1">IF(Table1[[#This Row],[field of work]]="CONSTRUCTION",1,0)</f>
        <v>0</v>
      </c>
      <c r="AL396" s="11">
        <f ca="1">IF(Table1[[#This Row],[field of work]]="AGRICULTURE",1,0)</f>
        <v>0</v>
      </c>
      <c r="AM396" s="11">
        <f ca="1">IF(Table1[[#This Row],[field of work]]="AGRICULTURE",1,0)</f>
        <v>0</v>
      </c>
      <c r="AN396" s="11">
        <f ca="1">IF(Table1[[#This Row],[field of work]]="HEALTH",1,0)</f>
        <v>1</v>
      </c>
      <c r="AO396" s="11">
        <f ca="1">IF(Table1[[#This Row],[field of work]]="IT",1,0)</f>
        <v>0</v>
      </c>
      <c r="AP396" s="11"/>
      <c r="AQ396" s="11"/>
      <c r="AR396" s="6"/>
      <c r="AS396" s="6"/>
      <c r="AT396" s="6"/>
      <c r="AU396" s="7"/>
      <c r="AW396" s="20">
        <f ca="1">QUOTIENT(Table1[[#This Row],[Car Value]],Table1[[#This Row],[Cars]])</f>
        <v>3155</v>
      </c>
      <c r="AX396" s="6"/>
      <c r="AY396" s="17">
        <f ca="1">IF(Table1[[#This Row],[Value of debts]]&gt;$AZ$6,1,0)</f>
        <v>1</v>
      </c>
      <c r="AZ396" s="6"/>
      <c r="BA396" s="6"/>
      <c r="BB396" s="7"/>
      <c r="BC396" s="27">
        <f ca="1">(Table1[[#This Row],[Mortage left]]/Table1[[#This Row],[Value of House]])</f>
        <v>0.71369448382127743</v>
      </c>
      <c r="BD396" s="11">
        <f t="shared" ca="1" si="184"/>
        <v>0</v>
      </c>
      <c r="BE396" s="11"/>
      <c r="BF396" s="11"/>
      <c r="BG396" s="17">
        <f ca="1">IF(Table1[[#This Row],[Area]]="YUKON",Table1[[#This Row],[Income]],0)</f>
        <v>0</v>
      </c>
      <c r="BH396" s="11">
        <f ca="1">IF(Table1[[#This Row],[Area]]="BC",Table1[[#This Row],[Income]],0)</f>
        <v>0</v>
      </c>
      <c r="BI396" s="11">
        <f t="shared" ca="1" si="185"/>
        <v>0</v>
      </c>
      <c r="BJ396" s="11">
        <f t="shared" ca="1" si="186"/>
        <v>0</v>
      </c>
      <c r="BK396" s="11">
        <f ca="1">IF(Table1[[#This Row],[Area]]="NUNAVUT",Table1[[#This Row],[Income]],0)</f>
        <v>0</v>
      </c>
      <c r="BL396" s="11">
        <f t="shared" ca="1" si="187"/>
        <v>0</v>
      </c>
      <c r="BM396" s="6">
        <f ca="1">IF(Table1[[#This Row],[Area]]="MANITOBA",Table1[[#This Row],[Income]],0)</f>
        <v>0</v>
      </c>
      <c r="BN396" s="6">
        <f ca="1">IF(Table1[[#This Row],[Area]]="ONTARIO",Table1[[#This Row],[Income]],0)</f>
        <v>0</v>
      </c>
      <c r="BO396" s="6">
        <f ca="1">IF(Table1[[#This Row],[Area]]="QUEBEC",Table1[[#This Row],[Income]],0)</f>
        <v>0</v>
      </c>
      <c r="BP396" s="6">
        <f ca="1">IF(Table1[[#This Row],[Area]]="NEWFOUNLAND",Table1[[#This Row],[Income]],0)</f>
        <v>0</v>
      </c>
      <c r="BQ396" s="6">
        <f ca="1">IF(Table1[[#This Row],[Area]]="NEW BRUNCWICK",Table1[[#This Row],[Income]],0)</f>
        <v>6727</v>
      </c>
      <c r="BR396" s="6">
        <f ca="1">IF(Table1[[#This Row],[Area]]="NOVA SCOTIA",Table1[[#This Row],[Income]],0)</f>
        <v>0</v>
      </c>
      <c r="BS396" s="7">
        <f t="shared" ca="1" si="188"/>
        <v>0</v>
      </c>
      <c r="BT396" s="5">
        <f ca="1">IF(Table1[[#This Row],[field of work]]="HEALTH",Table1[[#This Row],[Income]],0)</f>
        <v>6727</v>
      </c>
      <c r="BU396" s="6">
        <f ca="1">IF(Table1[[#This Row],[field of work]]="CONSTRUCTION",Table1[[#This Row],[Income]],0)</f>
        <v>0</v>
      </c>
      <c r="BV396" s="6">
        <f t="shared" ca="1" si="189"/>
        <v>0</v>
      </c>
      <c r="BW396" s="6">
        <f ca="1">IF(Table1[[#This Row],[field of work]]="IT",Table1[[#This Row],[Income]],0)</f>
        <v>0</v>
      </c>
      <c r="BX396" s="6">
        <f ca="1">IF(Table1[[#This Row],[field of work]]="GENERAL WORK",Table1[[#This Row],[Income]],0)</f>
        <v>0</v>
      </c>
      <c r="BY396" s="7">
        <f ca="1">IF(Table1[[#This Row],[field of work]]="AGRICULTURE",Table1[[#This Row],[Income]],0)</f>
        <v>0</v>
      </c>
      <c r="BZ396" s="5">
        <f ca="1">IF(Table1[[#This Row],[Value of debts]]&gt;Table1[[#This Row],[Income]],1,0)</f>
        <v>1</v>
      </c>
      <c r="CA396" s="7"/>
      <c r="CB396" s="5">
        <f ca="1">IF(Table1[[#This Row],[Networth of person($)]]&gt;$CC$6,Table1[[#This Row],[age]],0)</f>
        <v>31</v>
      </c>
      <c r="CC396" s="7"/>
      <c r="CD396" s="6"/>
      <c r="CE396" s="6"/>
      <c r="CF396" s="6"/>
      <c r="CG396" s="6"/>
      <c r="CH396" s="6"/>
      <c r="CI396" s="6"/>
    </row>
    <row r="397" spans="2:87" x14ac:dyDescent="0.25">
      <c r="B397">
        <f t="shared" ca="1" si="170"/>
        <v>2</v>
      </c>
      <c r="C397" t="str">
        <f t="shared" ca="1" si="171"/>
        <v>women</v>
      </c>
      <c r="D397">
        <f t="shared" ca="1" si="172"/>
        <v>26</v>
      </c>
      <c r="E397">
        <f t="shared" ca="1" si="173"/>
        <v>6</v>
      </c>
      <c r="F397" t="str">
        <f t="shared" ca="1" si="174"/>
        <v>agriculture</v>
      </c>
      <c r="G397">
        <f t="shared" ca="1" si="175"/>
        <v>6</v>
      </c>
      <c r="H397" t="str">
        <f t="shared" ca="1" si="176"/>
        <v>other</v>
      </c>
      <c r="I397">
        <f t="shared" ca="1" si="177"/>
        <v>1</v>
      </c>
      <c r="J397">
        <f t="shared" ca="1" si="178"/>
        <v>1</v>
      </c>
      <c r="K397">
        <f t="shared" ca="1" si="179"/>
        <v>8871</v>
      </c>
      <c r="L397">
        <f t="shared" ca="1" si="180"/>
        <v>10</v>
      </c>
      <c r="M397" t="str">
        <f t="shared" ca="1" si="181"/>
        <v>Newfounland</v>
      </c>
      <c r="N397">
        <f t="shared" ca="1" si="163"/>
        <v>35484</v>
      </c>
      <c r="O397">
        <f t="shared" ca="1" si="182"/>
        <v>22045.09853903544</v>
      </c>
      <c r="P397">
        <f t="shared" ca="1" si="164"/>
        <v>8525.1108086447366</v>
      </c>
      <c r="Q397">
        <f t="shared" ca="1" si="183"/>
        <v>3667</v>
      </c>
      <c r="R397">
        <f t="shared" ca="1" si="165"/>
        <v>10932.560264884614</v>
      </c>
      <c r="S397">
        <f t="shared" ca="1" si="166"/>
        <v>6426.746380045759</v>
      </c>
      <c r="T397">
        <f t="shared" ca="1" si="167"/>
        <v>50435.857188690497</v>
      </c>
      <c r="U397">
        <f t="shared" ca="1" si="168"/>
        <v>36644.658803920058</v>
      </c>
      <c r="V397">
        <f t="shared" ca="1" si="169"/>
        <v>13791.19838477044</v>
      </c>
      <c r="AD397" s="5">
        <f ca="1">IF(Table1[[#This Row],[Gender]]="men",1,0)</f>
        <v>0</v>
      </c>
      <c r="AE397" s="6">
        <f ca="1">IF(Table1[[#This Row],[Gender]]="women",1,0)</f>
        <v>1</v>
      </c>
      <c r="AF397" s="6"/>
      <c r="AG397" s="7"/>
      <c r="AJ397" s="17">
        <f ca="1">IF(Table1[[#This Row],[field of work]]="TEACHING",1,0)</f>
        <v>0</v>
      </c>
      <c r="AK397" s="11">
        <f ca="1">IF(Table1[[#This Row],[field of work]]="CONSTRUCTION",1,0)</f>
        <v>0</v>
      </c>
      <c r="AL397" s="11">
        <f ca="1">IF(Table1[[#This Row],[field of work]]="AGRICULTURE",1,0)</f>
        <v>1</v>
      </c>
      <c r="AM397" s="11">
        <f ca="1">IF(Table1[[#This Row],[field of work]]="AGRICULTURE",1,0)</f>
        <v>1</v>
      </c>
      <c r="AN397" s="11">
        <f ca="1">IF(Table1[[#This Row],[field of work]]="HEALTH",1,0)</f>
        <v>0</v>
      </c>
      <c r="AO397" s="11">
        <f ca="1">IF(Table1[[#This Row],[field of work]]="IT",1,0)</f>
        <v>0</v>
      </c>
      <c r="AP397" s="11"/>
      <c r="AQ397" s="11"/>
      <c r="AR397" s="6"/>
      <c r="AS397" s="6"/>
      <c r="AT397" s="6"/>
      <c r="AU397" s="7"/>
      <c r="AW397" s="20">
        <f ca="1">QUOTIENT(Table1[[#This Row],[Car Value]],Table1[[#This Row],[Cars]])</f>
        <v>8525</v>
      </c>
      <c r="AX397" s="6"/>
      <c r="AY397" s="17">
        <f ca="1">IF(Table1[[#This Row],[Value of debts]]&gt;$AZ$6,1,0)</f>
        <v>1</v>
      </c>
      <c r="AZ397" s="6"/>
      <c r="BA397" s="6"/>
      <c r="BB397" s="7"/>
      <c r="BC397" s="27">
        <f ca="1">(Table1[[#This Row],[Mortage left]]/Table1[[#This Row],[Value of House]])</f>
        <v>0.62126869966845455</v>
      </c>
      <c r="BD397" s="11">
        <f t="shared" ca="1" si="184"/>
        <v>0</v>
      </c>
      <c r="BE397" s="11"/>
      <c r="BF397" s="11"/>
      <c r="BG397" s="17">
        <f ca="1">IF(Table1[[#This Row],[Area]]="YUKON",Table1[[#This Row],[Income]],0)</f>
        <v>0</v>
      </c>
      <c r="BH397" s="11">
        <f ca="1">IF(Table1[[#This Row],[Area]]="BC",Table1[[#This Row],[Income]],0)</f>
        <v>0</v>
      </c>
      <c r="BI397" s="11">
        <f t="shared" ca="1" si="185"/>
        <v>0</v>
      </c>
      <c r="BJ397" s="11">
        <f t="shared" ca="1" si="186"/>
        <v>0</v>
      </c>
      <c r="BK397" s="11">
        <f ca="1">IF(Table1[[#This Row],[Area]]="NUNAVUT",Table1[[#This Row],[Income]],0)</f>
        <v>0</v>
      </c>
      <c r="BL397" s="11">
        <f t="shared" ca="1" si="187"/>
        <v>0</v>
      </c>
      <c r="BM397" s="6">
        <f ca="1">IF(Table1[[#This Row],[Area]]="MANITOBA",Table1[[#This Row],[Income]],0)</f>
        <v>0</v>
      </c>
      <c r="BN397" s="6">
        <f ca="1">IF(Table1[[#This Row],[Area]]="ONTARIO",Table1[[#This Row],[Income]],0)</f>
        <v>0</v>
      </c>
      <c r="BO397" s="6">
        <f ca="1">IF(Table1[[#This Row],[Area]]="QUEBEC",Table1[[#This Row],[Income]],0)</f>
        <v>0</v>
      </c>
      <c r="BP397" s="6">
        <f ca="1">IF(Table1[[#This Row],[Area]]="NEWFOUNLAND",Table1[[#This Row],[Income]],0)</f>
        <v>8871</v>
      </c>
      <c r="BQ397" s="6">
        <f ca="1">IF(Table1[[#This Row],[Area]]="NEW BRUNCWICK",Table1[[#This Row],[Income]],0)</f>
        <v>0</v>
      </c>
      <c r="BR397" s="6">
        <f ca="1">IF(Table1[[#This Row],[Area]]="NOVA SCOTIA",Table1[[#This Row],[Income]],0)</f>
        <v>0</v>
      </c>
      <c r="BS397" s="7">
        <f t="shared" ca="1" si="188"/>
        <v>0</v>
      </c>
      <c r="BT397" s="5">
        <f ca="1">IF(Table1[[#This Row],[field of work]]="HEALTH",Table1[[#This Row],[Income]],0)</f>
        <v>0</v>
      </c>
      <c r="BU397" s="6">
        <f ca="1">IF(Table1[[#This Row],[field of work]]="CONSTRUCTION",Table1[[#This Row],[Income]],0)</f>
        <v>0</v>
      </c>
      <c r="BV397" s="6">
        <f t="shared" ca="1" si="189"/>
        <v>0</v>
      </c>
      <c r="BW397" s="6">
        <f ca="1">IF(Table1[[#This Row],[field of work]]="IT",Table1[[#This Row],[Income]],0)</f>
        <v>0</v>
      </c>
      <c r="BX397" s="6">
        <f ca="1">IF(Table1[[#This Row],[field of work]]="GENERAL WORK",Table1[[#This Row],[Income]],0)</f>
        <v>0</v>
      </c>
      <c r="BY397" s="7">
        <f ca="1">IF(Table1[[#This Row],[field of work]]="AGRICULTURE",Table1[[#This Row],[Income]],0)</f>
        <v>8871</v>
      </c>
      <c r="BZ397" s="5">
        <f ca="1">IF(Table1[[#This Row],[Value of debts]]&gt;Table1[[#This Row],[Income]],1,0)</f>
        <v>1</v>
      </c>
      <c r="CA397" s="7"/>
      <c r="CB397" s="5">
        <f ca="1">IF(Table1[[#This Row],[Networth of person($)]]&gt;$CC$6,Table1[[#This Row],[age]],0)</f>
        <v>26</v>
      </c>
      <c r="CC397" s="7"/>
      <c r="CD397" s="6"/>
      <c r="CE397" s="6"/>
      <c r="CF397" s="6"/>
      <c r="CG397" s="6"/>
      <c r="CH397" s="6"/>
      <c r="CI397" s="6"/>
    </row>
    <row r="398" spans="2:87" x14ac:dyDescent="0.25">
      <c r="B398">
        <f t="shared" ca="1" si="170"/>
        <v>1</v>
      </c>
      <c r="C398" t="str">
        <f t="shared" ca="1" si="171"/>
        <v>men</v>
      </c>
      <c r="D398">
        <f t="shared" ca="1" si="172"/>
        <v>35</v>
      </c>
      <c r="E398">
        <f t="shared" ca="1" si="173"/>
        <v>6</v>
      </c>
      <c r="F398" t="str">
        <f t="shared" ca="1" si="174"/>
        <v>agriculture</v>
      </c>
      <c r="G398">
        <f t="shared" ca="1" si="175"/>
        <v>1</v>
      </c>
      <c r="H398" t="str">
        <f t="shared" ca="1" si="176"/>
        <v>highschool</v>
      </c>
      <c r="I398">
        <f t="shared" ca="1" si="177"/>
        <v>0</v>
      </c>
      <c r="J398">
        <f t="shared" ca="1" si="178"/>
        <v>2</v>
      </c>
      <c r="K398">
        <f t="shared" ca="1" si="179"/>
        <v>7170</v>
      </c>
      <c r="L398">
        <f t="shared" ca="1" si="180"/>
        <v>8</v>
      </c>
      <c r="M398" t="str">
        <f t="shared" ca="1" si="181"/>
        <v>Ontario</v>
      </c>
      <c r="N398">
        <f t="shared" ca="1" si="163"/>
        <v>28680</v>
      </c>
      <c r="O398">
        <f t="shared" ca="1" si="182"/>
        <v>8567.2517568546227</v>
      </c>
      <c r="P398">
        <f t="shared" ca="1" si="164"/>
        <v>435.15893767903714</v>
      </c>
      <c r="Q398">
        <f t="shared" ca="1" si="183"/>
        <v>359</v>
      </c>
      <c r="R398">
        <f t="shared" ca="1" si="165"/>
        <v>11695.151413399242</v>
      </c>
      <c r="S398">
        <f t="shared" ca="1" si="166"/>
        <v>6253.1943885861911</v>
      </c>
      <c r="T398">
        <f t="shared" ca="1" si="167"/>
        <v>35368.353326265227</v>
      </c>
      <c r="U398">
        <f t="shared" ca="1" si="168"/>
        <v>20621.403170253863</v>
      </c>
      <c r="V398">
        <f t="shared" ca="1" si="169"/>
        <v>14746.950156011364</v>
      </c>
      <c r="AD398" s="5">
        <f ca="1">IF(Table1[[#This Row],[Gender]]="men",1,0)</f>
        <v>1</v>
      </c>
      <c r="AE398" s="6">
        <f ca="1">IF(Table1[[#This Row],[Gender]]="women",1,0)</f>
        <v>0</v>
      </c>
      <c r="AF398" s="6"/>
      <c r="AG398" s="7"/>
      <c r="AJ398" s="17">
        <f ca="1">IF(Table1[[#This Row],[field of work]]="TEACHING",1,0)</f>
        <v>0</v>
      </c>
      <c r="AK398" s="11">
        <f ca="1">IF(Table1[[#This Row],[field of work]]="CONSTRUCTION",1,0)</f>
        <v>0</v>
      </c>
      <c r="AL398" s="11">
        <f ca="1">IF(Table1[[#This Row],[field of work]]="AGRICULTURE",1,0)</f>
        <v>1</v>
      </c>
      <c r="AM398" s="11">
        <f ca="1">IF(Table1[[#This Row],[field of work]]="AGRICULTURE",1,0)</f>
        <v>1</v>
      </c>
      <c r="AN398" s="11">
        <f ca="1">IF(Table1[[#This Row],[field of work]]="HEALTH",1,0)</f>
        <v>0</v>
      </c>
      <c r="AO398" s="11">
        <f ca="1">IF(Table1[[#This Row],[field of work]]="IT",1,0)</f>
        <v>0</v>
      </c>
      <c r="AP398" s="11"/>
      <c r="AQ398" s="11"/>
      <c r="AR398" s="6"/>
      <c r="AS398" s="6"/>
      <c r="AT398" s="6"/>
      <c r="AU398" s="7"/>
      <c r="AW398" s="20">
        <f ca="1">QUOTIENT(Table1[[#This Row],[Car Value]],Table1[[#This Row],[Cars]])</f>
        <v>217</v>
      </c>
      <c r="AX398" s="6"/>
      <c r="AY398" s="17">
        <f ca="1">IF(Table1[[#This Row],[Value of debts]]&gt;$AZ$6,1,0)</f>
        <v>1</v>
      </c>
      <c r="AZ398" s="6"/>
      <c r="BA398" s="6"/>
      <c r="BB398" s="7"/>
      <c r="BC398" s="27">
        <f ca="1">(Table1[[#This Row],[Mortage left]]/Table1[[#This Row],[Value of House]])</f>
        <v>0.29871868050399658</v>
      </c>
      <c r="BD398" s="11">
        <f t="shared" ca="1" si="184"/>
        <v>0</v>
      </c>
      <c r="BE398" s="11"/>
      <c r="BF398" s="11"/>
      <c r="BG398" s="17">
        <f ca="1">IF(Table1[[#This Row],[Area]]="YUKON",Table1[[#This Row],[Income]],0)</f>
        <v>0</v>
      </c>
      <c r="BH398" s="11">
        <f ca="1">IF(Table1[[#This Row],[Area]]="BC",Table1[[#This Row],[Income]],0)</f>
        <v>0</v>
      </c>
      <c r="BI398" s="11">
        <f t="shared" ca="1" si="185"/>
        <v>0</v>
      </c>
      <c r="BJ398" s="11">
        <f t="shared" ca="1" si="186"/>
        <v>5292</v>
      </c>
      <c r="BK398" s="11">
        <f ca="1">IF(Table1[[#This Row],[Area]]="NUNAVUT",Table1[[#This Row],[Income]],0)</f>
        <v>0</v>
      </c>
      <c r="BL398" s="11">
        <f t="shared" ca="1" si="187"/>
        <v>0</v>
      </c>
      <c r="BM398" s="6">
        <f ca="1">IF(Table1[[#This Row],[Area]]="MANITOBA",Table1[[#This Row],[Income]],0)</f>
        <v>0</v>
      </c>
      <c r="BN398" s="6">
        <f ca="1">IF(Table1[[#This Row],[Area]]="ONTARIO",Table1[[#This Row],[Income]],0)</f>
        <v>7170</v>
      </c>
      <c r="BO398" s="6">
        <f ca="1">IF(Table1[[#This Row],[Area]]="QUEBEC",Table1[[#This Row],[Income]],0)</f>
        <v>0</v>
      </c>
      <c r="BP398" s="6">
        <f ca="1">IF(Table1[[#This Row],[Area]]="NEWFOUNLAND",Table1[[#This Row],[Income]],0)</f>
        <v>0</v>
      </c>
      <c r="BQ398" s="6">
        <f ca="1">IF(Table1[[#This Row],[Area]]="NEW BRUNCWICK",Table1[[#This Row],[Income]],0)</f>
        <v>0</v>
      </c>
      <c r="BR398" s="6">
        <f ca="1">IF(Table1[[#This Row],[Area]]="NOVA SCOTIA",Table1[[#This Row],[Income]],0)</f>
        <v>0</v>
      </c>
      <c r="BS398" s="7">
        <f t="shared" ca="1" si="188"/>
        <v>0</v>
      </c>
      <c r="BT398" s="5">
        <f ca="1">IF(Table1[[#This Row],[field of work]]="HEALTH",Table1[[#This Row],[Income]],0)</f>
        <v>0</v>
      </c>
      <c r="BU398" s="6">
        <f ca="1">IF(Table1[[#This Row],[field of work]]="CONSTRUCTION",Table1[[#This Row],[Income]],0)</f>
        <v>0</v>
      </c>
      <c r="BV398" s="6">
        <f t="shared" ca="1" si="189"/>
        <v>0</v>
      </c>
      <c r="BW398" s="6">
        <f ca="1">IF(Table1[[#This Row],[field of work]]="IT",Table1[[#This Row],[Income]],0)</f>
        <v>0</v>
      </c>
      <c r="BX398" s="6">
        <f ca="1">IF(Table1[[#This Row],[field of work]]="GENERAL WORK",Table1[[#This Row],[Income]],0)</f>
        <v>0</v>
      </c>
      <c r="BY398" s="7">
        <f ca="1">IF(Table1[[#This Row],[field of work]]="AGRICULTURE",Table1[[#This Row],[Income]],0)</f>
        <v>7170</v>
      </c>
      <c r="BZ398" s="5">
        <f ca="1">IF(Table1[[#This Row],[Value of debts]]&gt;Table1[[#This Row],[Income]],1,0)</f>
        <v>1</v>
      </c>
      <c r="CA398" s="7"/>
      <c r="CB398" s="5">
        <f ca="1">IF(Table1[[#This Row],[Networth of person($)]]&gt;$CC$6,Table1[[#This Row],[age]],0)</f>
        <v>35</v>
      </c>
      <c r="CC398" s="7"/>
      <c r="CD398" s="6"/>
      <c r="CE398" s="6"/>
      <c r="CF398" s="6"/>
      <c r="CG398" s="6"/>
      <c r="CH398" s="6"/>
      <c r="CI398" s="6"/>
    </row>
    <row r="399" spans="2:87" x14ac:dyDescent="0.25">
      <c r="B399">
        <f t="shared" ca="1" si="170"/>
        <v>2</v>
      </c>
      <c r="C399" t="str">
        <f t="shared" ca="1" si="171"/>
        <v>women</v>
      </c>
      <c r="D399">
        <f t="shared" ca="1" si="172"/>
        <v>29</v>
      </c>
      <c r="E399">
        <f t="shared" ca="1" si="173"/>
        <v>6</v>
      </c>
      <c r="F399" t="str">
        <f t="shared" ca="1" si="174"/>
        <v>agriculture</v>
      </c>
      <c r="G399">
        <f t="shared" ca="1" si="175"/>
        <v>5</v>
      </c>
      <c r="H399" t="str">
        <f t="shared" ca="1" si="176"/>
        <v>other</v>
      </c>
      <c r="I399">
        <f t="shared" ca="1" si="177"/>
        <v>3</v>
      </c>
      <c r="J399">
        <f t="shared" ca="1" si="178"/>
        <v>2</v>
      </c>
      <c r="K399">
        <f t="shared" ca="1" si="179"/>
        <v>8490</v>
      </c>
      <c r="L399">
        <f t="shared" ca="1" si="180"/>
        <v>10</v>
      </c>
      <c r="M399" t="str">
        <f t="shared" ca="1" si="181"/>
        <v>Newfounland</v>
      </c>
      <c r="N399">
        <f t="shared" ca="1" si="163"/>
        <v>42450</v>
      </c>
      <c r="O399">
        <f t="shared" ca="1" si="182"/>
        <v>26919.314519366129</v>
      </c>
      <c r="P399">
        <f t="shared" ca="1" si="164"/>
        <v>8727.2526168808399</v>
      </c>
      <c r="Q399">
        <f t="shared" ca="1" si="183"/>
        <v>761</v>
      </c>
      <c r="R399">
        <f t="shared" ca="1" si="165"/>
        <v>8328.7967339738607</v>
      </c>
      <c r="S399">
        <f t="shared" ca="1" si="166"/>
        <v>7713.2395891307488</v>
      </c>
      <c r="T399">
        <f t="shared" ca="1" si="167"/>
        <v>58890.492206011586</v>
      </c>
      <c r="U399">
        <f t="shared" ca="1" si="168"/>
        <v>36009.111253339986</v>
      </c>
      <c r="V399">
        <f t="shared" ca="1" si="169"/>
        <v>22881.3809526716</v>
      </c>
      <c r="AD399" s="5">
        <f ca="1">IF(Table1[[#This Row],[Gender]]="men",1,0)</f>
        <v>0</v>
      </c>
      <c r="AE399" s="6">
        <f ca="1">IF(Table1[[#This Row],[Gender]]="women",1,0)</f>
        <v>1</v>
      </c>
      <c r="AF399" s="6"/>
      <c r="AG399" s="7"/>
      <c r="AJ399" s="17">
        <f ca="1">IF(Table1[[#This Row],[field of work]]="TEACHING",1,0)</f>
        <v>0</v>
      </c>
      <c r="AK399" s="11">
        <f ca="1">IF(Table1[[#This Row],[field of work]]="CONSTRUCTION",1,0)</f>
        <v>0</v>
      </c>
      <c r="AL399" s="11">
        <f ca="1">IF(Table1[[#This Row],[field of work]]="AGRICULTURE",1,0)</f>
        <v>1</v>
      </c>
      <c r="AM399" s="11">
        <f ca="1">IF(Table1[[#This Row],[field of work]]="AGRICULTURE",1,0)</f>
        <v>1</v>
      </c>
      <c r="AN399" s="11">
        <f ca="1">IF(Table1[[#This Row],[field of work]]="HEALTH",1,0)</f>
        <v>0</v>
      </c>
      <c r="AO399" s="11">
        <f ca="1">IF(Table1[[#This Row],[field of work]]="IT",1,0)</f>
        <v>0</v>
      </c>
      <c r="AP399" s="11"/>
      <c r="AQ399" s="11"/>
      <c r="AR399" s="6"/>
      <c r="AS399" s="6"/>
      <c r="AT399" s="6"/>
      <c r="AU399" s="7"/>
      <c r="AW399" s="20">
        <f ca="1">QUOTIENT(Table1[[#This Row],[Car Value]],Table1[[#This Row],[Cars]])</f>
        <v>4363</v>
      </c>
      <c r="AX399" s="6"/>
      <c r="AY399" s="17">
        <f ca="1">IF(Table1[[#This Row],[Value of debts]]&gt;$AZ$6,1,0)</f>
        <v>1</v>
      </c>
      <c r="AZ399" s="6"/>
      <c r="BA399" s="6"/>
      <c r="BB399" s="7"/>
      <c r="BC399" s="27">
        <f ca="1">(Table1[[#This Row],[Mortage left]]/Table1[[#This Row],[Value of House]])</f>
        <v>0.63414168479072153</v>
      </c>
      <c r="BD399" s="11">
        <f t="shared" ca="1" si="184"/>
        <v>0</v>
      </c>
      <c r="BE399" s="11"/>
      <c r="BF399" s="11"/>
      <c r="BG399" s="17">
        <f ca="1">IF(Table1[[#This Row],[Area]]="YUKON",Table1[[#This Row],[Income]],0)</f>
        <v>0</v>
      </c>
      <c r="BH399" s="11">
        <f ca="1">IF(Table1[[#This Row],[Area]]="BC",Table1[[#This Row],[Income]],0)</f>
        <v>0</v>
      </c>
      <c r="BI399" s="11">
        <f t="shared" ca="1" si="185"/>
        <v>0</v>
      </c>
      <c r="BJ399" s="11">
        <f t="shared" ca="1" si="186"/>
        <v>0</v>
      </c>
      <c r="BK399" s="11">
        <f ca="1">IF(Table1[[#This Row],[Area]]="NUNAVUT",Table1[[#This Row],[Income]],0)</f>
        <v>0</v>
      </c>
      <c r="BL399" s="11">
        <f t="shared" ca="1" si="187"/>
        <v>0</v>
      </c>
      <c r="BM399" s="6">
        <f ca="1">IF(Table1[[#This Row],[Area]]="MANITOBA",Table1[[#This Row],[Income]],0)</f>
        <v>0</v>
      </c>
      <c r="BN399" s="6">
        <f ca="1">IF(Table1[[#This Row],[Area]]="ONTARIO",Table1[[#This Row],[Income]],0)</f>
        <v>0</v>
      </c>
      <c r="BO399" s="6">
        <f ca="1">IF(Table1[[#This Row],[Area]]="QUEBEC",Table1[[#This Row],[Income]],0)</f>
        <v>0</v>
      </c>
      <c r="BP399" s="6">
        <f ca="1">IF(Table1[[#This Row],[Area]]="NEWFOUNLAND",Table1[[#This Row],[Income]],0)</f>
        <v>8490</v>
      </c>
      <c r="BQ399" s="6">
        <f ca="1">IF(Table1[[#This Row],[Area]]="NEW BRUNCWICK",Table1[[#This Row],[Income]],0)</f>
        <v>0</v>
      </c>
      <c r="BR399" s="6">
        <f ca="1">IF(Table1[[#This Row],[Area]]="NOVA SCOTIA",Table1[[#This Row],[Income]],0)</f>
        <v>0</v>
      </c>
      <c r="BS399" s="7">
        <f t="shared" ca="1" si="188"/>
        <v>0</v>
      </c>
      <c r="BT399" s="5">
        <f ca="1">IF(Table1[[#This Row],[field of work]]="HEALTH",Table1[[#This Row],[Income]],0)</f>
        <v>0</v>
      </c>
      <c r="BU399" s="6">
        <f ca="1">IF(Table1[[#This Row],[field of work]]="CONSTRUCTION",Table1[[#This Row],[Income]],0)</f>
        <v>0</v>
      </c>
      <c r="BV399" s="6">
        <f t="shared" ca="1" si="189"/>
        <v>0</v>
      </c>
      <c r="BW399" s="6">
        <f ca="1">IF(Table1[[#This Row],[field of work]]="IT",Table1[[#This Row],[Income]],0)</f>
        <v>0</v>
      </c>
      <c r="BX399" s="6">
        <f ca="1">IF(Table1[[#This Row],[field of work]]="GENERAL WORK",Table1[[#This Row],[Income]],0)</f>
        <v>0</v>
      </c>
      <c r="BY399" s="7">
        <f ca="1">IF(Table1[[#This Row],[field of work]]="AGRICULTURE",Table1[[#This Row],[Income]],0)</f>
        <v>8490</v>
      </c>
      <c r="BZ399" s="5">
        <f ca="1">IF(Table1[[#This Row],[Value of debts]]&gt;Table1[[#This Row],[Income]],1,0)</f>
        <v>1</v>
      </c>
      <c r="CA399" s="7"/>
      <c r="CB399" s="5">
        <f ca="1">IF(Table1[[#This Row],[Networth of person($)]]&gt;$CC$6,Table1[[#This Row],[age]],0)</f>
        <v>29</v>
      </c>
      <c r="CC399" s="7"/>
      <c r="CD399" s="6"/>
      <c r="CE399" s="6"/>
      <c r="CF399" s="6"/>
      <c r="CG399" s="6"/>
      <c r="CH399" s="6"/>
      <c r="CI399" s="6"/>
    </row>
    <row r="400" spans="2:87" x14ac:dyDescent="0.25">
      <c r="B400">
        <f t="shared" ca="1" si="170"/>
        <v>2</v>
      </c>
      <c r="C400" t="str">
        <f t="shared" ca="1" si="171"/>
        <v>women</v>
      </c>
      <c r="D400">
        <f t="shared" ca="1" si="172"/>
        <v>45</v>
      </c>
      <c r="E400">
        <f t="shared" ca="1" si="173"/>
        <v>2</v>
      </c>
      <c r="F400" t="str">
        <f t="shared" ca="1" si="174"/>
        <v>constuction</v>
      </c>
      <c r="G400">
        <f t="shared" ca="1" si="175"/>
        <v>1</v>
      </c>
      <c r="H400" t="str">
        <f t="shared" ca="1" si="176"/>
        <v>highschool</v>
      </c>
      <c r="I400">
        <f t="shared" ca="1" si="177"/>
        <v>1</v>
      </c>
      <c r="J400">
        <f t="shared" ca="1" si="178"/>
        <v>2</v>
      </c>
      <c r="K400">
        <f t="shared" ca="1" si="179"/>
        <v>2505</v>
      </c>
      <c r="L400">
        <f t="shared" ca="1" si="180"/>
        <v>3</v>
      </c>
      <c r="M400" t="str">
        <f t="shared" ca="1" si="181"/>
        <v>Northwest Ter</v>
      </c>
      <c r="N400">
        <f t="shared" ca="1" si="163"/>
        <v>12525</v>
      </c>
      <c r="O400">
        <f t="shared" ca="1" si="182"/>
        <v>10638.261624161987</v>
      </c>
      <c r="P400">
        <f t="shared" ca="1" si="164"/>
        <v>2453.088482683916</v>
      </c>
      <c r="Q400">
        <f t="shared" ca="1" si="183"/>
        <v>861</v>
      </c>
      <c r="R400">
        <f t="shared" ca="1" si="165"/>
        <v>2709.605812015589</v>
      </c>
      <c r="S400">
        <f t="shared" ca="1" si="166"/>
        <v>3426.8477131135724</v>
      </c>
      <c r="T400">
        <f t="shared" ca="1" si="167"/>
        <v>18404.936195797487</v>
      </c>
      <c r="U400">
        <f t="shared" ca="1" si="168"/>
        <v>14208.867436177576</v>
      </c>
      <c r="V400">
        <f t="shared" ca="1" si="169"/>
        <v>4196.0687596199114</v>
      </c>
      <c r="AD400" s="5">
        <f ca="1">IF(Table1[[#This Row],[Gender]]="men",1,0)</f>
        <v>0</v>
      </c>
      <c r="AE400" s="6">
        <f ca="1">IF(Table1[[#This Row],[Gender]]="women",1,0)</f>
        <v>1</v>
      </c>
      <c r="AF400" s="6"/>
      <c r="AG400" s="7"/>
      <c r="AJ400" s="17">
        <f ca="1">IF(Table1[[#This Row],[field of work]]="TEACHING",1,0)</f>
        <v>0</v>
      </c>
      <c r="AK400" s="11">
        <f ca="1">IF(Table1[[#This Row],[field of work]]="CONSTRUCTION",1,0)</f>
        <v>0</v>
      </c>
      <c r="AL400" s="11">
        <f ca="1">IF(Table1[[#This Row],[field of work]]="AGRICULTURE",1,0)</f>
        <v>0</v>
      </c>
      <c r="AM400" s="11">
        <f ca="1">IF(Table1[[#This Row],[field of work]]="AGRICULTURE",1,0)</f>
        <v>0</v>
      </c>
      <c r="AN400" s="11">
        <f ca="1">IF(Table1[[#This Row],[field of work]]="HEALTH",1,0)</f>
        <v>0</v>
      </c>
      <c r="AO400" s="11">
        <f ca="1">IF(Table1[[#This Row],[field of work]]="IT",1,0)</f>
        <v>0</v>
      </c>
      <c r="AP400" s="11"/>
      <c r="AQ400" s="11"/>
      <c r="AR400" s="6"/>
      <c r="AS400" s="6"/>
      <c r="AT400" s="6"/>
      <c r="AU400" s="7"/>
      <c r="AW400" s="20">
        <f ca="1">QUOTIENT(Table1[[#This Row],[Car Value]],Table1[[#This Row],[Cars]])</f>
        <v>1226</v>
      </c>
      <c r="AX400" s="6"/>
      <c r="AY400" s="17">
        <f ca="1">IF(Table1[[#This Row],[Value of debts]]&gt;$AZ$6,1,0)</f>
        <v>1</v>
      </c>
      <c r="AZ400" s="6"/>
      <c r="BA400" s="6"/>
      <c r="BB400" s="7"/>
      <c r="BC400" s="27">
        <f ca="1">(Table1[[#This Row],[Mortage left]]/Table1[[#This Row],[Value of House]])</f>
        <v>0.8493622055219151</v>
      </c>
      <c r="BD400" s="11">
        <f t="shared" ca="1" si="184"/>
        <v>0</v>
      </c>
      <c r="BE400" s="11"/>
      <c r="BF400" s="11"/>
      <c r="BG400" s="17">
        <f ca="1">IF(Table1[[#This Row],[Area]]="YUKON",Table1[[#This Row],[Income]],0)</f>
        <v>0</v>
      </c>
      <c r="BH400" s="11">
        <f ca="1">IF(Table1[[#This Row],[Area]]="BC",Table1[[#This Row],[Income]],0)</f>
        <v>0</v>
      </c>
      <c r="BI400" s="11">
        <f t="shared" ca="1" si="185"/>
        <v>0</v>
      </c>
      <c r="BJ400" s="11">
        <f t="shared" ca="1" si="186"/>
        <v>0</v>
      </c>
      <c r="BK400" s="11">
        <f ca="1">IF(Table1[[#This Row],[Area]]="NUNAVUT",Table1[[#This Row],[Income]],0)</f>
        <v>0</v>
      </c>
      <c r="BL400" s="11">
        <f t="shared" ca="1" si="187"/>
        <v>0</v>
      </c>
      <c r="BM400" s="6">
        <f ca="1">IF(Table1[[#This Row],[Area]]="MANITOBA",Table1[[#This Row],[Income]],0)</f>
        <v>0</v>
      </c>
      <c r="BN400" s="6">
        <f ca="1">IF(Table1[[#This Row],[Area]]="ONTARIO",Table1[[#This Row],[Income]],0)</f>
        <v>0</v>
      </c>
      <c r="BO400" s="6">
        <f ca="1">IF(Table1[[#This Row],[Area]]="QUEBEC",Table1[[#This Row],[Income]],0)</f>
        <v>0</v>
      </c>
      <c r="BP400" s="6">
        <f ca="1">IF(Table1[[#This Row],[Area]]="NEWFOUNLAND",Table1[[#This Row],[Income]],0)</f>
        <v>0</v>
      </c>
      <c r="BQ400" s="6">
        <f ca="1">IF(Table1[[#This Row],[Area]]="NEW BRUNCWICK",Table1[[#This Row],[Income]],0)</f>
        <v>0</v>
      </c>
      <c r="BR400" s="6">
        <f ca="1">IF(Table1[[#This Row],[Area]]="NOVA SCOTIA",Table1[[#This Row],[Income]],0)</f>
        <v>0</v>
      </c>
      <c r="BS400" s="7">
        <f t="shared" ca="1" si="188"/>
        <v>0</v>
      </c>
      <c r="BT400" s="5">
        <f ca="1">IF(Table1[[#This Row],[field of work]]="HEALTH",Table1[[#This Row],[Income]],0)</f>
        <v>0</v>
      </c>
      <c r="BU400" s="6">
        <f ca="1">IF(Table1[[#This Row],[field of work]]="CONSTRUCTION",Table1[[#This Row],[Income]],0)</f>
        <v>0</v>
      </c>
      <c r="BV400" s="6">
        <f t="shared" ca="1" si="189"/>
        <v>0</v>
      </c>
      <c r="BW400" s="6">
        <f ca="1">IF(Table1[[#This Row],[field of work]]="IT",Table1[[#This Row],[Income]],0)</f>
        <v>0</v>
      </c>
      <c r="BX400" s="6">
        <f ca="1">IF(Table1[[#This Row],[field of work]]="GENERAL WORK",Table1[[#This Row],[Income]],0)</f>
        <v>0</v>
      </c>
      <c r="BY400" s="7">
        <f ca="1">IF(Table1[[#This Row],[field of work]]="AGRICULTURE",Table1[[#This Row],[Income]],0)</f>
        <v>0</v>
      </c>
      <c r="BZ400" s="5">
        <f ca="1">IF(Table1[[#This Row],[Value of debts]]&gt;Table1[[#This Row],[Income]],1,0)</f>
        <v>1</v>
      </c>
      <c r="CA400" s="7"/>
      <c r="CB400" s="5">
        <f ca="1">IF(Table1[[#This Row],[Networth of person($)]]&gt;$CC$6,Table1[[#This Row],[age]],0)</f>
        <v>0</v>
      </c>
      <c r="CC400" s="7"/>
      <c r="CD400" s="6"/>
      <c r="CE400" s="6"/>
      <c r="CF400" s="6"/>
      <c r="CG400" s="6"/>
      <c r="CH400" s="6"/>
      <c r="CI400" s="6"/>
    </row>
    <row r="401" spans="2:87" x14ac:dyDescent="0.25">
      <c r="B401">
        <f t="shared" ca="1" si="170"/>
        <v>1</v>
      </c>
      <c r="C401" t="str">
        <f t="shared" ca="1" si="171"/>
        <v>men</v>
      </c>
      <c r="D401">
        <f t="shared" ca="1" si="172"/>
        <v>39</v>
      </c>
      <c r="E401">
        <f t="shared" ca="1" si="173"/>
        <v>6</v>
      </c>
      <c r="F401" t="str">
        <f t="shared" ca="1" si="174"/>
        <v>agriculture</v>
      </c>
      <c r="G401">
        <f t="shared" ca="1" si="175"/>
        <v>5</v>
      </c>
      <c r="H401" t="str">
        <f t="shared" ca="1" si="176"/>
        <v>other</v>
      </c>
      <c r="I401">
        <f t="shared" ca="1" si="177"/>
        <v>0</v>
      </c>
      <c r="J401">
        <f t="shared" ca="1" si="178"/>
        <v>3</v>
      </c>
      <c r="K401">
        <f t="shared" ca="1" si="179"/>
        <v>6178</v>
      </c>
      <c r="L401">
        <f t="shared" ca="1" si="180"/>
        <v>11</v>
      </c>
      <c r="M401" t="str">
        <f t="shared" ca="1" si="181"/>
        <v>New bruncwick</v>
      </c>
      <c r="N401">
        <f t="shared" ca="1" si="163"/>
        <v>24712</v>
      </c>
      <c r="O401">
        <f t="shared" ca="1" si="182"/>
        <v>3133.9075851233488</v>
      </c>
      <c r="P401">
        <f t="shared" ca="1" si="164"/>
        <v>13470.371460672453</v>
      </c>
      <c r="Q401">
        <f t="shared" ca="1" si="183"/>
        <v>3397</v>
      </c>
      <c r="R401">
        <f t="shared" ca="1" si="165"/>
        <v>4799.4267226034481</v>
      </c>
      <c r="S401">
        <f t="shared" ca="1" si="166"/>
        <v>8952.9463109943554</v>
      </c>
      <c r="T401">
        <f t="shared" ca="1" si="167"/>
        <v>47135.317771666807</v>
      </c>
      <c r="U401">
        <f t="shared" ca="1" si="168"/>
        <v>11330.334307726796</v>
      </c>
      <c r="V401">
        <f t="shared" ca="1" si="169"/>
        <v>35804.983463940007</v>
      </c>
      <c r="AD401" s="5">
        <f ca="1">IF(Table1[[#This Row],[Gender]]="men",1,0)</f>
        <v>1</v>
      </c>
      <c r="AE401" s="6">
        <f ca="1">IF(Table1[[#This Row],[Gender]]="women",1,0)</f>
        <v>0</v>
      </c>
      <c r="AF401" s="6"/>
      <c r="AG401" s="7"/>
      <c r="AJ401" s="17">
        <f ca="1">IF(Table1[[#This Row],[field of work]]="TEACHING",1,0)</f>
        <v>0</v>
      </c>
      <c r="AK401" s="11">
        <f ca="1">IF(Table1[[#This Row],[field of work]]="CONSTRUCTION",1,0)</f>
        <v>0</v>
      </c>
      <c r="AL401" s="11">
        <f ca="1">IF(Table1[[#This Row],[field of work]]="AGRICULTURE",1,0)</f>
        <v>1</v>
      </c>
      <c r="AM401" s="11">
        <f ca="1">IF(Table1[[#This Row],[field of work]]="AGRICULTURE",1,0)</f>
        <v>1</v>
      </c>
      <c r="AN401" s="11">
        <f ca="1">IF(Table1[[#This Row],[field of work]]="HEALTH",1,0)</f>
        <v>0</v>
      </c>
      <c r="AO401" s="11">
        <f ca="1">IF(Table1[[#This Row],[field of work]]="IT",1,0)</f>
        <v>0</v>
      </c>
      <c r="AP401" s="11"/>
      <c r="AQ401" s="11"/>
      <c r="AR401" s="6"/>
      <c r="AS401" s="6"/>
      <c r="AT401" s="6"/>
      <c r="AU401" s="7"/>
      <c r="AW401" s="20">
        <f ca="1">QUOTIENT(Table1[[#This Row],[Car Value]],Table1[[#This Row],[Cars]])</f>
        <v>4490</v>
      </c>
      <c r="AX401" s="6"/>
      <c r="AY401" s="17">
        <f ca="1">IF(Table1[[#This Row],[Value of debts]]&gt;$AZ$6,1,0)</f>
        <v>1</v>
      </c>
      <c r="AZ401" s="6"/>
      <c r="BA401" s="6"/>
      <c r="BB401" s="7"/>
      <c r="BC401" s="27">
        <f ca="1">(Table1[[#This Row],[Mortage left]]/Table1[[#This Row],[Value of House]])</f>
        <v>0.12681723798653888</v>
      </c>
      <c r="BD401" s="11">
        <f t="shared" ca="1" si="184"/>
        <v>1</v>
      </c>
      <c r="BE401" s="11"/>
      <c r="BF401" s="11"/>
      <c r="BG401" s="17">
        <f ca="1">IF(Table1[[#This Row],[Area]]="YUKON",Table1[[#This Row],[Income]],0)</f>
        <v>0</v>
      </c>
      <c r="BH401" s="11">
        <f ca="1">IF(Table1[[#This Row],[Area]]="BC",Table1[[#This Row],[Income]],0)</f>
        <v>0</v>
      </c>
      <c r="BI401" s="11">
        <f t="shared" ca="1" si="185"/>
        <v>0</v>
      </c>
      <c r="BJ401" s="11">
        <f t="shared" ca="1" si="186"/>
        <v>0</v>
      </c>
      <c r="BK401" s="11">
        <f ca="1">IF(Table1[[#This Row],[Area]]="NUNAVUT",Table1[[#This Row],[Income]],0)</f>
        <v>0</v>
      </c>
      <c r="BL401" s="11">
        <f t="shared" ca="1" si="187"/>
        <v>6091</v>
      </c>
      <c r="BM401" s="6">
        <f ca="1">IF(Table1[[#This Row],[Area]]="MANITOBA",Table1[[#This Row],[Income]],0)</f>
        <v>0</v>
      </c>
      <c r="BN401" s="6">
        <f ca="1">IF(Table1[[#This Row],[Area]]="ONTARIO",Table1[[#This Row],[Income]],0)</f>
        <v>0</v>
      </c>
      <c r="BO401" s="6">
        <f ca="1">IF(Table1[[#This Row],[Area]]="QUEBEC",Table1[[#This Row],[Income]],0)</f>
        <v>0</v>
      </c>
      <c r="BP401" s="6">
        <f ca="1">IF(Table1[[#This Row],[Area]]="NEWFOUNLAND",Table1[[#This Row],[Income]],0)</f>
        <v>0</v>
      </c>
      <c r="BQ401" s="6">
        <f ca="1">IF(Table1[[#This Row],[Area]]="NEW BRUNCWICK",Table1[[#This Row],[Income]],0)</f>
        <v>6178</v>
      </c>
      <c r="BR401" s="6">
        <f ca="1">IF(Table1[[#This Row],[Area]]="NOVA SCOTIA",Table1[[#This Row],[Income]],0)</f>
        <v>0</v>
      </c>
      <c r="BS401" s="7">
        <f t="shared" ca="1" si="188"/>
        <v>0</v>
      </c>
      <c r="BT401" s="5">
        <f ca="1">IF(Table1[[#This Row],[field of work]]="HEALTH",Table1[[#This Row],[Income]],0)</f>
        <v>0</v>
      </c>
      <c r="BU401" s="6">
        <f ca="1">IF(Table1[[#This Row],[field of work]]="CONSTRUCTION",Table1[[#This Row],[Income]],0)</f>
        <v>0</v>
      </c>
      <c r="BV401" s="6">
        <f t="shared" ca="1" si="189"/>
        <v>0</v>
      </c>
      <c r="BW401" s="6">
        <f ca="1">IF(Table1[[#This Row],[field of work]]="IT",Table1[[#This Row],[Income]],0)</f>
        <v>0</v>
      </c>
      <c r="BX401" s="6">
        <f ca="1">IF(Table1[[#This Row],[field of work]]="GENERAL WORK",Table1[[#This Row],[Income]],0)</f>
        <v>0</v>
      </c>
      <c r="BY401" s="7">
        <f ca="1">IF(Table1[[#This Row],[field of work]]="AGRICULTURE",Table1[[#This Row],[Income]],0)</f>
        <v>6178</v>
      </c>
      <c r="BZ401" s="5">
        <f ca="1">IF(Table1[[#This Row],[Value of debts]]&gt;Table1[[#This Row],[Income]],1,0)</f>
        <v>1</v>
      </c>
      <c r="CA401" s="7"/>
      <c r="CB401" s="5">
        <f ca="1">IF(Table1[[#This Row],[Networth of person($)]]&gt;$CC$6,Table1[[#This Row],[age]],0)</f>
        <v>39</v>
      </c>
      <c r="CC401" s="7"/>
      <c r="CD401" s="6"/>
      <c r="CE401" s="6"/>
      <c r="CF401" s="6"/>
      <c r="CG401" s="6"/>
      <c r="CH401" s="6"/>
      <c r="CI401" s="6"/>
    </row>
    <row r="402" spans="2:87" x14ac:dyDescent="0.25">
      <c r="B402">
        <f t="shared" ca="1" si="170"/>
        <v>1</v>
      </c>
      <c r="C402" t="str">
        <f t="shared" ca="1" si="171"/>
        <v>men</v>
      </c>
      <c r="D402">
        <f t="shared" ca="1" si="172"/>
        <v>26</v>
      </c>
      <c r="E402">
        <f t="shared" ca="1" si="173"/>
        <v>1</v>
      </c>
      <c r="F402" t="str">
        <f t="shared" ca="1" si="174"/>
        <v>health</v>
      </c>
      <c r="G402">
        <f t="shared" ca="1" si="175"/>
        <v>1</v>
      </c>
      <c r="H402" t="str">
        <f t="shared" ca="1" si="176"/>
        <v>highschool</v>
      </c>
      <c r="I402">
        <f t="shared" ca="1" si="177"/>
        <v>3</v>
      </c>
      <c r="J402">
        <f t="shared" ca="1" si="178"/>
        <v>3</v>
      </c>
      <c r="K402">
        <f t="shared" ca="1" si="179"/>
        <v>5800</v>
      </c>
      <c r="L402">
        <f t="shared" ca="1" si="180"/>
        <v>11</v>
      </c>
      <c r="M402" t="str">
        <f t="shared" ca="1" si="181"/>
        <v>New bruncwick</v>
      </c>
      <c r="N402">
        <f t="shared" ca="1" si="163"/>
        <v>34800</v>
      </c>
      <c r="O402">
        <f t="shared" ca="1" si="182"/>
        <v>6351.3029668185345</v>
      </c>
      <c r="P402">
        <f t="shared" ca="1" si="164"/>
        <v>6492.9652916527994</v>
      </c>
      <c r="Q402">
        <f t="shared" ca="1" si="183"/>
        <v>2898</v>
      </c>
      <c r="R402">
        <f t="shared" ca="1" si="165"/>
        <v>2045.8943629095891</v>
      </c>
      <c r="S402">
        <f t="shared" ca="1" si="166"/>
        <v>2047.0005680141674</v>
      </c>
      <c r="T402">
        <f t="shared" ca="1" si="167"/>
        <v>43339.965859666969</v>
      </c>
      <c r="U402">
        <f t="shared" ca="1" si="168"/>
        <v>11295.197329728122</v>
      </c>
      <c r="V402">
        <f t="shared" ca="1" si="169"/>
        <v>32044.768529938847</v>
      </c>
      <c r="AD402" s="5">
        <f ca="1">IF(Table1[[#This Row],[Gender]]="men",1,0)</f>
        <v>1</v>
      </c>
      <c r="AE402" s="6">
        <f ca="1">IF(Table1[[#This Row],[Gender]]="women",1,0)</f>
        <v>0</v>
      </c>
      <c r="AF402" s="6"/>
      <c r="AG402" s="7"/>
      <c r="AJ402" s="17">
        <f ca="1">IF(Table1[[#This Row],[field of work]]="TEACHING",1,0)</f>
        <v>0</v>
      </c>
      <c r="AK402" s="11">
        <f ca="1">IF(Table1[[#This Row],[field of work]]="CONSTRUCTION",1,0)</f>
        <v>0</v>
      </c>
      <c r="AL402" s="11">
        <f ca="1">IF(Table1[[#This Row],[field of work]]="AGRICULTURE",1,0)</f>
        <v>0</v>
      </c>
      <c r="AM402" s="11">
        <f ca="1">IF(Table1[[#This Row],[field of work]]="AGRICULTURE",1,0)</f>
        <v>0</v>
      </c>
      <c r="AN402" s="11">
        <f ca="1">IF(Table1[[#This Row],[field of work]]="HEALTH",1,0)</f>
        <v>1</v>
      </c>
      <c r="AO402" s="11">
        <f ca="1">IF(Table1[[#This Row],[field of work]]="IT",1,0)</f>
        <v>0</v>
      </c>
      <c r="AP402" s="11"/>
      <c r="AQ402" s="11"/>
      <c r="AR402" s="6"/>
      <c r="AS402" s="6"/>
      <c r="AT402" s="6"/>
      <c r="AU402" s="7"/>
      <c r="AW402" s="20">
        <f ca="1">QUOTIENT(Table1[[#This Row],[Car Value]],Table1[[#This Row],[Cars]])</f>
        <v>2164</v>
      </c>
      <c r="AX402" s="6"/>
      <c r="AY402" s="17">
        <f ca="1">IF(Table1[[#This Row],[Value of debts]]&gt;$AZ$6,1,0)</f>
        <v>1</v>
      </c>
      <c r="AZ402" s="6"/>
      <c r="BA402" s="6"/>
      <c r="BB402" s="7"/>
      <c r="BC402" s="27">
        <f ca="1">(Table1[[#This Row],[Mortage left]]/Table1[[#This Row],[Value of House]])</f>
        <v>0.18250870594306134</v>
      </c>
      <c r="BD402" s="11">
        <f t="shared" ca="1" si="184"/>
        <v>1</v>
      </c>
      <c r="BE402" s="11"/>
      <c r="BF402" s="11"/>
      <c r="BG402" s="17">
        <f ca="1">IF(Table1[[#This Row],[Area]]="YUKON",Table1[[#This Row],[Income]],0)</f>
        <v>0</v>
      </c>
      <c r="BH402" s="11">
        <f ca="1">IF(Table1[[#This Row],[Area]]="BC",Table1[[#This Row],[Income]],0)</f>
        <v>0</v>
      </c>
      <c r="BI402" s="11">
        <f t="shared" ca="1" si="185"/>
        <v>0</v>
      </c>
      <c r="BJ402" s="11">
        <f t="shared" ca="1" si="186"/>
        <v>0</v>
      </c>
      <c r="BK402" s="11">
        <f ca="1">IF(Table1[[#This Row],[Area]]="NUNAVUT",Table1[[#This Row],[Income]],0)</f>
        <v>0</v>
      </c>
      <c r="BL402" s="11">
        <f t="shared" ca="1" si="187"/>
        <v>0</v>
      </c>
      <c r="BM402" s="6">
        <f ca="1">IF(Table1[[#This Row],[Area]]="MANITOBA",Table1[[#This Row],[Income]],0)</f>
        <v>0</v>
      </c>
      <c r="BN402" s="6">
        <f ca="1">IF(Table1[[#This Row],[Area]]="ONTARIO",Table1[[#This Row],[Income]],0)</f>
        <v>0</v>
      </c>
      <c r="BO402" s="6">
        <f ca="1">IF(Table1[[#This Row],[Area]]="QUEBEC",Table1[[#This Row],[Income]],0)</f>
        <v>0</v>
      </c>
      <c r="BP402" s="6">
        <f ca="1">IF(Table1[[#This Row],[Area]]="NEWFOUNLAND",Table1[[#This Row],[Income]],0)</f>
        <v>0</v>
      </c>
      <c r="BQ402" s="6">
        <f ca="1">IF(Table1[[#This Row],[Area]]="NEW BRUNCWICK",Table1[[#This Row],[Income]],0)</f>
        <v>5800</v>
      </c>
      <c r="BR402" s="6">
        <f ca="1">IF(Table1[[#This Row],[Area]]="NOVA SCOTIA",Table1[[#This Row],[Income]],0)</f>
        <v>0</v>
      </c>
      <c r="BS402" s="7">
        <f t="shared" ca="1" si="188"/>
        <v>0</v>
      </c>
      <c r="BT402" s="5">
        <f ca="1">IF(Table1[[#This Row],[field of work]]="HEALTH",Table1[[#This Row],[Income]],0)</f>
        <v>5800</v>
      </c>
      <c r="BU402" s="6">
        <f ca="1">IF(Table1[[#This Row],[field of work]]="CONSTRUCTION",Table1[[#This Row],[Income]],0)</f>
        <v>0</v>
      </c>
      <c r="BV402" s="6">
        <f t="shared" ca="1" si="189"/>
        <v>8295</v>
      </c>
      <c r="BW402" s="6">
        <f ca="1">IF(Table1[[#This Row],[field of work]]="IT",Table1[[#This Row],[Income]],0)</f>
        <v>0</v>
      </c>
      <c r="BX402" s="6">
        <f ca="1">IF(Table1[[#This Row],[field of work]]="GENERAL WORK",Table1[[#This Row],[Income]],0)</f>
        <v>0</v>
      </c>
      <c r="BY402" s="7">
        <f ca="1">IF(Table1[[#This Row],[field of work]]="AGRICULTURE",Table1[[#This Row],[Income]],0)</f>
        <v>0</v>
      </c>
      <c r="BZ402" s="5">
        <f ca="1">IF(Table1[[#This Row],[Value of debts]]&gt;Table1[[#This Row],[Income]],1,0)</f>
        <v>1</v>
      </c>
      <c r="CA402" s="7"/>
      <c r="CB402" s="5">
        <f ca="1">IF(Table1[[#This Row],[Networth of person($)]]&gt;$CC$6,Table1[[#This Row],[age]],0)</f>
        <v>26</v>
      </c>
      <c r="CC402" s="7"/>
      <c r="CD402" s="6"/>
      <c r="CE402" s="6"/>
      <c r="CF402" s="6"/>
      <c r="CG402" s="6"/>
      <c r="CH402" s="6"/>
      <c r="CI402" s="6"/>
    </row>
    <row r="403" spans="2:87" x14ac:dyDescent="0.25">
      <c r="B403">
        <f t="shared" ca="1" si="170"/>
        <v>2</v>
      </c>
      <c r="C403" t="str">
        <f t="shared" ca="1" si="171"/>
        <v>women</v>
      </c>
      <c r="D403">
        <f t="shared" ca="1" si="172"/>
        <v>31</v>
      </c>
      <c r="E403">
        <f t="shared" ca="1" si="173"/>
        <v>3</v>
      </c>
      <c r="F403" t="str">
        <f t="shared" ca="1" si="174"/>
        <v>teaching</v>
      </c>
      <c r="G403">
        <f t="shared" ca="1" si="175"/>
        <v>1</v>
      </c>
      <c r="H403" t="str">
        <f t="shared" ca="1" si="176"/>
        <v>highschool</v>
      </c>
      <c r="I403">
        <f t="shared" ca="1" si="177"/>
        <v>3</v>
      </c>
      <c r="J403">
        <f t="shared" ca="1" si="178"/>
        <v>2</v>
      </c>
      <c r="K403">
        <f t="shared" ca="1" si="179"/>
        <v>8295</v>
      </c>
      <c r="L403">
        <f t="shared" ca="1" si="180"/>
        <v>6</v>
      </c>
      <c r="M403" t="str">
        <f t="shared" ca="1" si="181"/>
        <v>Saskatchenwan</v>
      </c>
      <c r="N403">
        <f t="shared" ca="1" si="163"/>
        <v>24885</v>
      </c>
      <c r="O403">
        <f t="shared" ca="1" si="182"/>
        <v>20455.472599022469</v>
      </c>
      <c r="P403">
        <f t="shared" ca="1" si="164"/>
        <v>10603.042913414363</v>
      </c>
      <c r="Q403">
        <f t="shared" ca="1" si="183"/>
        <v>2306</v>
      </c>
      <c r="R403">
        <f t="shared" ca="1" si="165"/>
        <v>3836.1152561966019</v>
      </c>
      <c r="S403">
        <f t="shared" ca="1" si="166"/>
        <v>10085.361909147916</v>
      </c>
      <c r="T403">
        <f t="shared" ca="1" si="167"/>
        <v>45573.404822562283</v>
      </c>
      <c r="U403">
        <f t="shared" ca="1" si="168"/>
        <v>26597.58785521907</v>
      </c>
      <c r="V403">
        <f t="shared" ca="1" si="169"/>
        <v>18975.816967343213</v>
      </c>
      <c r="AD403" s="5">
        <f ca="1">IF(Table1[[#This Row],[Gender]]="men",1,0)</f>
        <v>0</v>
      </c>
      <c r="AE403" s="6">
        <f ca="1">IF(Table1[[#This Row],[Gender]]="women",1,0)</f>
        <v>1</v>
      </c>
      <c r="AF403" s="6"/>
      <c r="AG403" s="7"/>
      <c r="AJ403" s="17">
        <f ca="1">IF(Table1[[#This Row],[field of work]]="TEACHING",1,0)</f>
        <v>1</v>
      </c>
      <c r="AK403" s="11">
        <f ca="1">IF(Table1[[#This Row],[field of work]]="CONSTRUCTION",1,0)</f>
        <v>0</v>
      </c>
      <c r="AL403" s="11">
        <f ca="1">IF(Table1[[#This Row],[field of work]]="AGRICULTURE",1,0)</f>
        <v>0</v>
      </c>
      <c r="AM403" s="11">
        <f ca="1">IF(Table1[[#This Row],[field of work]]="AGRICULTURE",1,0)</f>
        <v>0</v>
      </c>
      <c r="AN403" s="11">
        <f ca="1">IF(Table1[[#This Row],[field of work]]="HEALTH",1,0)</f>
        <v>0</v>
      </c>
      <c r="AO403" s="11">
        <f ca="1">IF(Table1[[#This Row],[field of work]]="IT",1,0)</f>
        <v>0</v>
      </c>
      <c r="AP403" s="11"/>
      <c r="AQ403" s="11"/>
      <c r="AR403" s="6"/>
      <c r="AS403" s="6"/>
      <c r="AT403" s="6"/>
      <c r="AU403" s="7"/>
      <c r="AW403" s="20">
        <f ca="1">QUOTIENT(Table1[[#This Row],[Car Value]],Table1[[#This Row],[Cars]])</f>
        <v>5301</v>
      </c>
      <c r="AX403" s="6"/>
      <c r="AY403" s="17">
        <f ca="1">IF(Table1[[#This Row],[Value of debts]]&gt;$AZ$6,1,0)</f>
        <v>1</v>
      </c>
      <c r="AZ403" s="6"/>
      <c r="BA403" s="6"/>
      <c r="BB403" s="7"/>
      <c r="BC403" s="27">
        <f ca="1">(Table1[[#This Row],[Mortage left]]/Table1[[#This Row],[Value of House]])</f>
        <v>0.82200010444132887</v>
      </c>
      <c r="BD403" s="11">
        <f t="shared" ca="1" si="184"/>
        <v>0</v>
      </c>
      <c r="BE403" s="11"/>
      <c r="BF403" s="11"/>
      <c r="BG403" s="17">
        <f ca="1">IF(Table1[[#This Row],[Area]]="YUKON",Table1[[#This Row],[Income]],0)</f>
        <v>0</v>
      </c>
      <c r="BH403" s="11">
        <f ca="1">IF(Table1[[#This Row],[Area]]="BC",Table1[[#This Row],[Income]],0)</f>
        <v>0</v>
      </c>
      <c r="BI403" s="11">
        <f t="shared" ca="1" si="185"/>
        <v>0</v>
      </c>
      <c r="BJ403" s="11">
        <f t="shared" ca="1" si="186"/>
        <v>0</v>
      </c>
      <c r="BK403" s="11">
        <f ca="1">IF(Table1[[#This Row],[Area]]="NUNAVUT",Table1[[#This Row],[Income]],0)</f>
        <v>0</v>
      </c>
      <c r="BL403" s="11">
        <f t="shared" ca="1" si="187"/>
        <v>0</v>
      </c>
      <c r="BM403" s="6">
        <f ca="1">IF(Table1[[#This Row],[Area]]="MANITOBA",Table1[[#This Row],[Income]],0)</f>
        <v>0</v>
      </c>
      <c r="BN403" s="6">
        <f ca="1">IF(Table1[[#This Row],[Area]]="ONTARIO",Table1[[#This Row],[Income]],0)</f>
        <v>0</v>
      </c>
      <c r="BO403" s="6">
        <f ca="1">IF(Table1[[#This Row],[Area]]="QUEBEC",Table1[[#This Row],[Income]],0)</f>
        <v>0</v>
      </c>
      <c r="BP403" s="6">
        <f ca="1">IF(Table1[[#This Row],[Area]]="NEWFOUNLAND",Table1[[#This Row],[Income]],0)</f>
        <v>0</v>
      </c>
      <c r="BQ403" s="6">
        <f ca="1">IF(Table1[[#This Row],[Area]]="NEW BRUNCWICK",Table1[[#This Row],[Income]],0)</f>
        <v>0</v>
      </c>
      <c r="BR403" s="6">
        <f ca="1">IF(Table1[[#This Row],[Area]]="NOVA SCOTIA",Table1[[#This Row],[Income]],0)</f>
        <v>0</v>
      </c>
      <c r="BS403" s="7">
        <f t="shared" ca="1" si="188"/>
        <v>0</v>
      </c>
      <c r="BT403" s="5">
        <f ca="1">IF(Table1[[#This Row],[field of work]]="HEALTH",Table1[[#This Row],[Income]],0)</f>
        <v>0</v>
      </c>
      <c r="BU403" s="6">
        <f ca="1">IF(Table1[[#This Row],[field of work]]="CONSTRUCTION",Table1[[#This Row],[Income]],0)</f>
        <v>0</v>
      </c>
      <c r="BV403" s="6">
        <f t="shared" ca="1" si="189"/>
        <v>0</v>
      </c>
      <c r="BW403" s="6">
        <f ca="1">IF(Table1[[#This Row],[field of work]]="IT",Table1[[#This Row],[Income]],0)</f>
        <v>0</v>
      </c>
      <c r="BX403" s="6">
        <f ca="1">IF(Table1[[#This Row],[field of work]]="GENERAL WORK",Table1[[#This Row],[Income]],0)</f>
        <v>0</v>
      </c>
      <c r="BY403" s="7">
        <f ca="1">IF(Table1[[#This Row],[field of work]]="AGRICULTURE",Table1[[#This Row],[Income]],0)</f>
        <v>0</v>
      </c>
      <c r="BZ403" s="5">
        <f ca="1">IF(Table1[[#This Row],[Value of debts]]&gt;Table1[[#This Row],[Income]],1,0)</f>
        <v>1</v>
      </c>
      <c r="CA403" s="7"/>
      <c r="CB403" s="5">
        <f ca="1">IF(Table1[[#This Row],[Networth of person($)]]&gt;$CC$6,Table1[[#This Row],[age]],0)</f>
        <v>31</v>
      </c>
      <c r="CC403" s="7"/>
      <c r="CD403" s="6"/>
      <c r="CE403" s="6"/>
      <c r="CF403" s="6"/>
      <c r="CG403" s="6"/>
      <c r="CH403" s="6"/>
      <c r="CI403" s="6"/>
    </row>
    <row r="404" spans="2:87" x14ac:dyDescent="0.25">
      <c r="B404">
        <f t="shared" ca="1" si="170"/>
        <v>2</v>
      </c>
      <c r="C404" t="str">
        <f t="shared" ca="1" si="171"/>
        <v>women</v>
      </c>
      <c r="D404">
        <f t="shared" ca="1" si="172"/>
        <v>31</v>
      </c>
      <c r="E404">
        <f t="shared" ca="1" si="173"/>
        <v>5</v>
      </c>
      <c r="F404" t="str">
        <f t="shared" ca="1" si="174"/>
        <v>general work</v>
      </c>
      <c r="G404">
        <f t="shared" ca="1" si="175"/>
        <v>1</v>
      </c>
      <c r="H404" t="str">
        <f t="shared" ca="1" si="176"/>
        <v>highschool</v>
      </c>
      <c r="I404">
        <f t="shared" ca="1" si="177"/>
        <v>2</v>
      </c>
      <c r="J404">
        <f t="shared" ca="1" si="178"/>
        <v>2</v>
      </c>
      <c r="K404">
        <f t="shared" ca="1" si="179"/>
        <v>4584</v>
      </c>
      <c r="L404">
        <f t="shared" ca="1" si="180"/>
        <v>8</v>
      </c>
      <c r="M404" t="str">
        <f t="shared" ca="1" si="181"/>
        <v>Ontario</v>
      </c>
      <c r="N404">
        <f t="shared" ca="1" si="163"/>
        <v>22920</v>
      </c>
      <c r="O404">
        <f t="shared" ca="1" si="182"/>
        <v>599.95398560327317</v>
      </c>
      <c r="P404">
        <f t="shared" ca="1" si="164"/>
        <v>7282.0025769405056</v>
      </c>
      <c r="Q404">
        <f t="shared" ca="1" si="183"/>
        <v>6896</v>
      </c>
      <c r="R404">
        <f t="shared" ca="1" si="165"/>
        <v>4232.7618088805102</v>
      </c>
      <c r="S404">
        <f t="shared" ca="1" si="166"/>
        <v>3489.6297824238063</v>
      </c>
      <c r="T404">
        <f t="shared" ca="1" si="167"/>
        <v>33691.63235936431</v>
      </c>
      <c r="U404">
        <f t="shared" ca="1" si="168"/>
        <v>11728.715794483784</v>
      </c>
      <c r="V404">
        <f t="shared" ca="1" si="169"/>
        <v>21962.916564880528</v>
      </c>
      <c r="AD404" s="5">
        <f ca="1">IF(Table1[[#This Row],[Gender]]="men",1,0)</f>
        <v>0</v>
      </c>
      <c r="AE404" s="6">
        <f ca="1">IF(Table1[[#This Row],[Gender]]="women",1,0)</f>
        <v>1</v>
      </c>
      <c r="AF404" s="6"/>
      <c r="AG404" s="7"/>
      <c r="AJ404" s="17">
        <f ca="1">IF(Table1[[#This Row],[field of work]]="TEACHING",1,0)</f>
        <v>0</v>
      </c>
      <c r="AK404" s="11">
        <f ca="1">IF(Table1[[#This Row],[field of work]]="CONSTRUCTION",1,0)</f>
        <v>0</v>
      </c>
      <c r="AL404" s="11">
        <f ca="1">IF(Table1[[#This Row],[field of work]]="AGRICULTURE",1,0)</f>
        <v>0</v>
      </c>
      <c r="AM404" s="11">
        <f ca="1">IF(Table1[[#This Row],[field of work]]="AGRICULTURE",1,0)</f>
        <v>0</v>
      </c>
      <c r="AN404" s="11">
        <f ca="1">IF(Table1[[#This Row],[field of work]]="HEALTH",1,0)</f>
        <v>0</v>
      </c>
      <c r="AO404" s="11">
        <f ca="1">IF(Table1[[#This Row],[field of work]]="IT",1,0)</f>
        <v>0</v>
      </c>
      <c r="AP404" s="11"/>
      <c r="AQ404" s="11"/>
      <c r="AR404" s="6"/>
      <c r="AS404" s="6"/>
      <c r="AT404" s="6"/>
      <c r="AU404" s="7"/>
      <c r="AW404" s="20">
        <f ca="1">QUOTIENT(Table1[[#This Row],[Car Value]],Table1[[#This Row],[Cars]])</f>
        <v>3641</v>
      </c>
      <c r="AX404" s="6"/>
      <c r="AY404" s="17">
        <f ca="1">IF(Table1[[#This Row],[Value of debts]]&gt;$AZ$6,1,0)</f>
        <v>1</v>
      </c>
      <c r="AZ404" s="6"/>
      <c r="BA404" s="6"/>
      <c r="BB404" s="7"/>
      <c r="BC404" s="27">
        <f ca="1">(Table1[[#This Row],[Mortage left]]/Table1[[#This Row],[Value of House]])</f>
        <v>2.6176002862271952E-2</v>
      </c>
      <c r="BD404" s="11">
        <f t="shared" ca="1" si="184"/>
        <v>1</v>
      </c>
      <c r="BE404" s="11"/>
      <c r="BF404" s="11"/>
      <c r="BG404" s="17">
        <f ca="1">IF(Table1[[#This Row],[Area]]="YUKON",Table1[[#This Row],[Income]],0)</f>
        <v>0</v>
      </c>
      <c r="BH404" s="11">
        <f ca="1">IF(Table1[[#This Row],[Area]]="BC",Table1[[#This Row],[Income]],0)</f>
        <v>0</v>
      </c>
      <c r="BI404" s="11">
        <f t="shared" ca="1" si="185"/>
        <v>0</v>
      </c>
      <c r="BJ404" s="11">
        <f t="shared" ca="1" si="186"/>
        <v>0</v>
      </c>
      <c r="BK404" s="11">
        <f ca="1">IF(Table1[[#This Row],[Area]]="NUNAVUT",Table1[[#This Row],[Income]],0)</f>
        <v>0</v>
      </c>
      <c r="BL404" s="11">
        <f t="shared" ca="1" si="187"/>
        <v>0</v>
      </c>
      <c r="BM404" s="6">
        <f ca="1">IF(Table1[[#This Row],[Area]]="MANITOBA",Table1[[#This Row],[Income]],0)</f>
        <v>0</v>
      </c>
      <c r="BN404" s="6">
        <f ca="1">IF(Table1[[#This Row],[Area]]="ONTARIO",Table1[[#This Row],[Income]],0)</f>
        <v>4584</v>
      </c>
      <c r="BO404" s="6">
        <f ca="1">IF(Table1[[#This Row],[Area]]="QUEBEC",Table1[[#This Row],[Income]],0)</f>
        <v>0</v>
      </c>
      <c r="BP404" s="6">
        <f ca="1">IF(Table1[[#This Row],[Area]]="NEWFOUNLAND",Table1[[#This Row],[Income]],0)</f>
        <v>0</v>
      </c>
      <c r="BQ404" s="6">
        <f ca="1">IF(Table1[[#This Row],[Area]]="NEW BRUNCWICK",Table1[[#This Row],[Income]],0)</f>
        <v>0</v>
      </c>
      <c r="BR404" s="6">
        <f ca="1">IF(Table1[[#This Row],[Area]]="NOVA SCOTIA",Table1[[#This Row],[Income]],0)</f>
        <v>0</v>
      </c>
      <c r="BS404" s="7">
        <f t="shared" ca="1" si="188"/>
        <v>0</v>
      </c>
      <c r="BT404" s="5">
        <f ca="1">IF(Table1[[#This Row],[field of work]]="HEALTH",Table1[[#This Row],[Income]],0)</f>
        <v>0</v>
      </c>
      <c r="BU404" s="6">
        <f ca="1">IF(Table1[[#This Row],[field of work]]="CONSTRUCTION",Table1[[#This Row],[Income]],0)</f>
        <v>0</v>
      </c>
      <c r="BV404" s="6">
        <f t="shared" ca="1" si="189"/>
        <v>3849</v>
      </c>
      <c r="BW404" s="6">
        <f ca="1">IF(Table1[[#This Row],[field of work]]="IT",Table1[[#This Row],[Income]],0)</f>
        <v>0</v>
      </c>
      <c r="BX404" s="6">
        <f ca="1">IF(Table1[[#This Row],[field of work]]="GENERAL WORK",Table1[[#This Row],[Income]],0)</f>
        <v>4584</v>
      </c>
      <c r="BY404" s="7">
        <f ca="1">IF(Table1[[#This Row],[field of work]]="AGRICULTURE",Table1[[#This Row],[Income]],0)</f>
        <v>0</v>
      </c>
      <c r="BZ404" s="5">
        <f ca="1">IF(Table1[[#This Row],[Value of debts]]&gt;Table1[[#This Row],[Income]],1,0)</f>
        <v>1</v>
      </c>
      <c r="CA404" s="7"/>
      <c r="CB404" s="5">
        <f ca="1">IF(Table1[[#This Row],[Networth of person($)]]&gt;$CC$6,Table1[[#This Row],[age]],0)</f>
        <v>31</v>
      </c>
      <c r="CC404" s="7"/>
      <c r="CD404" s="6"/>
      <c r="CE404" s="6"/>
      <c r="CF404" s="6"/>
      <c r="CG404" s="6"/>
      <c r="CH404" s="6"/>
      <c r="CI404" s="6"/>
    </row>
    <row r="405" spans="2:87" x14ac:dyDescent="0.25">
      <c r="B405">
        <f t="shared" ca="1" si="170"/>
        <v>2</v>
      </c>
      <c r="C405" t="str">
        <f t="shared" ca="1" si="171"/>
        <v>women</v>
      </c>
      <c r="D405">
        <f t="shared" ca="1" si="172"/>
        <v>28</v>
      </c>
      <c r="E405">
        <f t="shared" ca="1" si="173"/>
        <v>3</v>
      </c>
      <c r="F405" t="str">
        <f t="shared" ca="1" si="174"/>
        <v>teaching</v>
      </c>
      <c r="G405">
        <f t="shared" ca="1" si="175"/>
        <v>5</v>
      </c>
      <c r="H405" t="str">
        <f t="shared" ca="1" si="176"/>
        <v>other</v>
      </c>
      <c r="I405">
        <f t="shared" ca="1" si="177"/>
        <v>1</v>
      </c>
      <c r="J405">
        <f t="shared" ca="1" si="178"/>
        <v>1</v>
      </c>
      <c r="K405">
        <f t="shared" ca="1" si="179"/>
        <v>3849</v>
      </c>
      <c r="L405">
        <f t="shared" ca="1" si="180"/>
        <v>11</v>
      </c>
      <c r="M405" t="str">
        <f t="shared" ca="1" si="181"/>
        <v>New bruncwick</v>
      </c>
      <c r="N405">
        <f t="shared" ca="1" si="163"/>
        <v>11547</v>
      </c>
      <c r="O405">
        <f t="shared" ca="1" si="182"/>
        <v>9975.6493179682493</v>
      </c>
      <c r="P405">
        <f t="shared" ca="1" si="164"/>
        <v>1292.8615220246256</v>
      </c>
      <c r="Q405">
        <f t="shared" ca="1" si="183"/>
        <v>38</v>
      </c>
      <c r="R405">
        <f t="shared" ca="1" si="165"/>
        <v>4483.5160537857419</v>
      </c>
      <c r="S405">
        <f t="shared" ca="1" si="166"/>
        <v>2091.555331902699</v>
      </c>
      <c r="T405">
        <f t="shared" ca="1" si="167"/>
        <v>14931.416853927323</v>
      </c>
      <c r="U405">
        <f t="shared" ca="1" si="168"/>
        <v>14497.165371753992</v>
      </c>
      <c r="V405">
        <f t="shared" ca="1" si="169"/>
        <v>434.25148217333117</v>
      </c>
      <c r="AD405" s="5">
        <f ca="1">IF(Table1[[#This Row],[Gender]]="men",1,0)</f>
        <v>0</v>
      </c>
      <c r="AE405" s="6">
        <f ca="1">IF(Table1[[#This Row],[Gender]]="women",1,0)</f>
        <v>1</v>
      </c>
      <c r="AF405" s="6"/>
      <c r="AG405" s="7"/>
      <c r="AJ405" s="17">
        <f ca="1">IF(Table1[[#This Row],[field of work]]="TEACHING",1,0)</f>
        <v>1</v>
      </c>
      <c r="AK405" s="11">
        <f ca="1">IF(Table1[[#This Row],[field of work]]="CONSTRUCTION",1,0)</f>
        <v>0</v>
      </c>
      <c r="AL405" s="11">
        <f ca="1">IF(Table1[[#This Row],[field of work]]="AGRICULTURE",1,0)</f>
        <v>0</v>
      </c>
      <c r="AM405" s="11">
        <f ca="1">IF(Table1[[#This Row],[field of work]]="AGRICULTURE",1,0)</f>
        <v>0</v>
      </c>
      <c r="AN405" s="11">
        <f ca="1">IF(Table1[[#This Row],[field of work]]="HEALTH",1,0)</f>
        <v>0</v>
      </c>
      <c r="AO405" s="11">
        <f ca="1">IF(Table1[[#This Row],[field of work]]="IT",1,0)</f>
        <v>0</v>
      </c>
      <c r="AP405" s="11"/>
      <c r="AQ405" s="11"/>
      <c r="AR405" s="6"/>
      <c r="AS405" s="6"/>
      <c r="AT405" s="6"/>
      <c r="AU405" s="7"/>
      <c r="AW405" s="20">
        <f ca="1">QUOTIENT(Table1[[#This Row],[Car Value]],Table1[[#This Row],[Cars]])</f>
        <v>1292</v>
      </c>
      <c r="AX405" s="6"/>
      <c r="AY405" s="17">
        <f ca="1">IF(Table1[[#This Row],[Value of debts]]&gt;$AZ$6,1,0)</f>
        <v>1</v>
      </c>
      <c r="AZ405" s="6"/>
      <c r="BA405" s="6"/>
      <c r="BB405" s="7"/>
      <c r="BC405" s="27">
        <f ca="1">(Table1[[#This Row],[Mortage left]]/Table1[[#This Row],[Value of House]])</f>
        <v>0.86391697566192516</v>
      </c>
      <c r="BD405" s="11">
        <f t="shared" ca="1" si="184"/>
        <v>0</v>
      </c>
      <c r="BE405" s="11"/>
      <c r="BF405" s="11"/>
      <c r="BG405" s="17">
        <f ca="1">IF(Table1[[#This Row],[Area]]="YUKON",Table1[[#This Row],[Income]],0)</f>
        <v>0</v>
      </c>
      <c r="BH405" s="11">
        <f ca="1">IF(Table1[[#This Row],[Area]]="BC",Table1[[#This Row],[Income]],0)</f>
        <v>0</v>
      </c>
      <c r="BI405" s="11">
        <f t="shared" ca="1" si="185"/>
        <v>0</v>
      </c>
      <c r="BJ405" s="11">
        <f t="shared" ca="1" si="186"/>
        <v>7635</v>
      </c>
      <c r="BK405" s="11">
        <f ca="1">IF(Table1[[#This Row],[Area]]="NUNAVUT",Table1[[#This Row],[Income]],0)</f>
        <v>0</v>
      </c>
      <c r="BL405" s="11">
        <f t="shared" ca="1" si="187"/>
        <v>0</v>
      </c>
      <c r="BM405" s="6">
        <f ca="1">IF(Table1[[#This Row],[Area]]="MANITOBA",Table1[[#This Row],[Income]],0)</f>
        <v>0</v>
      </c>
      <c r="BN405" s="6">
        <f ca="1">IF(Table1[[#This Row],[Area]]="ONTARIO",Table1[[#This Row],[Income]],0)</f>
        <v>0</v>
      </c>
      <c r="BO405" s="6">
        <f ca="1">IF(Table1[[#This Row],[Area]]="QUEBEC",Table1[[#This Row],[Income]],0)</f>
        <v>0</v>
      </c>
      <c r="BP405" s="6">
        <f ca="1">IF(Table1[[#This Row],[Area]]="NEWFOUNLAND",Table1[[#This Row],[Income]],0)</f>
        <v>0</v>
      </c>
      <c r="BQ405" s="6">
        <f ca="1">IF(Table1[[#This Row],[Area]]="NEW BRUNCWICK",Table1[[#This Row],[Income]],0)</f>
        <v>3849</v>
      </c>
      <c r="BR405" s="6">
        <f ca="1">IF(Table1[[#This Row],[Area]]="NOVA SCOTIA",Table1[[#This Row],[Income]],0)</f>
        <v>0</v>
      </c>
      <c r="BS405" s="7">
        <f t="shared" ca="1" si="188"/>
        <v>0</v>
      </c>
      <c r="BT405" s="5">
        <f ca="1">IF(Table1[[#This Row],[field of work]]="HEALTH",Table1[[#This Row],[Income]],0)</f>
        <v>0</v>
      </c>
      <c r="BU405" s="6">
        <f ca="1">IF(Table1[[#This Row],[field of work]]="CONSTRUCTION",Table1[[#This Row],[Income]],0)</f>
        <v>0</v>
      </c>
      <c r="BV405" s="6">
        <f t="shared" ca="1" si="189"/>
        <v>0</v>
      </c>
      <c r="BW405" s="6">
        <f ca="1">IF(Table1[[#This Row],[field of work]]="IT",Table1[[#This Row],[Income]],0)</f>
        <v>0</v>
      </c>
      <c r="BX405" s="6">
        <f ca="1">IF(Table1[[#This Row],[field of work]]="GENERAL WORK",Table1[[#This Row],[Income]],0)</f>
        <v>0</v>
      </c>
      <c r="BY405" s="7">
        <f ca="1">IF(Table1[[#This Row],[field of work]]="AGRICULTURE",Table1[[#This Row],[Income]],0)</f>
        <v>0</v>
      </c>
      <c r="BZ405" s="5">
        <f ca="1">IF(Table1[[#This Row],[Value of debts]]&gt;Table1[[#This Row],[Income]],1,0)</f>
        <v>1</v>
      </c>
      <c r="CA405" s="7"/>
      <c r="CB405" s="5">
        <f ca="1">IF(Table1[[#This Row],[Networth of person($)]]&gt;$CC$6,Table1[[#This Row],[age]],0)</f>
        <v>0</v>
      </c>
      <c r="CC405" s="7"/>
      <c r="CD405" s="6"/>
      <c r="CE405" s="6"/>
      <c r="CF405" s="6"/>
      <c r="CG405" s="6"/>
      <c r="CH405" s="6"/>
      <c r="CI405" s="6"/>
    </row>
    <row r="406" spans="2:87" x14ac:dyDescent="0.25">
      <c r="B406">
        <f t="shared" ca="1" si="170"/>
        <v>2</v>
      </c>
      <c r="C406" t="str">
        <f t="shared" ca="1" si="171"/>
        <v>women</v>
      </c>
      <c r="D406">
        <f t="shared" ca="1" si="172"/>
        <v>35</v>
      </c>
      <c r="E406">
        <f t="shared" ca="1" si="173"/>
        <v>4</v>
      </c>
      <c r="F406" t="str">
        <f t="shared" ca="1" si="174"/>
        <v>IT</v>
      </c>
      <c r="G406">
        <f t="shared" ca="1" si="175"/>
        <v>5</v>
      </c>
      <c r="H406" t="str">
        <f t="shared" ca="1" si="176"/>
        <v>other</v>
      </c>
      <c r="I406">
        <f t="shared" ca="1" si="177"/>
        <v>2</v>
      </c>
      <c r="J406">
        <f t="shared" ca="1" si="178"/>
        <v>1</v>
      </c>
      <c r="K406">
        <f t="shared" ca="1" si="179"/>
        <v>2754</v>
      </c>
      <c r="L406">
        <f t="shared" ca="1" si="180"/>
        <v>4</v>
      </c>
      <c r="M406" t="str">
        <f t="shared" ca="1" si="181"/>
        <v>Alberta</v>
      </c>
      <c r="N406">
        <f t="shared" ref="N406:N438" ca="1" si="190">K406*RANDBETWEEN(3,6)</f>
        <v>13770</v>
      </c>
      <c r="O406">
        <f t="shared" ca="1" si="182"/>
        <v>11768.731592048736</v>
      </c>
      <c r="P406">
        <f t="shared" ref="P406:P438" ca="1" si="191">J406*RAND()*K406</f>
        <v>1384.7176292191004</v>
      </c>
      <c r="Q406">
        <f t="shared" ca="1" si="183"/>
        <v>925</v>
      </c>
      <c r="R406">
        <f t="shared" ref="R406:R438" ca="1" si="192">RAND()*K406*2</f>
        <v>1212.1392769969111</v>
      </c>
      <c r="S406">
        <f t="shared" ref="S406:S438" ca="1" si="193">RAND()*K406*1.5</f>
        <v>1623.702159919728</v>
      </c>
      <c r="T406">
        <f t="shared" ref="T406:T438" ca="1" si="194">SUM(N406,P406,S406)</f>
        <v>16778.419789138828</v>
      </c>
      <c r="U406">
        <f t="shared" ref="U406:U438" ca="1" si="195">SUM(O406,Q406,R406)</f>
        <v>13905.870869045648</v>
      </c>
      <c r="V406">
        <f t="shared" ref="V406:V438" ca="1" si="196">T406-U406</f>
        <v>2872.5489200931806</v>
      </c>
      <c r="AD406" s="5">
        <f ca="1">IF(Table1[[#This Row],[Gender]]="men",1,0)</f>
        <v>0</v>
      </c>
      <c r="AE406" s="6">
        <f ca="1">IF(Table1[[#This Row],[Gender]]="women",1,0)</f>
        <v>1</v>
      </c>
      <c r="AF406" s="6"/>
      <c r="AG406" s="7"/>
      <c r="AJ406" s="17">
        <f ca="1">IF(Table1[[#This Row],[field of work]]="TEACHING",1,0)</f>
        <v>0</v>
      </c>
      <c r="AK406" s="11">
        <f ca="1">IF(Table1[[#This Row],[field of work]]="CONSTRUCTION",1,0)</f>
        <v>0</v>
      </c>
      <c r="AL406" s="11">
        <f ca="1">IF(Table1[[#This Row],[field of work]]="AGRICULTURE",1,0)</f>
        <v>0</v>
      </c>
      <c r="AM406" s="11">
        <f ca="1">IF(Table1[[#This Row],[field of work]]="AGRICULTURE",1,0)</f>
        <v>0</v>
      </c>
      <c r="AN406" s="11">
        <f ca="1">IF(Table1[[#This Row],[field of work]]="HEALTH",1,0)</f>
        <v>0</v>
      </c>
      <c r="AO406" s="11">
        <f ca="1">IF(Table1[[#This Row],[field of work]]="IT",1,0)</f>
        <v>1</v>
      </c>
      <c r="AP406" s="11"/>
      <c r="AQ406" s="11"/>
      <c r="AR406" s="6"/>
      <c r="AS406" s="6"/>
      <c r="AT406" s="6"/>
      <c r="AU406" s="7"/>
      <c r="AW406" s="20">
        <f ca="1">QUOTIENT(Table1[[#This Row],[Car Value]],Table1[[#This Row],[Cars]])</f>
        <v>1384</v>
      </c>
      <c r="AX406" s="6"/>
      <c r="AY406" s="17">
        <f ca="1">IF(Table1[[#This Row],[Value of debts]]&gt;$AZ$6,1,0)</f>
        <v>1</v>
      </c>
      <c r="AZ406" s="6"/>
      <c r="BA406" s="6"/>
      <c r="BB406" s="7"/>
      <c r="BC406" s="27">
        <f ca="1">(Table1[[#This Row],[Mortage left]]/Table1[[#This Row],[Value of House]])</f>
        <v>0.85466460363462138</v>
      </c>
      <c r="BD406" s="11">
        <f t="shared" ca="1" si="184"/>
        <v>0</v>
      </c>
      <c r="BE406" s="11"/>
      <c r="BF406" s="11"/>
      <c r="BG406" s="17">
        <f ca="1">IF(Table1[[#This Row],[Area]]="YUKON",Table1[[#This Row],[Income]],0)</f>
        <v>0</v>
      </c>
      <c r="BH406" s="11">
        <f ca="1">IF(Table1[[#This Row],[Area]]="BC",Table1[[#This Row],[Income]],0)</f>
        <v>0</v>
      </c>
      <c r="BI406" s="11">
        <f t="shared" ca="1" si="185"/>
        <v>0</v>
      </c>
      <c r="BJ406" s="11">
        <f t="shared" ca="1" si="186"/>
        <v>0</v>
      </c>
      <c r="BK406" s="11">
        <f ca="1">IF(Table1[[#This Row],[Area]]="NUNAVUT",Table1[[#This Row],[Income]],0)</f>
        <v>0</v>
      </c>
      <c r="BL406" s="11">
        <f t="shared" ca="1" si="187"/>
        <v>0</v>
      </c>
      <c r="BM406" s="6">
        <f ca="1">IF(Table1[[#This Row],[Area]]="MANITOBA",Table1[[#This Row],[Income]],0)</f>
        <v>0</v>
      </c>
      <c r="BN406" s="6">
        <f ca="1">IF(Table1[[#This Row],[Area]]="ONTARIO",Table1[[#This Row],[Income]],0)</f>
        <v>0</v>
      </c>
      <c r="BO406" s="6">
        <f ca="1">IF(Table1[[#This Row],[Area]]="QUEBEC",Table1[[#This Row],[Income]],0)</f>
        <v>0</v>
      </c>
      <c r="BP406" s="6">
        <f ca="1">IF(Table1[[#This Row],[Area]]="NEWFOUNLAND",Table1[[#This Row],[Income]],0)</f>
        <v>0</v>
      </c>
      <c r="BQ406" s="6">
        <f ca="1">IF(Table1[[#This Row],[Area]]="NEW BRUNCWICK",Table1[[#This Row],[Income]],0)</f>
        <v>0</v>
      </c>
      <c r="BR406" s="6">
        <f ca="1">IF(Table1[[#This Row],[Area]]="NOVA SCOTIA",Table1[[#This Row],[Income]],0)</f>
        <v>0</v>
      </c>
      <c r="BS406" s="7">
        <f t="shared" ca="1" si="188"/>
        <v>0</v>
      </c>
      <c r="BT406" s="5">
        <f ca="1">IF(Table1[[#This Row],[field of work]]="HEALTH",Table1[[#This Row],[Income]],0)</f>
        <v>0</v>
      </c>
      <c r="BU406" s="6">
        <f ca="1">IF(Table1[[#This Row],[field of work]]="CONSTRUCTION",Table1[[#This Row],[Income]],0)</f>
        <v>0</v>
      </c>
      <c r="BV406" s="6">
        <f t="shared" ca="1" si="189"/>
        <v>0</v>
      </c>
      <c r="BW406" s="6">
        <f ca="1">IF(Table1[[#This Row],[field of work]]="IT",Table1[[#This Row],[Income]],0)</f>
        <v>2754</v>
      </c>
      <c r="BX406" s="6">
        <f ca="1">IF(Table1[[#This Row],[field of work]]="GENERAL WORK",Table1[[#This Row],[Income]],0)</f>
        <v>0</v>
      </c>
      <c r="BY406" s="7">
        <f ca="1">IF(Table1[[#This Row],[field of work]]="AGRICULTURE",Table1[[#This Row],[Income]],0)</f>
        <v>0</v>
      </c>
      <c r="BZ406" s="5">
        <f ca="1">IF(Table1[[#This Row],[Value of debts]]&gt;Table1[[#This Row],[Income]],1,0)</f>
        <v>1</v>
      </c>
      <c r="CA406" s="7"/>
      <c r="CB406" s="5">
        <f ca="1">IF(Table1[[#This Row],[Networth of person($)]]&gt;$CC$6,Table1[[#This Row],[age]],0)</f>
        <v>0</v>
      </c>
      <c r="CC406" s="7"/>
      <c r="CD406" s="6"/>
      <c r="CE406" s="6"/>
      <c r="CF406" s="6"/>
      <c r="CG406" s="6"/>
      <c r="CH406" s="6"/>
      <c r="CI406" s="6"/>
    </row>
    <row r="407" spans="2:87" x14ac:dyDescent="0.25">
      <c r="B407">
        <f t="shared" ca="1" si="170"/>
        <v>2</v>
      </c>
      <c r="C407" t="str">
        <f t="shared" ca="1" si="171"/>
        <v>women</v>
      </c>
      <c r="D407">
        <f t="shared" ca="1" si="172"/>
        <v>45</v>
      </c>
      <c r="E407">
        <f t="shared" ca="1" si="173"/>
        <v>5</v>
      </c>
      <c r="F407" t="str">
        <f t="shared" ca="1" si="174"/>
        <v>general work</v>
      </c>
      <c r="G407">
        <f t="shared" ca="1" si="175"/>
        <v>2</v>
      </c>
      <c r="H407" t="str">
        <f t="shared" ca="1" si="176"/>
        <v>college</v>
      </c>
      <c r="I407">
        <f t="shared" ca="1" si="177"/>
        <v>2</v>
      </c>
      <c r="J407">
        <f t="shared" ca="1" si="178"/>
        <v>2</v>
      </c>
      <c r="K407">
        <f t="shared" ca="1" si="179"/>
        <v>4292</v>
      </c>
      <c r="L407">
        <f t="shared" ca="1" si="180"/>
        <v>12</v>
      </c>
      <c r="M407" t="str">
        <f t="shared" ca="1" si="181"/>
        <v>Nova Scotia</v>
      </c>
      <c r="N407">
        <f t="shared" ca="1" si="190"/>
        <v>21460</v>
      </c>
      <c r="O407">
        <f t="shared" ca="1" si="182"/>
        <v>19143.456405332119</v>
      </c>
      <c r="P407">
        <f t="shared" ca="1" si="191"/>
        <v>4486.8880293291932</v>
      </c>
      <c r="Q407">
        <f t="shared" ca="1" si="183"/>
        <v>3295</v>
      </c>
      <c r="R407">
        <f t="shared" ca="1" si="192"/>
        <v>7266.460717035342</v>
      </c>
      <c r="S407">
        <f t="shared" ca="1" si="193"/>
        <v>1710.0143532177376</v>
      </c>
      <c r="T407">
        <f t="shared" ca="1" si="194"/>
        <v>27656.902382546934</v>
      </c>
      <c r="U407">
        <f t="shared" ca="1" si="195"/>
        <v>29704.91712236746</v>
      </c>
      <c r="V407">
        <f t="shared" ca="1" si="196"/>
        <v>-2048.0147398205263</v>
      </c>
      <c r="AD407" s="5">
        <f ca="1">IF(Table1[[#This Row],[Gender]]="men",1,0)</f>
        <v>0</v>
      </c>
      <c r="AE407" s="6">
        <f ca="1">IF(Table1[[#This Row],[Gender]]="women",1,0)</f>
        <v>1</v>
      </c>
      <c r="AF407" s="6"/>
      <c r="AG407" s="7"/>
      <c r="AJ407" s="17">
        <f ca="1">IF(Table1[[#This Row],[field of work]]="TEACHING",1,0)</f>
        <v>0</v>
      </c>
      <c r="AK407" s="11">
        <f ca="1">IF(Table1[[#This Row],[field of work]]="CONSTRUCTION",1,0)</f>
        <v>0</v>
      </c>
      <c r="AL407" s="11">
        <f ca="1">IF(Table1[[#This Row],[field of work]]="AGRICULTURE",1,0)</f>
        <v>0</v>
      </c>
      <c r="AM407" s="11">
        <f ca="1">IF(Table1[[#This Row],[field of work]]="AGRICULTURE",1,0)</f>
        <v>0</v>
      </c>
      <c r="AN407" s="11">
        <f ca="1">IF(Table1[[#This Row],[field of work]]="HEALTH",1,0)</f>
        <v>0</v>
      </c>
      <c r="AO407" s="11">
        <f ca="1">IF(Table1[[#This Row],[field of work]]="IT",1,0)</f>
        <v>0</v>
      </c>
      <c r="AP407" s="11"/>
      <c r="AQ407" s="11"/>
      <c r="AR407" s="6"/>
      <c r="AS407" s="6"/>
      <c r="AT407" s="6"/>
      <c r="AU407" s="7"/>
      <c r="AW407" s="20">
        <f ca="1">QUOTIENT(Table1[[#This Row],[Car Value]],Table1[[#This Row],[Cars]])</f>
        <v>2243</v>
      </c>
      <c r="AX407" s="6"/>
      <c r="AY407" s="17">
        <f ca="1">IF(Table1[[#This Row],[Value of debts]]&gt;$AZ$6,1,0)</f>
        <v>1</v>
      </c>
      <c r="AZ407" s="6"/>
      <c r="BA407" s="6"/>
      <c r="BB407" s="7"/>
      <c r="BC407" s="27">
        <f ca="1">(Table1[[#This Row],[Mortage left]]/Table1[[#This Row],[Value of House]])</f>
        <v>0.89205295458211176</v>
      </c>
      <c r="BD407" s="11">
        <f t="shared" ca="1" si="184"/>
        <v>0</v>
      </c>
      <c r="BE407" s="11"/>
      <c r="BF407" s="11"/>
      <c r="BG407" s="17">
        <f ca="1">IF(Table1[[#This Row],[Area]]="YUKON",Table1[[#This Row],[Income]],0)</f>
        <v>0</v>
      </c>
      <c r="BH407" s="11">
        <f ca="1">IF(Table1[[#This Row],[Area]]="BC",Table1[[#This Row],[Income]],0)</f>
        <v>0</v>
      </c>
      <c r="BI407" s="11">
        <f t="shared" ca="1" si="185"/>
        <v>0</v>
      </c>
      <c r="BJ407" s="11">
        <f t="shared" ca="1" si="186"/>
        <v>0</v>
      </c>
      <c r="BK407" s="11">
        <f ca="1">IF(Table1[[#This Row],[Area]]="NUNAVUT",Table1[[#This Row],[Income]],0)</f>
        <v>0</v>
      </c>
      <c r="BL407" s="11">
        <f t="shared" ca="1" si="187"/>
        <v>6176</v>
      </c>
      <c r="BM407" s="6">
        <f ca="1">IF(Table1[[#This Row],[Area]]="MANITOBA",Table1[[#This Row],[Income]],0)</f>
        <v>0</v>
      </c>
      <c r="BN407" s="6">
        <f ca="1">IF(Table1[[#This Row],[Area]]="ONTARIO",Table1[[#This Row],[Income]],0)</f>
        <v>0</v>
      </c>
      <c r="BO407" s="6">
        <f ca="1">IF(Table1[[#This Row],[Area]]="QUEBEC",Table1[[#This Row],[Income]],0)</f>
        <v>0</v>
      </c>
      <c r="BP407" s="6">
        <f ca="1">IF(Table1[[#This Row],[Area]]="NEWFOUNLAND",Table1[[#This Row],[Income]],0)</f>
        <v>0</v>
      </c>
      <c r="BQ407" s="6">
        <f ca="1">IF(Table1[[#This Row],[Area]]="NEW BRUNCWICK",Table1[[#This Row],[Income]],0)</f>
        <v>0</v>
      </c>
      <c r="BR407" s="6">
        <f ca="1">IF(Table1[[#This Row],[Area]]="NOVA SCOTIA",Table1[[#This Row],[Income]],0)</f>
        <v>4292</v>
      </c>
      <c r="BS407" s="7">
        <f t="shared" ca="1" si="188"/>
        <v>0</v>
      </c>
      <c r="BT407" s="5">
        <f ca="1">IF(Table1[[#This Row],[field of work]]="HEALTH",Table1[[#This Row],[Income]],0)</f>
        <v>0</v>
      </c>
      <c r="BU407" s="6">
        <f ca="1">IF(Table1[[#This Row],[field of work]]="CONSTRUCTION",Table1[[#This Row],[Income]],0)</f>
        <v>0</v>
      </c>
      <c r="BV407" s="6">
        <f t="shared" ca="1" si="189"/>
        <v>0</v>
      </c>
      <c r="BW407" s="6">
        <f ca="1">IF(Table1[[#This Row],[field of work]]="IT",Table1[[#This Row],[Income]],0)</f>
        <v>0</v>
      </c>
      <c r="BX407" s="6">
        <f ca="1">IF(Table1[[#This Row],[field of work]]="GENERAL WORK",Table1[[#This Row],[Income]],0)</f>
        <v>4292</v>
      </c>
      <c r="BY407" s="7">
        <f ca="1">IF(Table1[[#This Row],[field of work]]="AGRICULTURE",Table1[[#This Row],[Income]],0)</f>
        <v>0</v>
      </c>
      <c r="BZ407" s="5">
        <f ca="1">IF(Table1[[#This Row],[Value of debts]]&gt;Table1[[#This Row],[Income]],1,0)</f>
        <v>1</v>
      </c>
      <c r="CA407" s="7"/>
      <c r="CB407" s="5">
        <f ca="1">IF(Table1[[#This Row],[Networth of person($)]]&gt;$CC$6,Table1[[#This Row],[age]],0)</f>
        <v>0</v>
      </c>
      <c r="CC407" s="7"/>
      <c r="CD407" s="6"/>
      <c r="CE407" s="6"/>
      <c r="CF407" s="6"/>
      <c r="CG407" s="6"/>
      <c r="CH407" s="6"/>
      <c r="CI407" s="6"/>
    </row>
    <row r="408" spans="2:87" x14ac:dyDescent="0.25">
      <c r="B408">
        <f t="shared" ca="1" si="170"/>
        <v>1</v>
      </c>
      <c r="C408" t="str">
        <f t="shared" ca="1" si="171"/>
        <v>men</v>
      </c>
      <c r="D408">
        <f t="shared" ca="1" si="172"/>
        <v>33</v>
      </c>
      <c r="E408">
        <f t="shared" ca="1" si="173"/>
        <v>2</v>
      </c>
      <c r="F408" t="str">
        <f t="shared" ca="1" si="174"/>
        <v>constuction</v>
      </c>
      <c r="G408">
        <f t="shared" ca="1" si="175"/>
        <v>5</v>
      </c>
      <c r="H408" t="str">
        <f t="shared" ca="1" si="176"/>
        <v>other</v>
      </c>
      <c r="I408">
        <f t="shared" ca="1" si="177"/>
        <v>2</v>
      </c>
      <c r="J408">
        <f t="shared" ca="1" si="178"/>
        <v>3</v>
      </c>
      <c r="K408">
        <f t="shared" ca="1" si="179"/>
        <v>3725</v>
      </c>
      <c r="L408">
        <f t="shared" ca="1" si="180"/>
        <v>10</v>
      </c>
      <c r="M408" t="str">
        <f t="shared" ca="1" si="181"/>
        <v>Newfounland</v>
      </c>
      <c r="N408">
        <f t="shared" ca="1" si="190"/>
        <v>14900</v>
      </c>
      <c r="O408">
        <f t="shared" ca="1" si="182"/>
        <v>6666.8667702978646</v>
      </c>
      <c r="P408">
        <f t="shared" ca="1" si="191"/>
        <v>3839.6723261431966</v>
      </c>
      <c r="Q408">
        <f t="shared" ca="1" si="183"/>
        <v>1676</v>
      </c>
      <c r="R408">
        <f t="shared" ca="1" si="192"/>
        <v>315.61313648593153</v>
      </c>
      <c r="S408">
        <f t="shared" ca="1" si="193"/>
        <v>2792.2529326750719</v>
      </c>
      <c r="T408">
        <f t="shared" ca="1" si="194"/>
        <v>21531.925258818272</v>
      </c>
      <c r="U408">
        <f t="shared" ca="1" si="195"/>
        <v>8658.4799067837957</v>
      </c>
      <c r="V408">
        <f t="shared" ca="1" si="196"/>
        <v>12873.445352034476</v>
      </c>
      <c r="AD408" s="5">
        <f ca="1">IF(Table1[[#This Row],[Gender]]="men",1,0)</f>
        <v>1</v>
      </c>
      <c r="AE408" s="6">
        <f ca="1">IF(Table1[[#This Row],[Gender]]="women",1,0)</f>
        <v>0</v>
      </c>
      <c r="AF408" s="6"/>
      <c r="AG408" s="7"/>
      <c r="AJ408" s="17">
        <f ca="1">IF(Table1[[#This Row],[field of work]]="TEACHING",1,0)</f>
        <v>0</v>
      </c>
      <c r="AK408" s="11">
        <f ca="1">IF(Table1[[#This Row],[field of work]]="CONSTRUCTION",1,0)</f>
        <v>0</v>
      </c>
      <c r="AL408" s="11">
        <f ca="1">IF(Table1[[#This Row],[field of work]]="AGRICULTURE",1,0)</f>
        <v>0</v>
      </c>
      <c r="AM408" s="11">
        <f ca="1">IF(Table1[[#This Row],[field of work]]="AGRICULTURE",1,0)</f>
        <v>0</v>
      </c>
      <c r="AN408" s="11">
        <f ca="1">IF(Table1[[#This Row],[field of work]]="HEALTH",1,0)</f>
        <v>0</v>
      </c>
      <c r="AO408" s="11">
        <f ca="1">IF(Table1[[#This Row],[field of work]]="IT",1,0)</f>
        <v>0</v>
      </c>
      <c r="AP408" s="11"/>
      <c r="AQ408" s="11"/>
      <c r="AR408" s="6"/>
      <c r="AS408" s="6"/>
      <c r="AT408" s="6"/>
      <c r="AU408" s="7"/>
      <c r="AW408" s="20">
        <f ca="1">QUOTIENT(Table1[[#This Row],[Car Value]],Table1[[#This Row],[Cars]])</f>
        <v>1279</v>
      </c>
      <c r="AX408" s="6"/>
      <c r="AY408" s="17">
        <f ca="1">IF(Table1[[#This Row],[Value of debts]]&gt;$AZ$6,1,0)</f>
        <v>1</v>
      </c>
      <c r="AZ408" s="6"/>
      <c r="BA408" s="6"/>
      <c r="BB408" s="7"/>
      <c r="BC408" s="27">
        <f ca="1">(Table1[[#This Row],[Mortage left]]/Table1[[#This Row],[Value of House]])</f>
        <v>0.44744072283878283</v>
      </c>
      <c r="BD408" s="11">
        <f t="shared" ca="1" si="184"/>
        <v>0</v>
      </c>
      <c r="BE408" s="11"/>
      <c r="BF408" s="11"/>
      <c r="BG408" s="17">
        <f ca="1">IF(Table1[[#This Row],[Area]]="YUKON",Table1[[#This Row],[Income]],0)</f>
        <v>0</v>
      </c>
      <c r="BH408" s="11">
        <f ca="1">IF(Table1[[#This Row],[Area]]="BC",Table1[[#This Row],[Income]],0)</f>
        <v>0</v>
      </c>
      <c r="BI408" s="11">
        <f t="shared" ca="1" si="185"/>
        <v>0</v>
      </c>
      <c r="BJ408" s="11">
        <f t="shared" ca="1" si="186"/>
        <v>0</v>
      </c>
      <c r="BK408" s="11">
        <f ca="1">IF(Table1[[#This Row],[Area]]="NUNAVUT",Table1[[#This Row],[Income]],0)</f>
        <v>0</v>
      </c>
      <c r="BL408" s="11">
        <f t="shared" ca="1" si="187"/>
        <v>0</v>
      </c>
      <c r="BM408" s="6">
        <f ca="1">IF(Table1[[#This Row],[Area]]="MANITOBA",Table1[[#This Row],[Income]],0)</f>
        <v>0</v>
      </c>
      <c r="BN408" s="6">
        <f ca="1">IF(Table1[[#This Row],[Area]]="ONTARIO",Table1[[#This Row],[Income]],0)</f>
        <v>0</v>
      </c>
      <c r="BO408" s="6">
        <f ca="1">IF(Table1[[#This Row],[Area]]="QUEBEC",Table1[[#This Row],[Income]],0)</f>
        <v>0</v>
      </c>
      <c r="BP408" s="6">
        <f ca="1">IF(Table1[[#This Row],[Area]]="NEWFOUNLAND",Table1[[#This Row],[Income]],0)</f>
        <v>3725</v>
      </c>
      <c r="BQ408" s="6">
        <f ca="1">IF(Table1[[#This Row],[Area]]="NEW BRUNCWICK",Table1[[#This Row],[Income]],0)</f>
        <v>0</v>
      </c>
      <c r="BR408" s="6">
        <f ca="1">IF(Table1[[#This Row],[Area]]="NOVA SCOTIA",Table1[[#This Row],[Income]],0)</f>
        <v>0</v>
      </c>
      <c r="BS408" s="7">
        <f t="shared" ca="1" si="188"/>
        <v>0</v>
      </c>
      <c r="BT408" s="5">
        <f ca="1">IF(Table1[[#This Row],[field of work]]="HEALTH",Table1[[#This Row],[Income]],0)</f>
        <v>0</v>
      </c>
      <c r="BU408" s="6">
        <f ca="1">IF(Table1[[#This Row],[field of work]]="CONSTRUCTION",Table1[[#This Row],[Income]],0)</f>
        <v>0</v>
      </c>
      <c r="BV408" s="6">
        <f t="shared" ca="1" si="189"/>
        <v>0</v>
      </c>
      <c r="BW408" s="6">
        <f ca="1">IF(Table1[[#This Row],[field of work]]="IT",Table1[[#This Row],[Income]],0)</f>
        <v>0</v>
      </c>
      <c r="BX408" s="6">
        <f ca="1">IF(Table1[[#This Row],[field of work]]="GENERAL WORK",Table1[[#This Row],[Income]],0)</f>
        <v>0</v>
      </c>
      <c r="BY408" s="7">
        <f ca="1">IF(Table1[[#This Row],[field of work]]="AGRICULTURE",Table1[[#This Row],[Income]],0)</f>
        <v>0</v>
      </c>
      <c r="BZ408" s="5">
        <f ca="1">IF(Table1[[#This Row],[Value of debts]]&gt;Table1[[#This Row],[Income]],1,0)</f>
        <v>1</v>
      </c>
      <c r="CA408" s="7"/>
      <c r="CB408" s="5">
        <f ca="1">IF(Table1[[#This Row],[Networth of person($)]]&gt;$CC$6,Table1[[#This Row],[age]],0)</f>
        <v>33</v>
      </c>
      <c r="CC408" s="7"/>
      <c r="CD408" s="6"/>
      <c r="CE408" s="6"/>
      <c r="CF408" s="6"/>
      <c r="CG408" s="6"/>
      <c r="CH408" s="6"/>
      <c r="CI408" s="6"/>
    </row>
    <row r="409" spans="2:87" x14ac:dyDescent="0.25">
      <c r="B409">
        <f t="shared" ca="1" si="170"/>
        <v>1</v>
      </c>
      <c r="C409" t="str">
        <f t="shared" ca="1" si="171"/>
        <v>men</v>
      </c>
      <c r="D409">
        <f t="shared" ca="1" si="172"/>
        <v>44</v>
      </c>
      <c r="E409">
        <f t="shared" ca="1" si="173"/>
        <v>2</v>
      </c>
      <c r="F409" t="str">
        <f t="shared" ca="1" si="174"/>
        <v>constuction</v>
      </c>
      <c r="G409">
        <f t="shared" ca="1" si="175"/>
        <v>5</v>
      </c>
      <c r="H409" t="str">
        <f t="shared" ca="1" si="176"/>
        <v>other</v>
      </c>
      <c r="I409">
        <f t="shared" ca="1" si="177"/>
        <v>4</v>
      </c>
      <c r="J409">
        <f t="shared" ca="1" si="178"/>
        <v>3</v>
      </c>
      <c r="K409">
        <f t="shared" ca="1" si="179"/>
        <v>7466</v>
      </c>
      <c r="L409">
        <f t="shared" ca="1" si="180"/>
        <v>9</v>
      </c>
      <c r="M409" t="str">
        <f t="shared" ca="1" si="181"/>
        <v>Quebec</v>
      </c>
      <c r="N409">
        <f t="shared" ca="1" si="190"/>
        <v>22398</v>
      </c>
      <c r="O409">
        <f t="shared" ca="1" si="182"/>
        <v>20607.815229640899</v>
      </c>
      <c r="P409">
        <f t="shared" ca="1" si="191"/>
        <v>18364.30536935182</v>
      </c>
      <c r="Q409">
        <f t="shared" ca="1" si="183"/>
        <v>15808</v>
      </c>
      <c r="R409">
        <f t="shared" ca="1" si="192"/>
        <v>3070.4017300164005</v>
      </c>
      <c r="S409">
        <f t="shared" ca="1" si="193"/>
        <v>3379.3686112898586</v>
      </c>
      <c r="T409">
        <f t="shared" ca="1" si="194"/>
        <v>44141.673980641674</v>
      </c>
      <c r="U409">
        <f t="shared" ca="1" si="195"/>
        <v>39486.216959657293</v>
      </c>
      <c r="V409">
        <f t="shared" ca="1" si="196"/>
        <v>4655.4570209843805</v>
      </c>
      <c r="AD409" s="5">
        <f ca="1">IF(Table1[[#This Row],[Gender]]="men",1,0)</f>
        <v>1</v>
      </c>
      <c r="AE409" s="6">
        <f ca="1">IF(Table1[[#This Row],[Gender]]="women",1,0)</f>
        <v>0</v>
      </c>
      <c r="AF409" s="6"/>
      <c r="AG409" s="7"/>
      <c r="AJ409" s="17">
        <f ca="1">IF(Table1[[#This Row],[field of work]]="TEACHING",1,0)</f>
        <v>0</v>
      </c>
      <c r="AK409" s="11">
        <f ca="1">IF(Table1[[#This Row],[field of work]]="CONSTRUCTION",1,0)</f>
        <v>0</v>
      </c>
      <c r="AL409" s="11">
        <f ca="1">IF(Table1[[#This Row],[field of work]]="AGRICULTURE",1,0)</f>
        <v>0</v>
      </c>
      <c r="AM409" s="11">
        <f ca="1">IF(Table1[[#This Row],[field of work]]="AGRICULTURE",1,0)</f>
        <v>0</v>
      </c>
      <c r="AN409" s="11">
        <f ca="1">IF(Table1[[#This Row],[field of work]]="HEALTH",1,0)</f>
        <v>0</v>
      </c>
      <c r="AO409" s="11">
        <f ca="1">IF(Table1[[#This Row],[field of work]]="IT",1,0)</f>
        <v>0</v>
      </c>
      <c r="AP409" s="11"/>
      <c r="AQ409" s="11"/>
      <c r="AR409" s="6"/>
      <c r="AS409" s="6"/>
      <c r="AT409" s="6"/>
      <c r="AU409" s="7"/>
      <c r="AW409" s="20">
        <f ca="1">QUOTIENT(Table1[[#This Row],[Car Value]],Table1[[#This Row],[Cars]])</f>
        <v>6121</v>
      </c>
      <c r="AX409" s="6"/>
      <c r="AY409" s="17">
        <f ca="1">IF(Table1[[#This Row],[Value of debts]]&gt;$AZ$6,1,0)</f>
        <v>1</v>
      </c>
      <c r="AZ409" s="6"/>
      <c r="BA409" s="6"/>
      <c r="BB409" s="7"/>
      <c r="BC409" s="27">
        <f ca="1">(Table1[[#This Row],[Mortage left]]/Table1[[#This Row],[Value of House]])</f>
        <v>0.92007390077868112</v>
      </c>
      <c r="BD409" s="11">
        <f t="shared" ca="1" si="184"/>
        <v>0</v>
      </c>
      <c r="BE409" s="11"/>
      <c r="BF409" s="11"/>
      <c r="BG409" s="17">
        <f ca="1">IF(Table1[[#This Row],[Area]]="YUKON",Table1[[#This Row],[Income]],0)</f>
        <v>0</v>
      </c>
      <c r="BH409" s="11">
        <f ca="1">IF(Table1[[#This Row],[Area]]="BC",Table1[[#This Row],[Income]],0)</f>
        <v>0</v>
      </c>
      <c r="BI409" s="11">
        <f t="shared" ca="1" si="185"/>
        <v>0</v>
      </c>
      <c r="BJ409" s="11">
        <f t="shared" ca="1" si="186"/>
        <v>0</v>
      </c>
      <c r="BK409" s="11">
        <f ca="1">IF(Table1[[#This Row],[Area]]="NUNAVUT",Table1[[#This Row],[Income]],0)</f>
        <v>0</v>
      </c>
      <c r="BL409" s="11">
        <f t="shared" ca="1" si="187"/>
        <v>0</v>
      </c>
      <c r="BM409" s="6">
        <f ca="1">IF(Table1[[#This Row],[Area]]="MANITOBA",Table1[[#This Row],[Income]],0)</f>
        <v>0</v>
      </c>
      <c r="BN409" s="6">
        <f ca="1">IF(Table1[[#This Row],[Area]]="ONTARIO",Table1[[#This Row],[Income]],0)</f>
        <v>0</v>
      </c>
      <c r="BO409" s="6">
        <f ca="1">IF(Table1[[#This Row],[Area]]="QUEBEC",Table1[[#This Row],[Income]],0)</f>
        <v>7466</v>
      </c>
      <c r="BP409" s="6">
        <f ca="1">IF(Table1[[#This Row],[Area]]="NEWFOUNLAND",Table1[[#This Row],[Income]],0)</f>
        <v>0</v>
      </c>
      <c r="BQ409" s="6">
        <f ca="1">IF(Table1[[#This Row],[Area]]="NEW BRUNCWICK",Table1[[#This Row],[Income]],0)</f>
        <v>0</v>
      </c>
      <c r="BR409" s="6">
        <f ca="1">IF(Table1[[#This Row],[Area]]="NOVA SCOTIA",Table1[[#This Row],[Income]],0)</f>
        <v>0</v>
      </c>
      <c r="BS409" s="7">
        <f t="shared" ca="1" si="188"/>
        <v>0</v>
      </c>
      <c r="BT409" s="5">
        <f ca="1">IF(Table1[[#This Row],[field of work]]="HEALTH",Table1[[#This Row],[Income]],0)</f>
        <v>0</v>
      </c>
      <c r="BU409" s="6">
        <f ca="1">IF(Table1[[#This Row],[field of work]]="CONSTRUCTION",Table1[[#This Row],[Income]],0)</f>
        <v>0</v>
      </c>
      <c r="BV409" s="6">
        <f t="shared" ca="1" si="189"/>
        <v>0</v>
      </c>
      <c r="BW409" s="6">
        <f ca="1">IF(Table1[[#This Row],[field of work]]="IT",Table1[[#This Row],[Income]],0)</f>
        <v>0</v>
      </c>
      <c r="BX409" s="6">
        <f ca="1">IF(Table1[[#This Row],[field of work]]="GENERAL WORK",Table1[[#This Row],[Income]],0)</f>
        <v>0</v>
      </c>
      <c r="BY409" s="7">
        <f ca="1">IF(Table1[[#This Row],[field of work]]="AGRICULTURE",Table1[[#This Row],[Income]],0)</f>
        <v>0</v>
      </c>
      <c r="BZ409" s="5">
        <f ca="1">IF(Table1[[#This Row],[Value of debts]]&gt;Table1[[#This Row],[Income]],1,0)</f>
        <v>1</v>
      </c>
      <c r="CA409" s="7"/>
      <c r="CB409" s="5">
        <f ca="1">IF(Table1[[#This Row],[Networth of person($)]]&gt;$CC$6,Table1[[#This Row],[age]],0)</f>
        <v>0</v>
      </c>
      <c r="CC409" s="7"/>
      <c r="CD409" s="6"/>
      <c r="CE409" s="6"/>
      <c r="CF409" s="6"/>
      <c r="CG409" s="6"/>
      <c r="CH409" s="6"/>
      <c r="CI409" s="6"/>
    </row>
    <row r="410" spans="2:87" x14ac:dyDescent="0.25">
      <c r="B410">
        <f t="shared" ca="1" si="170"/>
        <v>1</v>
      </c>
      <c r="C410" t="str">
        <f t="shared" ca="1" si="171"/>
        <v>men</v>
      </c>
      <c r="D410">
        <f t="shared" ca="1" si="172"/>
        <v>37</v>
      </c>
      <c r="E410">
        <f t="shared" ca="1" si="173"/>
        <v>4</v>
      </c>
      <c r="F410" t="str">
        <f t="shared" ca="1" si="174"/>
        <v>IT</v>
      </c>
      <c r="G410">
        <f t="shared" ca="1" si="175"/>
        <v>5</v>
      </c>
      <c r="H410" t="str">
        <f t="shared" ca="1" si="176"/>
        <v>other</v>
      </c>
      <c r="I410">
        <f t="shared" ca="1" si="177"/>
        <v>1</v>
      </c>
      <c r="J410">
        <f t="shared" ca="1" si="178"/>
        <v>2</v>
      </c>
      <c r="K410">
        <f t="shared" ca="1" si="179"/>
        <v>6719</v>
      </c>
      <c r="L410">
        <f t="shared" ca="1" si="180"/>
        <v>2</v>
      </c>
      <c r="M410" t="str">
        <f t="shared" ca="1" si="181"/>
        <v>BC</v>
      </c>
      <c r="N410">
        <f t="shared" ca="1" si="190"/>
        <v>33595</v>
      </c>
      <c r="O410">
        <f t="shared" ca="1" si="182"/>
        <v>30387.281216453801</v>
      </c>
      <c r="P410">
        <f t="shared" ca="1" si="191"/>
        <v>2107.3583081326474</v>
      </c>
      <c r="Q410">
        <f t="shared" ca="1" si="183"/>
        <v>401</v>
      </c>
      <c r="R410">
        <f t="shared" ca="1" si="192"/>
        <v>2328.6362748169672</v>
      </c>
      <c r="S410">
        <f t="shared" ca="1" si="193"/>
        <v>4059.2012079161195</v>
      </c>
      <c r="T410">
        <f t="shared" ca="1" si="194"/>
        <v>39761.559516048772</v>
      </c>
      <c r="U410">
        <f t="shared" ca="1" si="195"/>
        <v>33116.917491270768</v>
      </c>
      <c r="V410">
        <f t="shared" ca="1" si="196"/>
        <v>6644.6420247780043</v>
      </c>
      <c r="AD410" s="5">
        <f ca="1">IF(Table1[[#This Row],[Gender]]="men",1,0)</f>
        <v>1</v>
      </c>
      <c r="AE410" s="6">
        <f ca="1">IF(Table1[[#This Row],[Gender]]="women",1,0)</f>
        <v>0</v>
      </c>
      <c r="AF410" s="6"/>
      <c r="AG410" s="7"/>
      <c r="AJ410" s="17">
        <f ca="1">IF(Table1[[#This Row],[field of work]]="TEACHING",1,0)</f>
        <v>0</v>
      </c>
      <c r="AK410" s="11">
        <f ca="1">IF(Table1[[#This Row],[field of work]]="CONSTRUCTION",1,0)</f>
        <v>0</v>
      </c>
      <c r="AL410" s="11">
        <f ca="1">IF(Table1[[#This Row],[field of work]]="AGRICULTURE",1,0)</f>
        <v>0</v>
      </c>
      <c r="AM410" s="11">
        <f ca="1">IF(Table1[[#This Row],[field of work]]="AGRICULTURE",1,0)</f>
        <v>0</v>
      </c>
      <c r="AN410" s="11">
        <f ca="1">IF(Table1[[#This Row],[field of work]]="HEALTH",1,0)</f>
        <v>0</v>
      </c>
      <c r="AO410" s="11">
        <f ca="1">IF(Table1[[#This Row],[field of work]]="IT",1,0)</f>
        <v>1</v>
      </c>
      <c r="AP410" s="11"/>
      <c r="AQ410" s="11"/>
      <c r="AR410" s="6"/>
      <c r="AS410" s="6"/>
      <c r="AT410" s="6"/>
      <c r="AU410" s="7"/>
      <c r="AW410" s="20">
        <f ca="1">QUOTIENT(Table1[[#This Row],[Car Value]],Table1[[#This Row],[Cars]])</f>
        <v>1053</v>
      </c>
      <c r="AX410" s="6"/>
      <c r="AY410" s="17">
        <f ca="1">IF(Table1[[#This Row],[Value of debts]]&gt;$AZ$6,1,0)</f>
        <v>1</v>
      </c>
      <c r="AZ410" s="6"/>
      <c r="BA410" s="6"/>
      <c r="BB410" s="7"/>
      <c r="BC410" s="27">
        <f ca="1">(Table1[[#This Row],[Mortage left]]/Table1[[#This Row],[Value of House]])</f>
        <v>0.90451797042577176</v>
      </c>
      <c r="BD410" s="11">
        <f t="shared" ca="1" si="184"/>
        <v>0</v>
      </c>
      <c r="BE410" s="11"/>
      <c r="BF410" s="11"/>
      <c r="BG410" s="17">
        <f ca="1">IF(Table1[[#This Row],[Area]]="YUKON",Table1[[#This Row],[Income]],0)</f>
        <v>0</v>
      </c>
      <c r="BH410" s="11">
        <f ca="1">IF(Table1[[#This Row],[Area]]="BC",Table1[[#This Row],[Income]],0)</f>
        <v>6719</v>
      </c>
      <c r="BI410" s="11">
        <f t="shared" ca="1" si="185"/>
        <v>0</v>
      </c>
      <c r="BJ410" s="11">
        <f t="shared" ca="1" si="186"/>
        <v>0</v>
      </c>
      <c r="BK410" s="11">
        <f ca="1">IF(Table1[[#This Row],[Area]]="NUNAVUT",Table1[[#This Row],[Income]],0)</f>
        <v>0</v>
      </c>
      <c r="BL410" s="11">
        <f t="shared" ca="1" si="187"/>
        <v>0</v>
      </c>
      <c r="BM410" s="6">
        <f ca="1">IF(Table1[[#This Row],[Area]]="MANITOBA",Table1[[#This Row],[Income]],0)</f>
        <v>0</v>
      </c>
      <c r="BN410" s="6">
        <f ca="1">IF(Table1[[#This Row],[Area]]="ONTARIO",Table1[[#This Row],[Income]],0)</f>
        <v>0</v>
      </c>
      <c r="BO410" s="6">
        <f ca="1">IF(Table1[[#This Row],[Area]]="QUEBEC",Table1[[#This Row],[Income]],0)</f>
        <v>0</v>
      </c>
      <c r="BP410" s="6">
        <f ca="1">IF(Table1[[#This Row],[Area]]="NEWFOUNLAND",Table1[[#This Row],[Income]],0)</f>
        <v>0</v>
      </c>
      <c r="BQ410" s="6">
        <f ca="1">IF(Table1[[#This Row],[Area]]="NEW BRUNCWICK",Table1[[#This Row],[Income]],0)</f>
        <v>0</v>
      </c>
      <c r="BR410" s="6">
        <f ca="1">IF(Table1[[#This Row],[Area]]="NOVA SCOTIA",Table1[[#This Row],[Income]],0)</f>
        <v>0</v>
      </c>
      <c r="BS410" s="7">
        <f t="shared" ca="1" si="188"/>
        <v>0</v>
      </c>
      <c r="BT410" s="5">
        <f ca="1">IF(Table1[[#This Row],[field of work]]="HEALTH",Table1[[#This Row],[Income]],0)</f>
        <v>0</v>
      </c>
      <c r="BU410" s="6">
        <f ca="1">IF(Table1[[#This Row],[field of work]]="CONSTRUCTION",Table1[[#This Row],[Income]],0)</f>
        <v>0</v>
      </c>
      <c r="BV410" s="6">
        <f t="shared" ca="1" si="189"/>
        <v>0</v>
      </c>
      <c r="BW410" s="6">
        <f ca="1">IF(Table1[[#This Row],[field of work]]="IT",Table1[[#This Row],[Income]],0)</f>
        <v>6719</v>
      </c>
      <c r="BX410" s="6">
        <f ca="1">IF(Table1[[#This Row],[field of work]]="GENERAL WORK",Table1[[#This Row],[Income]],0)</f>
        <v>0</v>
      </c>
      <c r="BY410" s="7">
        <f ca="1">IF(Table1[[#This Row],[field of work]]="AGRICULTURE",Table1[[#This Row],[Income]],0)</f>
        <v>0</v>
      </c>
      <c r="BZ410" s="5">
        <f ca="1">IF(Table1[[#This Row],[Value of debts]]&gt;Table1[[#This Row],[Income]],1,0)</f>
        <v>1</v>
      </c>
      <c r="CA410" s="7"/>
      <c r="CB410" s="5">
        <f ca="1">IF(Table1[[#This Row],[Networth of person($)]]&gt;$CC$6,Table1[[#This Row],[age]],0)</f>
        <v>37</v>
      </c>
      <c r="CC410" s="7"/>
      <c r="CD410" s="6"/>
      <c r="CE410" s="6"/>
      <c r="CF410" s="6"/>
      <c r="CG410" s="6"/>
      <c r="CH410" s="6"/>
      <c r="CI410" s="6"/>
    </row>
    <row r="411" spans="2:87" x14ac:dyDescent="0.25">
      <c r="B411">
        <f t="shared" ca="1" si="170"/>
        <v>1</v>
      </c>
      <c r="C411" t="str">
        <f t="shared" ca="1" si="171"/>
        <v>men</v>
      </c>
      <c r="D411">
        <f t="shared" ca="1" si="172"/>
        <v>44</v>
      </c>
      <c r="E411">
        <f t="shared" ca="1" si="173"/>
        <v>5</v>
      </c>
      <c r="F411" t="str">
        <f t="shared" ca="1" si="174"/>
        <v>general work</v>
      </c>
      <c r="G411">
        <f t="shared" ca="1" si="175"/>
        <v>6</v>
      </c>
      <c r="H411" t="str">
        <f t="shared" ca="1" si="176"/>
        <v>other</v>
      </c>
      <c r="I411">
        <f t="shared" ca="1" si="177"/>
        <v>0</v>
      </c>
      <c r="J411">
        <f t="shared" ca="1" si="178"/>
        <v>3</v>
      </c>
      <c r="K411">
        <f t="shared" ca="1" si="179"/>
        <v>8646</v>
      </c>
      <c r="L411">
        <f t="shared" ca="1" si="180"/>
        <v>4</v>
      </c>
      <c r="M411" t="str">
        <f t="shared" ca="1" si="181"/>
        <v>Alberta</v>
      </c>
      <c r="N411">
        <f t="shared" ca="1" si="190"/>
        <v>34584</v>
      </c>
      <c r="O411">
        <f t="shared" ca="1" si="182"/>
        <v>8026.2257291708129</v>
      </c>
      <c r="P411">
        <f t="shared" ca="1" si="191"/>
        <v>20476.76555086605</v>
      </c>
      <c r="Q411">
        <f t="shared" ca="1" si="183"/>
        <v>12947</v>
      </c>
      <c r="R411">
        <f t="shared" ca="1" si="192"/>
        <v>215.87700694943868</v>
      </c>
      <c r="S411">
        <f t="shared" ca="1" si="193"/>
        <v>3676.7161863350188</v>
      </c>
      <c r="T411">
        <f t="shared" ca="1" si="194"/>
        <v>58737.481737201073</v>
      </c>
      <c r="U411">
        <f t="shared" ca="1" si="195"/>
        <v>21189.10273612025</v>
      </c>
      <c r="V411">
        <f t="shared" ca="1" si="196"/>
        <v>37548.379001080822</v>
      </c>
      <c r="AD411" s="5">
        <f ca="1">IF(Table1[[#This Row],[Gender]]="men",1,0)</f>
        <v>1</v>
      </c>
      <c r="AE411" s="6">
        <f ca="1">IF(Table1[[#This Row],[Gender]]="women",1,0)</f>
        <v>0</v>
      </c>
      <c r="AF411" s="6"/>
      <c r="AG411" s="7"/>
      <c r="AJ411" s="17">
        <f ca="1">IF(Table1[[#This Row],[field of work]]="TEACHING",1,0)</f>
        <v>0</v>
      </c>
      <c r="AK411" s="11">
        <f ca="1">IF(Table1[[#This Row],[field of work]]="CONSTRUCTION",1,0)</f>
        <v>0</v>
      </c>
      <c r="AL411" s="11">
        <f ca="1">IF(Table1[[#This Row],[field of work]]="AGRICULTURE",1,0)</f>
        <v>0</v>
      </c>
      <c r="AM411" s="11">
        <f ca="1">IF(Table1[[#This Row],[field of work]]="AGRICULTURE",1,0)</f>
        <v>0</v>
      </c>
      <c r="AN411" s="11">
        <f ca="1">IF(Table1[[#This Row],[field of work]]="HEALTH",1,0)</f>
        <v>0</v>
      </c>
      <c r="AO411" s="11">
        <f ca="1">IF(Table1[[#This Row],[field of work]]="IT",1,0)</f>
        <v>0</v>
      </c>
      <c r="AP411" s="11"/>
      <c r="AQ411" s="11"/>
      <c r="AR411" s="6"/>
      <c r="AS411" s="6"/>
      <c r="AT411" s="6"/>
      <c r="AU411" s="7"/>
      <c r="AW411" s="20">
        <f ca="1">QUOTIENT(Table1[[#This Row],[Car Value]],Table1[[#This Row],[Cars]])</f>
        <v>6825</v>
      </c>
      <c r="AX411" s="6"/>
      <c r="AY411" s="17">
        <f ca="1">IF(Table1[[#This Row],[Value of debts]]&gt;$AZ$6,1,0)</f>
        <v>1</v>
      </c>
      <c r="AZ411" s="6"/>
      <c r="BA411" s="6"/>
      <c r="BB411" s="7"/>
      <c r="BC411" s="27">
        <f ca="1">(Table1[[#This Row],[Mortage left]]/Table1[[#This Row],[Value of House]])</f>
        <v>0.23207916172712273</v>
      </c>
      <c r="BD411" s="11">
        <f t="shared" ca="1" si="184"/>
        <v>0</v>
      </c>
      <c r="BE411" s="11"/>
      <c r="BF411" s="11"/>
      <c r="BG411" s="17">
        <f ca="1">IF(Table1[[#This Row],[Area]]="YUKON",Table1[[#This Row],[Income]],0)</f>
        <v>0</v>
      </c>
      <c r="BH411" s="11">
        <f ca="1">IF(Table1[[#This Row],[Area]]="BC",Table1[[#This Row],[Income]],0)</f>
        <v>0</v>
      </c>
      <c r="BI411" s="11">
        <f t="shared" ca="1" si="185"/>
        <v>0</v>
      </c>
      <c r="BJ411" s="11">
        <f t="shared" ca="1" si="186"/>
        <v>0</v>
      </c>
      <c r="BK411" s="11">
        <f ca="1">IF(Table1[[#This Row],[Area]]="NUNAVUT",Table1[[#This Row],[Income]],0)</f>
        <v>0</v>
      </c>
      <c r="BL411" s="11">
        <f t="shared" ca="1" si="187"/>
        <v>0</v>
      </c>
      <c r="BM411" s="6">
        <f ca="1">IF(Table1[[#This Row],[Area]]="MANITOBA",Table1[[#This Row],[Income]],0)</f>
        <v>0</v>
      </c>
      <c r="BN411" s="6">
        <f ca="1">IF(Table1[[#This Row],[Area]]="ONTARIO",Table1[[#This Row],[Income]],0)</f>
        <v>0</v>
      </c>
      <c r="BO411" s="6">
        <f ca="1">IF(Table1[[#This Row],[Area]]="QUEBEC",Table1[[#This Row],[Income]],0)</f>
        <v>0</v>
      </c>
      <c r="BP411" s="6">
        <f ca="1">IF(Table1[[#This Row],[Area]]="NEWFOUNLAND",Table1[[#This Row],[Income]],0)</f>
        <v>0</v>
      </c>
      <c r="BQ411" s="6">
        <f ca="1">IF(Table1[[#This Row],[Area]]="NEW BRUNCWICK",Table1[[#This Row],[Income]],0)</f>
        <v>0</v>
      </c>
      <c r="BR411" s="6">
        <f ca="1">IF(Table1[[#This Row],[Area]]="NOVA SCOTIA",Table1[[#This Row],[Income]],0)</f>
        <v>0</v>
      </c>
      <c r="BS411" s="7">
        <f t="shared" ca="1" si="188"/>
        <v>0</v>
      </c>
      <c r="BT411" s="5">
        <f ca="1">IF(Table1[[#This Row],[field of work]]="HEALTH",Table1[[#This Row],[Income]],0)</f>
        <v>0</v>
      </c>
      <c r="BU411" s="6">
        <f ca="1">IF(Table1[[#This Row],[field of work]]="CONSTRUCTION",Table1[[#This Row],[Income]],0)</f>
        <v>0</v>
      </c>
      <c r="BV411" s="6">
        <f t="shared" ca="1" si="189"/>
        <v>0</v>
      </c>
      <c r="BW411" s="6">
        <f ca="1">IF(Table1[[#This Row],[field of work]]="IT",Table1[[#This Row],[Income]],0)</f>
        <v>0</v>
      </c>
      <c r="BX411" s="6">
        <f ca="1">IF(Table1[[#This Row],[field of work]]="GENERAL WORK",Table1[[#This Row],[Income]],0)</f>
        <v>8646</v>
      </c>
      <c r="BY411" s="7">
        <f ca="1">IF(Table1[[#This Row],[field of work]]="AGRICULTURE",Table1[[#This Row],[Income]],0)</f>
        <v>0</v>
      </c>
      <c r="BZ411" s="5">
        <f ca="1">IF(Table1[[#This Row],[Value of debts]]&gt;Table1[[#This Row],[Income]],1,0)</f>
        <v>1</v>
      </c>
      <c r="CA411" s="7"/>
      <c r="CB411" s="5">
        <f ca="1">IF(Table1[[#This Row],[Networth of person($)]]&gt;$CC$6,Table1[[#This Row],[age]],0)</f>
        <v>44</v>
      </c>
      <c r="CC411" s="7"/>
      <c r="CD411" s="6"/>
      <c r="CE411" s="6"/>
      <c r="CF411" s="6"/>
      <c r="CG411" s="6"/>
      <c r="CH411" s="6"/>
      <c r="CI411" s="6"/>
    </row>
    <row r="412" spans="2:87" x14ac:dyDescent="0.25">
      <c r="B412">
        <f t="shared" ca="1" si="170"/>
        <v>1</v>
      </c>
      <c r="C412" t="str">
        <f t="shared" ca="1" si="171"/>
        <v>men</v>
      </c>
      <c r="D412">
        <f t="shared" ca="1" si="172"/>
        <v>27</v>
      </c>
      <c r="E412">
        <f t="shared" ca="1" si="173"/>
        <v>2</v>
      </c>
      <c r="F412" t="str">
        <f t="shared" ca="1" si="174"/>
        <v>constuction</v>
      </c>
      <c r="G412">
        <f t="shared" ca="1" si="175"/>
        <v>4</v>
      </c>
      <c r="H412" t="str">
        <f t="shared" ca="1" si="176"/>
        <v>technical</v>
      </c>
      <c r="I412">
        <f t="shared" ca="1" si="177"/>
        <v>3</v>
      </c>
      <c r="J412">
        <f t="shared" ca="1" si="178"/>
        <v>2</v>
      </c>
      <c r="K412">
        <f t="shared" ca="1" si="179"/>
        <v>4946</v>
      </c>
      <c r="L412">
        <f t="shared" ca="1" si="180"/>
        <v>6</v>
      </c>
      <c r="M412" t="str">
        <f t="shared" ca="1" si="181"/>
        <v>Saskatchenwan</v>
      </c>
      <c r="N412">
        <f t="shared" ca="1" si="190"/>
        <v>19784</v>
      </c>
      <c r="O412">
        <f t="shared" ca="1" si="182"/>
        <v>7417.7659162107793</v>
      </c>
      <c r="P412">
        <f t="shared" ca="1" si="191"/>
        <v>234.86792519930162</v>
      </c>
      <c r="Q412">
        <f t="shared" ca="1" si="183"/>
        <v>107</v>
      </c>
      <c r="R412">
        <f t="shared" ca="1" si="192"/>
        <v>1360.3215145021145</v>
      </c>
      <c r="S412">
        <f t="shared" ca="1" si="193"/>
        <v>7019.312816201973</v>
      </c>
      <c r="T412">
        <f t="shared" ca="1" si="194"/>
        <v>27038.180741401273</v>
      </c>
      <c r="U412">
        <f t="shared" ca="1" si="195"/>
        <v>8885.0874307128943</v>
      </c>
      <c r="V412">
        <f t="shared" ca="1" si="196"/>
        <v>18153.093310688379</v>
      </c>
      <c r="AD412" s="5">
        <f ca="1">IF(Table1[[#This Row],[Gender]]="men",1,0)</f>
        <v>1</v>
      </c>
      <c r="AE412" s="6">
        <f ca="1">IF(Table1[[#This Row],[Gender]]="women",1,0)</f>
        <v>0</v>
      </c>
      <c r="AF412" s="6"/>
      <c r="AG412" s="7"/>
      <c r="AJ412" s="17">
        <f ca="1">IF(Table1[[#This Row],[field of work]]="TEACHING",1,0)</f>
        <v>0</v>
      </c>
      <c r="AK412" s="11">
        <f ca="1">IF(Table1[[#This Row],[field of work]]="CONSTRUCTION",1,0)</f>
        <v>0</v>
      </c>
      <c r="AL412" s="11">
        <f ca="1">IF(Table1[[#This Row],[field of work]]="AGRICULTURE",1,0)</f>
        <v>0</v>
      </c>
      <c r="AM412" s="11">
        <f ca="1">IF(Table1[[#This Row],[field of work]]="AGRICULTURE",1,0)</f>
        <v>0</v>
      </c>
      <c r="AN412" s="11">
        <f ca="1">IF(Table1[[#This Row],[field of work]]="HEALTH",1,0)</f>
        <v>0</v>
      </c>
      <c r="AO412" s="11">
        <f ca="1">IF(Table1[[#This Row],[field of work]]="IT",1,0)</f>
        <v>0</v>
      </c>
      <c r="AP412" s="11"/>
      <c r="AQ412" s="11"/>
      <c r="AR412" s="6"/>
      <c r="AS412" s="6"/>
      <c r="AT412" s="6"/>
      <c r="AU412" s="7"/>
      <c r="AW412" s="20">
        <f ca="1">QUOTIENT(Table1[[#This Row],[Car Value]],Table1[[#This Row],[Cars]])</f>
        <v>117</v>
      </c>
      <c r="AX412" s="6"/>
      <c r="AY412" s="17">
        <f ca="1">IF(Table1[[#This Row],[Value of debts]]&gt;$AZ$6,1,0)</f>
        <v>1</v>
      </c>
      <c r="AZ412" s="6"/>
      <c r="BA412" s="6"/>
      <c r="BB412" s="7"/>
      <c r="BC412" s="27">
        <f ca="1">(Table1[[#This Row],[Mortage left]]/Table1[[#This Row],[Value of House]])</f>
        <v>0.37493762212953796</v>
      </c>
      <c r="BD412" s="11">
        <f t="shared" ca="1" si="184"/>
        <v>0</v>
      </c>
      <c r="BE412" s="11"/>
      <c r="BF412" s="11"/>
      <c r="BG412" s="17">
        <f ca="1">IF(Table1[[#This Row],[Area]]="YUKON",Table1[[#This Row],[Income]],0)</f>
        <v>0</v>
      </c>
      <c r="BH412" s="11">
        <f ca="1">IF(Table1[[#This Row],[Area]]="BC",Table1[[#This Row],[Income]],0)</f>
        <v>0</v>
      </c>
      <c r="BI412" s="11">
        <f t="shared" ca="1" si="185"/>
        <v>0</v>
      </c>
      <c r="BJ412" s="11">
        <f t="shared" ca="1" si="186"/>
        <v>0</v>
      </c>
      <c r="BK412" s="11">
        <f ca="1">IF(Table1[[#This Row],[Area]]="NUNAVUT",Table1[[#This Row],[Income]],0)</f>
        <v>0</v>
      </c>
      <c r="BL412" s="11">
        <f t="shared" ca="1" si="187"/>
        <v>0</v>
      </c>
      <c r="BM412" s="6">
        <f ca="1">IF(Table1[[#This Row],[Area]]="MANITOBA",Table1[[#This Row],[Income]],0)</f>
        <v>0</v>
      </c>
      <c r="BN412" s="6">
        <f ca="1">IF(Table1[[#This Row],[Area]]="ONTARIO",Table1[[#This Row],[Income]],0)</f>
        <v>0</v>
      </c>
      <c r="BO412" s="6">
        <f ca="1">IF(Table1[[#This Row],[Area]]="QUEBEC",Table1[[#This Row],[Income]],0)</f>
        <v>0</v>
      </c>
      <c r="BP412" s="6">
        <f ca="1">IF(Table1[[#This Row],[Area]]="NEWFOUNLAND",Table1[[#This Row],[Income]],0)</f>
        <v>0</v>
      </c>
      <c r="BQ412" s="6">
        <f ca="1">IF(Table1[[#This Row],[Area]]="NEW BRUNCWICK",Table1[[#This Row],[Income]],0)</f>
        <v>0</v>
      </c>
      <c r="BR412" s="6">
        <f ca="1">IF(Table1[[#This Row],[Area]]="NOVA SCOTIA",Table1[[#This Row],[Income]],0)</f>
        <v>0</v>
      </c>
      <c r="BS412" s="7">
        <f t="shared" ca="1" si="188"/>
        <v>0</v>
      </c>
      <c r="BT412" s="5">
        <f ca="1">IF(Table1[[#This Row],[field of work]]="HEALTH",Table1[[#This Row],[Income]],0)</f>
        <v>0</v>
      </c>
      <c r="BU412" s="6">
        <f ca="1">IF(Table1[[#This Row],[field of work]]="CONSTRUCTION",Table1[[#This Row],[Income]],0)</f>
        <v>0</v>
      </c>
      <c r="BV412" s="6">
        <f t="shared" ca="1" si="189"/>
        <v>0</v>
      </c>
      <c r="BW412" s="6">
        <f ca="1">IF(Table1[[#This Row],[field of work]]="IT",Table1[[#This Row],[Income]],0)</f>
        <v>0</v>
      </c>
      <c r="BX412" s="6">
        <f ca="1">IF(Table1[[#This Row],[field of work]]="GENERAL WORK",Table1[[#This Row],[Income]],0)</f>
        <v>0</v>
      </c>
      <c r="BY412" s="7">
        <f ca="1">IF(Table1[[#This Row],[field of work]]="AGRICULTURE",Table1[[#This Row],[Income]],0)</f>
        <v>0</v>
      </c>
      <c r="BZ412" s="5">
        <f ca="1">IF(Table1[[#This Row],[Value of debts]]&gt;Table1[[#This Row],[Income]],1,0)</f>
        <v>1</v>
      </c>
      <c r="CA412" s="7"/>
      <c r="CB412" s="5">
        <f ca="1">IF(Table1[[#This Row],[Networth of person($)]]&gt;$CC$6,Table1[[#This Row],[age]],0)</f>
        <v>27</v>
      </c>
      <c r="CC412" s="7"/>
      <c r="CD412" s="6"/>
      <c r="CE412" s="6"/>
      <c r="CF412" s="6"/>
      <c r="CG412" s="6"/>
      <c r="CH412" s="6"/>
      <c r="CI412" s="6"/>
    </row>
    <row r="413" spans="2:87" x14ac:dyDescent="0.25">
      <c r="B413">
        <f t="shared" ca="1" si="170"/>
        <v>2</v>
      </c>
      <c r="C413" t="str">
        <f t="shared" ca="1" si="171"/>
        <v>women</v>
      </c>
      <c r="D413">
        <f t="shared" ca="1" si="172"/>
        <v>44</v>
      </c>
      <c r="E413">
        <f t="shared" ca="1" si="173"/>
        <v>2</v>
      </c>
      <c r="F413" t="str">
        <f t="shared" ca="1" si="174"/>
        <v>constuction</v>
      </c>
      <c r="G413">
        <f t="shared" ca="1" si="175"/>
        <v>1</v>
      </c>
      <c r="H413" t="str">
        <f t="shared" ca="1" si="176"/>
        <v>highschool</v>
      </c>
      <c r="I413">
        <f t="shared" ca="1" si="177"/>
        <v>0</v>
      </c>
      <c r="J413">
        <f t="shared" ca="1" si="178"/>
        <v>1</v>
      </c>
      <c r="K413">
        <f t="shared" ca="1" si="179"/>
        <v>4234</v>
      </c>
      <c r="L413">
        <f t="shared" ca="1" si="180"/>
        <v>7</v>
      </c>
      <c r="M413" t="str">
        <f t="shared" ca="1" si="181"/>
        <v>Manitoba</v>
      </c>
      <c r="N413">
        <f t="shared" ca="1" si="190"/>
        <v>21170</v>
      </c>
      <c r="O413">
        <f t="shared" ca="1" si="182"/>
        <v>7382.2122614433683</v>
      </c>
      <c r="P413">
        <f t="shared" ca="1" si="191"/>
        <v>278.00958169415145</v>
      </c>
      <c r="Q413">
        <f t="shared" ca="1" si="183"/>
        <v>177</v>
      </c>
      <c r="R413">
        <f t="shared" ca="1" si="192"/>
        <v>6789.6001966419108</v>
      </c>
      <c r="S413">
        <f t="shared" ca="1" si="193"/>
        <v>5221.373760568511</v>
      </c>
      <c r="T413">
        <f t="shared" ca="1" si="194"/>
        <v>26669.383342262663</v>
      </c>
      <c r="U413">
        <f t="shared" ca="1" si="195"/>
        <v>14348.812458085278</v>
      </c>
      <c r="V413">
        <f t="shared" ca="1" si="196"/>
        <v>12320.570884177385</v>
      </c>
      <c r="AD413" s="5">
        <f ca="1">IF(Table1[[#This Row],[Gender]]="men",1,0)</f>
        <v>0</v>
      </c>
      <c r="AE413" s="6">
        <f ca="1">IF(Table1[[#This Row],[Gender]]="women",1,0)</f>
        <v>1</v>
      </c>
      <c r="AF413" s="6"/>
      <c r="AG413" s="7"/>
      <c r="AJ413" s="17">
        <f ca="1">IF(Table1[[#This Row],[field of work]]="TEACHING",1,0)</f>
        <v>0</v>
      </c>
      <c r="AK413" s="11">
        <f ca="1">IF(Table1[[#This Row],[field of work]]="CONSTRUCTION",1,0)</f>
        <v>0</v>
      </c>
      <c r="AL413" s="11">
        <f ca="1">IF(Table1[[#This Row],[field of work]]="AGRICULTURE",1,0)</f>
        <v>0</v>
      </c>
      <c r="AM413" s="11">
        <f ca="1">IF(Table1[[#This Row],[field of work]]="AGRICULTURE",1,0)</f>
        <v>0</v>
      </c>
      <c r="AN413" s="11">
        <f ca="1">IF(Table1[[#This Row],[field of work]]="HEALTH",1,0)</f>
        <v>0</v>
      </c>
      <c r="AO413" s="11">
        <f ca="1">IF(Table1[[#This Row],[field of work]]="IT",1,0)</f>
        <v>0</v>
      </c>
      <c r="AP413" s="11"/>
      <c r="AQ413" s="11"/>
      <c r="AR413" s="6"/>
      <c r="AS413" s="6"/>
      <c r="AT413" s="6"/>
      <c r="AU413" s="7"/>
      <c r="AW413" s="20">
        <f ca="1">QUOTIENT(Table1[[#This Row],[Car Value]],Table1[[#This Row],[Cars]])</f>
        <v>278</v>
      </c>
      <c r="AX413" s="6"/>
      <c r="AY413" s="17">
        <f ca="1">IF(Table1[[#This Row],[Value of debts]]&gt;$AZ$6,1,0)</f>
        <v>1</v>
      </c>
      <c r="AZ413" s="6"/>
      <c r="BA413" s="6"/>
      <c r="BB413" s="7"/>
      <c r="BC413" s="27">
        <f ca="1">(Table1[[#This Row],[Mortage left]]/Table1[[#This Row],[Value of House]])</f>
        <v>0.34871101849047559</v>
      </c>
      <c r="BD413" s="11">
        <f t="shared" ca="1" si="184"/>
        <v>0</v>
      </c>
      <c r="BE413" s="11"/>
      <c r="BF413" s="11"/>
      <c r="BG413" s="17">
        <f ca="1">IF(Table1[[#This Row],[Area]]="YUKON",Table1[[#This Row],[Income]],0)</f>
        <v>0</v>
      </c>
      <c r="BH413" s="11">
        <f ca="1">IF(Table1[[#This Row],[Area]]="BC",Table1[[#This Row],[Income]],0)</f>
        <v>0</v>
      </c>
      <c r="BI413" s="11">
        <f t="shared" ca="1" si="185"/>
        <v>0</v>
      </c>
      <c r="BJ413" s="11">
        <f t="shared" ca="1" si="186"/>
        <v>0</v>
      </c>
      <c r="BK413" s="11">
        <f ca="1">IF(Table1[[#This Row],[Area]]="NUNAVUT",Table1[[#This Row],[Income]],0)</f>
        <v>0</v>
      </c>
      <c r="BL413" s="11">
        <f t="shared" ca="1" si="187"/>
        <v>0</v>
      </c>
      <c r="BM413" s="6">
        <f ca="1">IF(Table1[[#This Row],[Area]]="MANITOBA",Table1[[#This Row],[Income]],0)</f>
        <v>4234</v>
      </c>
      <c r="BN413" s="6">
        <f ca="1">IF(Table1[[#This Row],[Area]]="ONTARIO",Table1[[#This Row],[Income]],0)</f>
        <v>0</v>
      </c>
      <c r="BO413" s="6">
        <f ca="1">IF(Table1[[#This Row],[Area]]="QUEBEC",Table1[[#This Row],[Income]],0)</f>
        <v>0</v>
      </c>
      <c r="BP413" s="6">
        <f ca="1">IF(Table1[[#This Row],[Area]]="NEWFOUNLAND",Table1[[#This Row],[Income]],0)</f>
        <v>0</v>
      </c>
      <c r="BQ413" s="6">
        <f ca="1">IF(Table1[[#This Row],[Area]]="NEW BRUNCWICK",Table1[[#This Row],[Income]],0)</f>
        <v>0</v>
      </c>
      <c r="BR413" s="6">
        <f ca="1">IF(Table1[[#This Row],[Area]]="NOVA SCOTIA",Table1[[#This Row],[Income]],0)</f>
        <v>0</v>
      </c>
      <c r="BS413" s="7">
        <f t="shared" ca="1" si="188"/>
        <v>0</v>
      </c>
      <c r="BT413" s="5">
        <f ca="1">IF(Table1[[#This Row],[field of work]]="HEALTH",Table1[[#This Row],[Income]],0)</f>
        <v>0</v>
      </c>
      <c r="BU413" s="6">
        <f ca="1">IF(Table1[[#This Row],[field of work]]="CONSTRUCTION",Table1[[#This Row],[Income]],0)</f>
        <v>0</v>
      </c>
      <c r="BV413" s="6">
        <f t="shared" ca="1" si="189"/>
        <v>0</v>
      </c>
      <c r="BW413" s="6">
        <f ca="1">IF(Table1[[#This Row],[field of work]]="IT",Table1[[#This Row],[Income]],0)</f>
        <v>0</v>
      </c>
      <c r="BX413" s="6">
        <f ca="1">IF(Table1[[#This Row],[field of work]]="GENERAL WORK",Table1[[#This Row],[Income]],0)</f>
        <v>0</v>
      </c>
      <c r="BY413" s="7">
        <f ca="1">IF(Table1[[#This Row],[field of work]]="AGRICULTURE",Table1[[#This Row],[Income]],0)</f>
        <v>0</v>
      </c>
      <c r="BZ413" s="5">
        <f ca="1">IF(Table1[[#This Row],[Value of debts]]&gt;Table1[[#This Row],[Income]],1,0)</f>
        <v>1</v>
      </c>
      <c r="CA413" s="7"/>
      <c r="CB413" s="5">
        <f ca="1">IF(Table1[[#This Row],[Networth of person($)]]&gt;$CC$6,Table1[[#This Row],[age]],0)</f>
        <v>44</v>
      </c>
      <c r="CC413" s="7"/>
      <c r="CD413" s="6"/>
      <c r="CE413" s="6"/>
      <c r="CF413" s="6"/>
      <c r="CG413" s="6"/>
      <c r="CH413" s="6"/>
      <c r="CI413" s="6"/>
    </row>
    <row r="414" spans="2:87" x14ac:dyDescent="0.25">
      <c r="B414">
        <f t="shared" ca="1" si="170"/>
        <v>2</v>
      </c>
      <c r="C414" t="str">
        <f t="shared" ca="1" si="171"/>
        <v>women</v>
      </c>
      <c r="D414">
        <f t="shared" ca="1" si="172"/>
        <v>29</v>
      </c>
      <c r="E414">
        <f t="shared" ca="1" si="173"/>
        <v>4</v>
      </c>
      <c r="F414" t="str">
        <f t="shared" ca="1" si="174"/>
        <v>IT</v>
      </c>
      <c r="G414">
        <f t="shared" ca="1" si="175"/>
        <v>1</v>
      </c>
      <c r="H414" t="str">
        <f t="shared" ca="1" si="176"/>
        <v>highschool</v>
      </c>
      <c r="I414">
        <f t="shared" ca="1" si="177"/>
        <v>2</v>
      </c>
      <c r="J414">
        <f t="shared" ca="1" si="178"/>
        <v>3</v>
      </c>
      <c r="K414">
        <f t="shared" ca="1" si="179"/>
        <v>2833</v>
      </c>
      <c r="L414">
        <f t="shared" ca="1" si="180"/>
        <v>11</v>
      </c>
      <c r="M414" t="str">
        <f t="shared" ca="1" si="181"/>
        <v>New bruncwick</v>
      </c>
      <c r="N414">
        <f t="shared" ca="1" si="190"/>
        <v>16998</v>
      </c>
      <c r="O414">
        <f t="shared" ca="1" si="182"/>
        <v>570.32863732124565</v>
      </c>
      <c r="P414">
        <f t="shared" ca="1" si="191"/>
        <v>2822.326049942088</v>
      </c>
      <c r="Q414">
        <f t="shared" ca="1" si="183"/>
        <v>1564</v>
      </c>
      <c r="R414">
        <f t="shared" ca="1" si="192"/>
        <v>5654.1847694217986</v>
      </c>
      <c r="S414">
        <f t="shared" ca="1" si="193"/>
        <v>2855.38726718304</v>
      </c>
      <c r="T414">
        <f t="shared" ca="1" si="194"/>
        <v>22675.713317125126</v>
      </c>
      <c r="U414">
        <f t="shared" ca="1" si="195"/>
        <v>7788.5134067430445</v>
      </c>
      <c r="V414">
        <f t="shared" ca="1" si="196"/>
        <v>14887.199910382082</v>
      </c>
      <c r="AD414" s="5">
        <f ca="1">IF(Table1[[#This Row],[Gender]]="men",1,0)</f>
        <v>0</v>
      </c>
      <c r="AE414" s="6">
        <f ca="1">IF(Table1[[#This Row],[Gender]]="women",1,0)</f>
        <v>1</v>
      </c>
      <c r="AF414" s="6"/>
      <c r="AG414" s="7"/>
      <c r="AJ414" s="17">
        <f ca="1">IF(Table1[[#This Row],[field of work]]="TEACHING",1,0)</f>
        <v>0</v>
      </c>
      <c r="AK414" s="11">
        <f ca="1">IF(Table1[[#This Row],[field of work]]="CONSTRUCTION",1,0)</f>
        <v>0</v>
      </c>
      <c r="AL414" s="11">
        <f ca="1">IF(Table1[[#This Row],[field of work]]="AGRICULTURE",1,0)</f>
        <v>0</v>
      </c>
      <c r="AM414" s="11">
        <f ca="1">IF(Table1[[#This Row],[field of work]]="AGRICULTURE",1,0)</f>
        <v>0</v>
      </c>
      <c r="AN414" s="11">
        <f ca="1">IF(Table1[[#This Row],[field of work]]="HEALTH",1,0)</f>
        <v>0</v>
      </c>
      <c r="AO414" s="11">
        <f ca="1">IF(Table1[[#This Row],[field of work]]="IT",1,0)</f>
        <v>1</v>
      </c>
      <c r="AP414" s="11"/>
      <c r="AQ414" s="11"/>
      <c r="AR414" s="6"/>
      <c r="AS414" s="6"/>
      <c r="AT414" s="6"/>
      <c r="AU414" s="7"/>
      <c r="AW414" s="20">
        <f ca="1">QUOTIENT(Table1[[#This Row],[Car Value]],Table1[[#This Row],[Cars]])</f>
        <v>940</v>
      </c>
      <c r="AX414" s="6"/>
      <c r="AY414" s="17">
        <f ca="1">IF(Table1[[#This Row],[Value of debts]]&gt;$AZ$6,1,0)</f>
        <v>1</v>
      </c>
      <c r="AZ414" s="6"/>
      <c r="BA414" s="6"/>
      <c r="BB414" s="7"/>
      <c r="BC414" s="27">
        <f ca="1">(Table1[[#This Row],[Mortage left]]/Table1[[#This Row],[Value of House]])</f>
        <v>3.3552690747220004E-2</v>
      </c>
      <c r="BD414" s="11">
        <f t="shared" ca="1" si="184"/>
        <v>1</v>
      </c>
      <c r="BE414" s="11"/>
      <c r="BF414" s="11"/>
      <c r="BG414" s="17">
        <f ca="1">IF(Table1[[#This Row],[Area]]="YUKON",Table1[[#This Row],[Income]],0)</f>
        <v>0</v>
      </c>
      <c r="BH414" s="11">
        <f ca="1">IF(Table1[[#This Row],[Area]]="BC",Table1[[#This Row],[Income]],0)</f>
        <v>0</v>
      </c>
      <c r="BI414" s="11">
        <f t="shared" ca="1" si="185"/>
        <v>0</v>
      </c>
      <c r="BJ414" s="11">
        <f t="shared" ca="1" si="186"/>
        <v>0</v>
      </c>
      <c r="BK414" s="11">
        <f ca="1">IF(Table1[[#This Row],[Area]]="NUNAVUT",Table1[[#This Row],[Income]],0)</f>
        <v>0</v>
      </c>
      <c r="BL414" s="11">
        <f t="shared" ca="1" si="187"/>
        <v>0</v>
      </c>
      <c r="BM414" s="6">
        <f ca="1">IF(Table1[[#This Row],[Area]]="MANITOBA",Table1[[#This Row],[Income]],0)</f>
        <v>0</v>
      </c>
      <c r="BN414" s="6">
        <f ca="1">IF(Table1[[#This Row],[Area]]="ONTARIO",Table1[[#This Row],[Income]],0)</f>
        <v>0</v>
      </c>
      <c r="BO414" s="6">
        <f ca="1">IF(Table1[[#This Row],[Area]]="QUEBEC",Table1[[#This Row],[Income]],0)</f>
        <v>0</v>
      </c>
      <c r="BP414" s="6">
        <f ca="1">IF(Table1[[#This Row],[Area]]="NEWFOUNLAND",Table1[[#This Row],[Income]],0)</f>
        <v>0</v>
      </c>
      <c r="BQ414" s="6">
        <f ca="1">IF(Table1[[#This Row],[Area]]="NEW BRUNCWICK",Table1[[#This Row],[Income]],0)</f>
        <v>2833</v>
      </c>
      <c r="BR414" s="6">
        <f ca="1">IF(Table1[[#This Row],[Area]]="NOVA SCOTIA",Table1[[#This Row],[Income]],0)</f>
        <v>0</v>
      </c>
      <c r="BS414" s="7">
        <f t="shared" ca="1" si="188"/>
        <v>0</v>
      </c>
      <c r="BT414" s="5">
        <f ca="1">IF(Table1[[#This Row],[field of work]]="HEALTH",Table1[[#This Row],[Income]],0)</f>
        <v>0</v>
      </c>
      <c r="BU414" s="6">
        <f ca="1">IF(Table1[[#This Row],[field of work]]="CONSTRUCTION",Table1[[#This Row],[Income]],0)</f>
        <v>0</v>
      </c>
      <c r="BV414" s="6">
        <f t="shared" ca="1" si="189"/>
        <v>5292</v>
      </c>
      <c r="BW414" s="6">
        <f ca="1">IF(Table1[[#This Row],[field of work]]="IT",Table1[[#This Row],[Income]],0)</f>
        <v>2833</v>
      </c>
      <c r="BX414" s="6">
        <f ca="1">IF(Table1[[#This Row],[field of work]]="GENERAL WORK",Table1[[#This Row],[Income]],0)</f>
        <v>0</v>
      </c>
      <c r="BY414" s="7">
        <f ca="1">IF(Table1[[#This Row],[field of work]]="AGRICULTURE",Table1[[#This Row],[Income]],0)</f>
        <v>0</v>
      </c>
      <c r="BZ414" s="5">
        <f ca="1">IF(Table1[[#This Row],[Value of debts]]&gt;Table1[[#This Row],[Income]],1,0)</f>
        <v>1</v>
      </c>
      <c r="CA414" s="7"/>
      <c r="CB414" s="5">
        <f ca="1">IF(Table1[[#This Row],[Networth of person($)]]&gt;$CC$6,Table1[[#This Row],[age]],0)</f>
        <v>29</v>
      </c>
      <c r="CC414" s="7"/>
      <c r="CD414" s="6"/>
      <c r="CE414" s="6"/>
      <c r="CF414" s="6"/>
      <c r="CG414" s="6"/>
      <c r="CH414" s="6"/>
      <c r="CI414" s="6"/>
    </row>
    <row r="415" spans="2:87" x14ac:dyDescent="0.25">
      <c r="B415">
        <f t="shared" ca="1" si="170"/>
        <v>1</v>
      </c>
      <c r="C415" t="str">
        <f t="shared" ca="1" si="171"/>
        <v>men</v>
      </c>
      <c r="D415">
        <f t="shared" ca="1" si="172"/>
        <v>28</v>
      </c>
      <c r="E415">
        <f t="shared" ca="1" si="173"/>
        <v>3</v>
      </c>
      <c r="F415" t="str">
        <f t="shared" ca="1" si="174"/>
        <v>teaching</v>
      </c>
      <c r="G415">
        <f t="shared" ca="1" si="175"/>
        <v>2</v>
      </c>
      <c r="H415" t="str">
        <f t="shared" ca="1" si="176"/>
        <v>college</v>
      </c>
      <c r="I415">
        <f t="shared" ca="1" si="177"/>
        <v>1</v>
      </c>
      <c r="J415">
        <f t="shared" ca="1" si="178"/>
        <v>3</v>
      </c>
      <c r="K415">
        <f t="shared" ca="1" si="179"/>
        <v>5292</v>
      </c>
      <c r="L415">
        <f t="shared" ca="1" si="180"/>
        <v>4</v>
      </c>
      <c r="M415" t="str">
        <f t="shared" ca="1" si="181"/>
        <v>Alberta</v>
      </c>
      <c r="N415">
        <f t="shared" ca="1" si="190"/>
        <v>15876</v>
      </c>
      <c r="O415">
        <f t="shared" ca="1" si="182"/>
        <v>7037.9063463631528</v>
      </c>
      <c r="P415">
        <f t="shared" ca="1" si="191"/>
        <v>7509.2318267996279</v>
      </c>
      <c r="Q415">
        <f t="shared" ca="1" si="183"/>
        <v>5505</v>
      </c>
      <c r="R415">
        <f t="shared" ca="1" si="192"/>
        <v>8725.0088615418626</v>
      </c>
      <c r="S415">
        <f t="shared" ca="1" si="193"/>
        <v>5709.4687251663127</v>
      </c>
      <c r="T415">
        <f t="shared" ca="1" si="194"/>
        <v>29094.70055196594</v>
      </c>
      <c r="U415">
        <f t="shared" ca="1" si="195"/>
        <v>21267.915207905018</v>
      </c>
      <c r="V415">
        <f t="shared" ca="1" si="196"/>
        <v>7826.7853440609215</v>
      </c>
      <c r="AD415" s="5">
        <f ca="1">IF(Table1[[#This Row],[Gender]]="men",1,0)</f>
        <v>1</v>
      </c>
      <c r="AE415" s="6">
        <f ca="1">IF(Table1[[#This Row],[Gender]]="women",1,0)</f>
        <v>0</v>
      </c>
      <c r="AF415" s="6"/>
      <c r="AG415" s="7"/>
      <c r="AJ415" s="17">
        <f ca="1">IF(Table1[[#This Row],[field of work]]="TEACHING",1,0)</f>
        <v>1</v>
      </c>
      <c r="AK415" s="11">
        <f ca="1">IF(Table1[[#This Row],[field of work]]="CONSTRUCTION",1,0)</f>
        <v>0</v>
      </c>
      <c r="AL415" s="11">
        <f ca="1">IF(Table1[[#This Row],[field of work]]="AGRICULTURE",1,0)</f>
        <v>0</v>
      </c>
      <c r="AM415" s="11">
        <f ca="1">IF(Table1[[#This Row],[field of work]]="AGRICULTURE",1,0)</f>
        <v>0</v>
      </c>
      <c r="AN415" s="11">
        <f ca="1">IF(Table1[[#This Row],[field of work]]="HEALTH",1,0)</f>
        <v>0</v>
      </c>
      <c r="AO415" s="11">
        <f ca="1">IF(Table1[[#This Row],[field of work]]="IT",1,0)</f>
        <v>0</v>
      </c>
      <c r="AP415" s="11"/>
      <c r="AQ415" s="11"/>
      <c r="AR415" s="6"/>
      <c r="AS415" s="6"/>
      <c r="AT415" s="6"/>
      <c r="AU415" s="7"/>
      <c r="AW415" s="20">
        <f ca="1">QUOTIENT(Table1[[#This Row],[Car Value]],Table1[[#This Row],[Cars]])</f>
        <v>2503</v>
      </c>
      <c r="AX415" s="6"/>
      <c r="AY415" s="17">
        <f ca="1">IF(Table1[[#This Row],[Value of debts]]&gt;$AZ$6,1,0)</f>
        <v>1</v>
      </c>
      <c r="AZ415" s="6"/>
      <c r="BA415" s="6"/>
      <c r="BB415" s="7"/>
      <c r="BC415" s="27">
        <f ca="1">(Table1[[#This Row],[Mortage left]]/Table1[[#This Row],[Value of House]])</f>
        <v>0.44330475852627571</v>
      </c>
      <c r="BD415" s="11">
        <f t="shared" ca="1" si="184"/>
        <v>0</v>
      </c>
      <c r="BE415" s="11"/>
      <c r="BF415" s="11"/>
      <c r="BG415" s="17">
        <f ca="1">IF(Table1[[#This Row],[Area]]="YUKON",Table1[[#This Row],[Income]],0)</f>
        <v>0</v>
      </c>
      <c r="BH415" s="11">
        <f ca="1">IF(Table1[[#This Row],[Area]]="BC",Table1[[#This Row],[Income]],0)</f>
        <v>0</v>
      </c>
      <c r="BI415" s="11">
        <f t="shared" ca="1" si="185"/>
        <v>0</v>
      </c>
      <c r="BJ415" s="11">
        <f t="shared" ca="1" si="186"/>
        <v>0</v>
      </c>
      <c r="BK415" s="11">
        <f ca="1">IF(Table1[[#This Row],[Area]]="NUNAVUT",Table1[[#This Row],[Income]],0)</f>
        <v>0</v>
      </c>
      <c r="BL415" s="11">
        <f t="shared" ca="1" si="187"/>
        <v>0</v>
      </c>
      <c r="BM415" s="6">
        <f ca="1">IF(Table1[[#This Row],[Area]]="MANITOBA",Table1[[#This Row],[Income]],0)</f>
        <v>0</v>
      </c>
      <c r="BN415" s="6">
        <f ca="1">IF(Table1[[#This Row],[Area]]="ONTARIO",Table1[[#This Row],[Income]],0)</f>
        <v>0</v>
      </c>
      <c r="BO415" s="6">
        <f ca="1">IF(Table1[[#This Row],[Area]]="QUEBEC",Table1[[#This Row],[Income]],0)</f>
        <v>0</v>
      </c>
      <c r="BP415" s="6">
        <f ca="1">IF(Table1[[#This Row],[Area]]="NEWFOUNLAND",Table1[[#This Row],[Income]],0)</f>
        <v>0</v>
      </c>
      <c r="BQ415" s="6">
        <f ca="1">IF(Table1[[#This Row],[Area]]="NEW BRUNCWICK",Table1[[#This Row],[Income]],0)</f>
        <v>0</v>
      </c>
      <c r="BR415" s="6">
        <f ca="1">IF(Table1[[#This Row],[Area]]="NOVA SCOTIA",Table1[[#This Row],[Income]],0)</f>
        <v>0</v>
      </c>
      <c r="BS415" s="7">
        <f t="shared" ca="1" si="188"/>
        <v>0</v>
      </c>
      <c r="BT415" s="5">
        <f ca="1">IF(Table1[[#This Row],[field of work]]="HEALTH",Table1[[#This Row],[Income]],0)</f>
        <v>0</v>
      </c>
      <c r="BU415" s="6">
        <f ca="1">IF(Table1[[#This Row],[field of work]]="CONSTRUCTION",Table1[[#This Row],[Income]],0)</f>
        <v>0</v>
      </c>
      <c r="BV415" s="6">
        <f t="shared" ca="1" si="189"/>
        <v>0</v>
      </c>
      <c r="BW415" s="6">
        <f ca="1">IF(Table1[[#This Row],[field of work]]="IT",Table1[[#This Row],[Income]],0)</f>
        <v>0</v>
      </c>
      <c r="BX415" s="6">
        <f ca="1">IF(Table1[[#This Row],[field of work]]="GENERAL WORK",Table1[[#This Row],[Income]],0)</f>
        <v>0</v>
      </c>
      <c r="BY415" s="7">
        <f ca="1">IF(Table1[[#This Row],[field of work]]="AGRICULTURE",Table1[[#This Row],[Income]],0)</f>
        <v>0</v>
      </c>
      <c r="BZ415" s="5">
        <f ca="1">IF(Table1[[#This Row],[Value of debts]]&gt;Table1[[#This Row],[Income]],1,0)</f>
        <v>1</v>
      </c>
      <c r="CA415" s="7"/>
      <c r="CB415" s="5">
        <f ca="1">IF(Table1[[#This Row],[Networth of person($)]]&gt;$CC$6,Table1[[#This Row],[age]],0)</f>
        <v>28</v>
      </c>
      <c r="CC415" s="7"/>
      <c r="CD415" s="6"/>
      <c r="CE415" s="6"/>
      <c r="CF415" s="6"/>
      <c r="CG415" s="6"/>
      <c r="CH415" s="6"/>
      <c r="CI415" s="6"/>
    </row>
    <row r="416" spans="2:87" x14ac:dyDescent="0.25">
      <c r="B416">
        <f t="shared" ca="1" si="170"/>
        <v>1</v>
      </c>
      <c r="C416" t="str">
        <f t="shared" ca="1" si="171"/>
        <v>men</v>
      </c>
      <c r="D416">
        <f t="shared" ca="1" si="172"/>
        <v>28</v>
      </c>
      <c r="E416">
        <f t="shared" ca="1" si="173"/>
        <v>2</v>
      </c>
      <c r="F416" t="str">
        <f t="shared" ca="1" si="174"/>
        <v>constuction</v>
      </c>
      <c r="G416">
        <f t="shared" ca="1" si="175"/>
        <v>5</v>
      </c>
      <c r="H416" t="str">
        <f t="shared" ca="1" si="176"/>
        <v>other</v>
      </c>
      <c r="I416">
        <f t="shared" ca="1" si="177"/>
        <v>2</v>
      </c>
      <c r="J416">
        <f t="shared" ca="1" si="178"/>
        <v>2</v>
      </c>
      <c r="K416">
        <f t="shared" ca="1" si="179"/>
        <v>3930</v>
      </c>
      <c r="L416">
        <f t="shared" ca="1" si="180"/>
        <v>9</v>
      </c>
      <c r="M416" t="str">
        <f t="shared" ca="1" si="181"/>
        <v>Quebec</v>
      </c>
      <c r="N416">
        <f t="shared" ca="1" si="190"/>
        <v>15720</v>
      </c>
      <c r="O416">
        <f t="shared" ca="1" si="182"/>
        <v>10102.340438774738</v>
      </c>
      <c r="P416">
        <f t="shared" ca="1" si="191"/>
        <v>1976.2523228261364</v>
      </c>
      <c r="Q416">
        <f t="shared" ca="1" si="183"/>
        <v>156</v>
      </c>
      <c r="R416">
        <f t="shared" ca="1" si="192"/>
        <v>6775.6382316123236</v>
      </c>
      <c r="S416">
        <f t="shared" ca="1" si="193"/>
        <v>3806.4998790897525</v>
      </c>
      <c r="T416">
        <f t="shared" ca="1" si="194"/>
        <v>21502.75220191589</v>
      </c>
      <c r="U416">
        <f t="shared" ca="1" si="195"/>
        <v>17033.978670387063</v>
      </c>
      <c r="V416">
        <f t="shared" ca="1" si="196"/>
        <v>4468.7735315288264</v>
      </c>
      <c r="AD416" s="5">
        <f ca="1">IF(Table1[[#This Row],[Gender]]="men",1,0)</f>
        <v>1</v>
      </c>
      <c r="AE416" s="6">
        <f ca="1">IF(Table1[[#This Row],[Gender]]="women",1,0)</f>
        <v>0</v>
      </c>
      <c r="AF416" s="6"/>
      <c r="AG416" s="7"/>
      <c r="AJ416" s="17">
        <f ca="1">IF(Table1[[#This Row],[field of work]]="TEACHING",1,0)</f>
        <v>0</v>
      </c>
      <c r="AK416" s="11">
        <f ca="1">IF(Table1[[#This Row],[field of work]]="CONSTRUCTION",1,0)</f>
        <v>0</v>
      </c>
      <c r="AL416" s="11">
        <f ca="1">IF(Table1[[#This Row],[field of work]]="AGRICULTURE",1,0)</f>
        <v>0</v>
      </c>
      <c r="AM416" s="11">
        <f ca="1">IF(Table1[[#This Row],[field of work]]="AGRICULTURE",1,0)</f>
        <v>0</v>
      </c>
      <c r="AN416" s="11">
        <f ca="1">IF(Table1[[#This Row],[field of work]]="HEALTH",1,0)</f>
        <v>0</v>
      </c>
      <c r="AO416" s="11">
        <f ca="1">IF(Table1[[#This Row],[field of work]]="IT",1,0)</f>
        <v>0</v>
      </c>
      <c r="AP416" s="11"/>
      <c r="AQ416" s="11"/>
      <c r="AR416" s="6"/>
      <c r="AS416" s="6"/>
      <c r="AT416" s="6"/>
      <c r="AU416" s="7"/>
      <c r="AW416" s="20">
        <f ca="1">QUOTIENT(Table1[[#This Row],[Car Value]],Table1[[#This Row],[Cars]])</f>
        <v>988</v>
      </c>
      <c r="AX416" s="6"/>
      <c r="AY416" s="17">
        <f ca="1">IF(Table1[[#This Row],[Value of debts]]&gt;$AZ$6,1,0)</f>
        <v>1</v>
      </c>
      <c r="AZ416" s="6"/>
      <c r="BA416" s="6"/>
      <c r="BB416" s="7"/>
      <c r="BC416" s="27">
        <f ca="1">(Table1[[#This Row],[Mortage left]]/Table1[[#This Row],[Value of House]])</f>
        <v>0.64264252155055579</v>
      </c>
      <c r="BD416" s="11">
        <f t="shared" ca="1" si="184"/>
        <v>0</v>
      </c>
      <c r="BE416" s="11"/>
      <c r="BF416" s="11"/>
      <c r="BG416" s="17">
        <f ca="1">IF(Table1[[#This Row],[Area]]="YUKON",Table1[[#This Row],[Income]],0)</f>
        <v>0</v>
      </c>
      <c r="BH416" s="11">
        <f ca="1">IF(Table1[[#This Row],[Area]]="BC",Table1[[#This Row],[Income]],0)</f>
        <v>0</v>
      </c>
      <c r="BI416" s="11">
        <f t="shared" ca="1" si="185"/>
        <v>0</v>
      </c>
      <c r="BJ416" s="11">
        <f t="shared" ca="1" si="186"/>
        <v>4327</v>
      </c>
      <c r="BK416" s="11">
        <f ca="1">IF(Table1[[#This Row],[Area]]="NUNAVUT",Table1[[#This Row],[Income]],0)</f>
        <v>0</v>
      </c>
      <c r="BL416" s="11">
        <f t="shared" ca="1" si="187"/>
        <v>0</v>
      </c>
      <c r="BM416" s="6">
        <f ca="1">IF(Table1[[#This Row],[Area]]="MANITOBA",Table1[[#This Row],[Income]],0)</f>
        <v>0</v>
      </c>
      <c r="BN416" s="6">
        <f ca="1">IF(Table1[[#This Row],[Area]]="ONTARIO",Table1[[#This Row],[Income]],0)</f>
        <v>0</v>
      </c>
      <c r="BO416" s="6">
        <f ca="1">IF(Table1[[#This Row],[Area]]="QUEBEC",Table1[[#This Row],[Income]],0)</f>
        <v>3930</v>
      </c>
      <c r="BP416" s="6">
        <f ca="1">IF(Table1[[#This Row],[Area]]="NEWFOUNLAND",Table1[[#This Row],[Income]],0)</f>
        <v>0</v>
      </c>
      <c r="BQ416" s="6">
        <f ca="1">IF(Table1[[#This Row],[Area]]="NEW BRUNCWICK",Table1[[#This Row],[Income]],0)</f>
        <v>0</v>
      </c>
      <c r="BR416" s="6">
        <f ca="1">IF(Table1[[#This Row],[Area]]="NOVA SCOTIA",Table1[[#This Row],[Income]],0)</f>
        <v>0</v>
      </c>
      <c r="BS416" s="7">
        <f t="shared" ca="1" si="188"/>
        <v>0</v>
      </c>
      <c r="BT416" s="5">
        <f ca="1">IF(Table1[[#This Row],[field of work]]="HEALTH",Table1[[#This Row],[Income]],0)</f>
        <v>0</v>
      </c>
      <c r="BU416" s="6">
        <f ca="1">IF(Table1[[#This Row],[field of work]]="CONSTRUCTION",Table1[[#This Row],[Income]],0)</f>
        <v>0</v>
      </c>
      <c r="BV416" s="6">
        <f t="shared" ca="1" si="189"/>
        <v>0</v>
      </c>
      <c r="BW416" s="6">
        <f ca="1">IF(Table1[[#This Row],[field of work]]="IT",Table1[[#This Row],[Income]],0)</f>
        <v>0</v>
      </c>
      <c r="BX416" s="6">
        <f ca="1">IF(Table1[[#This Row],[field of work]]="GENERAL WORK",Table1[[#This Row],[Income]],0)</f>
        <v>0</v>
      </c>
      <c r="BY416" s="7">
        <f ca="1">IF(Table1[[#This Row],[field of work]]="AGRICULTURE",Table1[[#This Row],[Income]],0)</f>
        <v>0</v>
      </c>
      <c r="BZ416" s="5">
        <f ca="1">IF(Table1[[#This Row],[Value of debts]]&gt;Table1[[#This Row],[Income]],1,0)</f>
        <v>1</v>
      </c>
      <c r="CA416" s="7"/>
      <c r="CB416" s="5">
        <f ca="1">IF(Table1[[#This Row],[Networth of person($)]]&gt;$CC$6,Table1[[#This Row],[age]],0)</f>
        <v>0</v>
      </c>
      <c r="CC416" s="7"/>
      <c r="CD416" s="6"/>
      <c r="CE416" s="6"/>
      <c r="CF416" s="6"/>
      <c r="CG416" s="6"/>
      <c r="CH416" s="6"/>
      <c r="CI416" s="6"/>
    </row>
    <row r="417" spans="2:87" x14ac:dyDescent="0.25">
      <c r="B417">
        <f t="shared" ca="1" si="170"/>
        <v>2</v>
      </c>
      <c r="C417" t="str">
        <f t="shared" ca="1" si="171"/>
        <v>women</v>
      </c>
      <c r="D417">
        <f t="shared" ca="1" si="172"/>
        <v>41</v>
      </c>
      <c r="E417">
        <f t="shared" ca="1" si="173"/>
        <v>6</v>
      </c>
      <c r="F417" t="str">
        <f t="shared" ca="1" si="174"/>
        <v>agriculture</v>
      </c>
      <c r="G417">
        <f t="shared" ca="1" si="175"/>
        <v>3</v>
      </c>
      <c r="H417" t="str">
        <f t="shared" ca="1" si="176"/>
        <v>university</v>
      </c>
      <c r="I417">
        <f t="shared" ca="1" si="177"/>
        <v>2</v>
      </c>
      <c r="J417">
        <f t="shared" ca="1" si="178"/>
        <v>2</v>
      </c>
      <c r="K417">
        <f t="shared" ca="1" si="179"/>
        <v>7422</v>
      </c>
      <c r="L417">
        <f t="shared" ca="1" si="180"/>
        <v>11</v>
      </c>
      <c r="M417" t="str">
        <f t="shared" ca="1" si="181"/>
        <v>New bruncwick</v>
      </c>
      <c r="N417">
        <f t="shared" ca="1" si="190"/>
        <v>44532</v>
      </c>
      <c r="O417">
        <f t="shared" ca="1" si="182"/>
        <v>42896.09027888289</v>
      </c>
      <c r="P417">
        <f t="shared" ca="1" si="191"/>
        <v>6330.0311448415632</v>
      </c>
      <c r="Q417">
        <f t="shared" ca="1" si="183"/>
        <v>2402</v>
      </c>
      <c r="R417">
        <f t="shared" ca="1" si="192"/>
        <v>3346.0090757747548</v>
      </c>
      <c r="S417">
        <f t="shared" ca="1" si="193"/>
        <v>5908.9614169383276</v>
      </c>
      <c r="T417">
        <f t="shared" ca="1" si="194"/>
        <v>56770.992561779887</v>
      </c>
      <c r="U417">
        <f t="shared" ca="1" si="195"/>
        <v>48644.099354657643</v>
      </c>
      <c r="V417">
        <f t="shared" ca="1" si="196"/>
        <v>8126.8932071222443</v>
      </c>
      <c r="AD417" s="5">
        <f ca="1">IF(Table1[[#This Row],[Gender]]="men",1,0)</f>
        <v>0</v>
      </c>
      <c r="AE417" s="6">
        <f ca="1">IF(Table1[[#This Row],[Gender]]="women",1,0)</f>
        <v>1</v>
      </c>
      <c r="AF417" s="6"/>
      <c r="AG417" s="7"/>
      <c r="AJ417" s="17">
        <f ca="1">IF(Table1[[#This Row],[field of work]]="TEACHING",1,0)</f>
        <v>0</v>
      </c>
      <c r="AK417" s="11">
        <f ca="1">IF(Table1[[#This Row],[field of work]]="CONSTRUCTION",1,0)</f>
        <v>0</v>
      </c>
      <c r="AL417" s="11">
        <f ca="1">IF(Table1[[#This Row],[field of work]]="AGRICULTURE",1,0)</f>
        <v>1</v>
      </c>
      <c r="AM417" s="11">
        <f ca="1">IF(Table1[[#This Row],[field of work]]="AGRICULTURE",1,0)</f>
        <v>1</v>
      </c>
      <c r="AN417" s="11">
        <f ca="1">IF(Table1[[#This Row],[field of work]]="HEALTH",1,0)</f>
        <v>0</v>
      </c>
      <c r="AO417" s="11">
        <f ca="1">IF(Table1[[#This Row],[field of work]]="IT",1,0)</f>
        <v>0</v>
      </c>
      <c r="AP417" s="11"/>
      <c r="AQ417" s="11"/>
      <c r="AR417" s="6"/>
      <c r="AS417" s="6"/>
      <c r="AT417" s="6"/>
      <c r="AU417" s="7"/>
      <c r="AW417" s="20">
        <f ca="1">QUOTIENT(Table1[[#This Row],[Car Value]],Table1[[#This Row],[Cars]])</f>
        <v>3165</v>
      </c>
      <c r="AX417" s="6"/>
      <c r="AY417" s="17">
        <f ca="1">IF(Table1[[#This Row],[Value of debts]]&gt;$AZ$6,1,0)</f>
        <v>1</v>
      </c>
      <c r="AZ417" s="6"/>
      <c r="BA417" s="6"/>
      <c r="BB417" s="7"/>
      <c r="BC417" s="27">
        <f ca="1">(Table1[[#This Row],[Mortage left]]/Table1[[#This Row],[Value of House]])</f>
        <v>0.96326440040606509</v>
      </c>
      <c r="BD417" s="11">
        <f t="shared" ca="1" si="184"/>
        <v>0</v>
      </c>
      <c r="BE417" s="11"/>
      <c r="BF417" s="11"/>
      <c r="BG417" s="17">
        <f ca="1">IF(Table1[[#This Row],[Area]]="YUKON",Table1[[#This Row],[Income]],0)</f>
        <v>0</v>
      </c>
      <c r="BH417" s="11">
        <f ca="1">IF(Table1[[#This Row],[Area]]="BC",Table1[[#This Row],[Income]],0)</f>
        <v>0</v>
      </c>
      <c r="BI417" s="11">
        <f t="shared" ca="1" si="185"/>
        <v>0</v>
      </c>
      <c r="BJ417" s="11">
        <f t="shared" ca="1" si="186"/>
        <v>0</v>
      </c>
      <c r="BK417" s="11">
        <f ca="1">IF(Table1[[#This Row],[Area]]="NUNAVUT",Table1[[#This Row],[Income]],0)</f>
        <v>0</v>
      </c>
      <c r="BL417" s="11">
        <f t="shared" ca="1" si="187"/>
        <v>0</v>
      </c>
      <c r="BM417" s="6">
        <f ca="1">IF(Table1[[#This Row],[Area]]="MANITOBA",Table1[[#This Row],[Income]],0)</f>
        <v>0</v>
      </c>
      <c r="BN417" s="6">
        <f ca="1">IF(Table1[[#This Row],[Area]]="ONTARIO",Table1[[#This Row],[Income]],0)</f>
        <v>0</v>
      </c>
      <c r="BO417" s="6">
        <f ca="1">IF(Table1[[#This Row],[Area]]="QUEBEC",Table1[[#This Row],[Income]],0)</f>
        <v>0</v>
      </c>
      <c r="BP417" s="6">
        <f ca="1">IF(Table1[[#This Row],[Area]]="NEWFOUNLAND",Table1[[#This Row],[Income]],0)</f>
        <v>0</v>
      </c>
      <c r="BQ417" s="6">
        <f ca="1">IF(Table1[[#This Row],[Area]]="NEW BRUNCWICK",Table1[[#This Row],[Income]],0)</f>
        <v>7422</v>
      </c>
      <c r="BR417" s="6">
        <f ca="1">IF(Table1[[#This Row],[Area]]="NOVA SCOTIA",Table1[[#This Row],[Income]],0)</f>
        <v>0</v>
      </c>
      <c r="BS417" s="7">
        <f t="shared" ca="1" si="188"/>
        <v>0</v>
      </c>
      <c r="BT417" s="5">
        <f ca="1">IF(Table1[[#This Row],[field of work]]="HEALTH",Table1[[#This Row],[Income]],0)</f>
        <v>0</v>
      </c>
      <c r="BU417" s="6">
        <f ca="1">IF(Table1[[#This Row],[field of work]]="CONSTRUCTION",Table1[[#This Row],[Income]],0)</f>
        <v>0</v>
      </c>
      <c r="BV417" s="6">
        <f t="shared" ca="1" si="189"/>
        <v>0</v>
      </c>
      <c r="BW417" s="6">
        <f ca="1">IF(Table1[[#This Row],[field of work]]="IT",Table1[[#This Row],[Income]],0)</f>
        <v>0</v>
      </c>
      <c r="BX417" s="6">
        <f ca="1">IF(Table1[[#This Row],[field of work]]="GENERAL WORK",Table1[[#This Row],[Income]],0)</f>
        <v>0</v>
      </c>
      <c r="BY417" s="7">
        <f ca="1">IF(Table1[[#This Row],[field of work]]="AGRICULTURE",Table1[[#This Row],[Income]],0)</f>
        <v>7422</v>
      </c>
      <c r="BZ417" s="5">
        <f ca="1">IF(Table1[[#This Row],[Value of debts]]&gt;Table1[[#This Row],[Income]],1,0)</f>
        <v>1</v>
      </c>
      <c r="CA417" s="7"/>
      <c r="CB417" s="5">
        <f ca="1">IF(Table1[[#This Row],[Networth of person($)]]&gt;$CC$6,Table1[[#This Row],[age]],0)</f>
        <v>41</v>
      </c>
      <c r="CC417" s="7"/>
      <c r="CD417" s="6"/>
      <c r="CE417" s="6"/>
      <c r="CF417" s="6"/>
      <c r="CG417" s="6"/>
      <c r="CH417" s="6"/>
      <c r="CI417" s="6"/>
    </row>
    <row r="418" spans="2:87" x14ac:dyDescent="0.25">
      <c r="B418">
        <f t="shared" ca="1" si="170"/>
        <v>2</v>
      </c>
      <c r="C418" t="str">
        <f t="shared" ca="1" si="171"/>
        <v>women</v>
      </c>
      <c r="D418">
        <f t="shared" ca="1" si="172"/>
        <v>43</v>
      </c>
      <c r="E418">
        <f t="shared" ca="1" si="173"/>
        <v>6</v>
      </c>
      <c r="F418" t="str">
        <f t="shared" ca="1" si="174"/>
        <v>agriculture</v>
      </c>
      <c r="G418">
        <f t="shared" ca="1" si="175"/>
        <v>2</v>
      </c>
      <c r="H418" t="str">
        <f t="shared" ca="1" si="176"/>
        <v>college</v>
      </c>
      <c r="I418">
        <f t="shared" ca="1" si="177"/>
        <v>3</v>
      </c>
      <c r="J418">
        <f t="shared" ca="1" si="178"/>
        <v>1</v>
      </c>
      <c r="K418">
        <f t="shared" ca="1" si="179"/>
        <v>7120</v>
      </c>
      <c r="L418">
        <f t="shared" ca="1" si="180"/>
        <v>10</v>
      </c>
      <c r="M418" t="str">
        <f t="shared" ca="1" si="181"/>
        <v>Newfounland</v>
      </c>
      <c r="N418">
        <f t="shared" ca="1" si="190"/>
        <v>35600</v>
      </c>
      <c r="O418">
        <f t="shared" ca="1" si="182"/>
        <v>1782.4470947580346</v>
      </c>
      <c r="P418">
        <f t="shared" ca="1" si="191"/>
        <v>6611.5583994784374</v>
      </c>
      <c r="Q418">
        <f t="shared" ca="1" si="183"/>
        <v>3722</v>
      </c>
      <c r="R418">
        <f t="shared" ca="1" si="192"/>
        <v>1637.5676231072896</v>
      </c>
      <c r="S418">
        <f t="shared" ca="1" si="193"/>
        <v>4596.3574159274422</v>
      </c>
      <c r="T418">
        <f t="shared" ca="1" si="194"/>
        <v>46807.915815405882</v>
      </c>
      <c r="U418">
        <f t="shared" ca="1" si="195"/>
        <v>7142.0147178653242</v>
      </c>
      <c r="V418">
        <f t="shared" ca="1" si="196"/>
        <v>39665.901097540554</v>
      </c>
      <c r="AD418" s="5">
        <f ca="1">IF(Table1[[#This Row],[Gender]]="men",1,0)</f>
        <v>0</v>
      </c>
      <c r="AE418" s="6">
        <f ca="1">IF(Table1[[#This Row],[Gender]]="women",1,0)</f>
        <v>1</v>
      </c>
      <c r="AF418" s="6"/>
      <c r="AG418" s="7"/>
      <c r="AJ418" s="17">
        <f ca="1">IF(Table1[[#This Row],[field of work]]="TEACHING",1,0)</f>
        <v>0</v>
      </c>
      <c r="AK418" s="11">
        <f ca="1">IF(Table1[[#This Row],[field of work]]="CONSTRUCTION",1,0)</f>
        <v>0</v>
      </c>
      <c r="AL418" s="11">
        <f ca="1">IF(Table1[[#This Row],[field of work]]="AGRICULTURE",1,0)</f>
        <v>1</v>
      </c>
      <c r="AM418" s="11">
        <f ca="1">IF(Table1[[#This Row],[field of work]]="AGRICULTURE",1,0)</f>
        <v>1</v>
      </c>
      <c r="AN418" s="11">
        <f ca="1">IF(Table1[[#This Row],[field of work]]="HEALTH",1,0)</f>
        <v>0</v>
      </c>
      <c r="AO418" s="11">
        <f ca="1">IF(Table1[[#This Row],[field of work]]="IT",1,0)</f>
        <v>0</v>
      </c>
      <c r="AP418" s="11"/>
      <c r="AQ418" s="11"/>
      <c r="AR418" s="6"/>
      <c r="AS418" s="6"/>
      <c r="AT418" s="6"/>
      <c r="AU418" s="7"/>
      <c r="AW418" s="20">
        <f ca="1">QUOTIENT(Table1[[#This Row],[Car Value]],Table1[[#This Row],[Cars]])</f>
        <v>6611</v>
      </c>
      <c r="AX418" s="6"/>
      <c r="AY418" s="17">
        <f ca="1">IF(Table1[[#This Row],[Value of debts]]&gt;$AZ$6,1,0)</f>
        <v>1</v>
      </c>
      <c r="AZ418" s="6"/>
      <c r="BA418" s="6"/>
      <c r="BB418" s="7"/>
      <c r="BC418" s="27">
        <f ca="1">(Table1[[#This Row],[Mortage left]]/Table1[[#This Row],[Value of House]])</f>
        <v>5.0068738616798725E-2</v>
      </c>
      <c r="BD418" s="11">
        <f t="shared" ca="1" si="184"/>
        <v>1</v>
      </c>
      <c r="BE418" s="11"/>
      <c r="BF418" s="11"/>
      <c r="BG418" s="17">
        <f ca="1">IF(Table1[[#This Row],[Area]]="YUKON",Table1[[#This Row],[Income]],0)</f>
        <v>0</v>
      </c>
      <c r="BH418" s="11">
        <f ca="1">IF(Table1[[#This Row],[Area]]="BC",Table1[[#This Row],[Income]],0)</f>
        <v>0</v>
      </c>
      <c r="BI418" s="11">
        <f t="shared" ca="1" si="185"/>
        <v>0</v>
      </c>
      <c r="BJ418" s="11">
        <f t="shared" ca="1" si="186"/>
        <v>0</v>
      </c>
      <c r="BK418" s="11">
        <f ca="1">IF(Table1[[#This Row],[Area]]="NUNAVUT",Table1[[#This Row],[Income]],0)</f>
        <v>0</v>
      </c>
      <c r="BL418" s="11">
        <f t="shared" ca="1" si="187"/>
        <v>0</v>
      </c>
      <c r="BM418" s="6">
        <f ca="1">IF(Table1[[#This Row],[Area]]="MANITOBA",Table1[[#This Row],[Income]],0)</f>
        <v>0</v>
      </c>
      <c r="BN418" s="6">
        <f ca="1">IF(Table1[[#This Row],[Area]]="ONTARIO",Table1[[#This Row],[Income]],0)</f>
        <v>0</v>
      </c>
      <c r="BO418" s="6">
        <f ca="1">IF(Table1[[#This Row],[Area]]="QUEBEC",Table1[[#This Row],[Income]],0)</f>
        <v>0</v>
      </c>
      <c r="BP418" s="6">
        <f ca="1">IF(Table1[[#This Row],[Area]]="NEWFOUNLAND",Table1[[#This Row],[Income]],0)</f>
        <v>7120</v>
      </c>
      <c r="BQ418" s="6">
        <f ca="1">IF(Table1[[#This Row],[Area]]="NEW BRUNCWICK",Table1[[#This Row],[Income]],0)</f>
        <v>0</v>
      </c>
      <c r="BR418" s="6">
        <f ca="1">IF(Table1[[#This Row],[Area]]="NOVA SCOTIA",Table1[[#This Row],[Income]],0)</f>
        <v>0</v>
      </c>
      <c r="BS418" s="7">
        <f t="shared" ca="1" si="188"/>
        <v>0</v>
      </c>
      <c r="BT418" s="5">
        <f ca="1">IF(Table1[[#This Row],[field of work]]="HEALTH",Table1[[#This Row],[Income]],0)</f>
        <v>0</v>
      </c>
      <c r="BU418" s="6">
        <f ca="1">IF(Table1[[#This Row],[field of work]]="CONSTRUCTION",Table1[[#This Row],[Income]],0)</f>
        <v>0</v>
      </c>
      <c r="BV418" s="6">
        <f t="shared" ca="1" si="189"/>
        <v>0</v>
      </c>
      <c r="BW418" s="6">
        <f ca="1">IF(Table1[[#This Row],[field of work]]="IT",Table1[[#This Row],[Income]],0)</f>
        <v>0</v>
      </c>
      <c r="BX418" s="6">
        <f ca="1">IF(Table1[[#This Row],[field of work]]="GENERAL WORK",Table1[[#This Row],[Income]],0)</f>
        <v>0</v>
      </c>
      <c r="BY418" s="7">
        <f ca="1">IF(Table1[[#This Row],[field of work]]="AGRICULTURE",Table1[[#This Row],[Income]],0)</f>
        <v>7120</v>
      </c>
      <c r="BZ418" s="5">
        <f ca="1">IF(Table1[[#This Row],[Value of debts]]&gt;Table1[[#This Row],[Income]],1,0)</f>
        <v>1</v>
      </c>
      <c r="CA418" s="7"/>
      <c r="CB418" s="5">
        <f ca="1">IF(Table1[[#This Row],[Networth of person($)]]&gt;$CC$6,Table1[[#This Row],[age]],0)</f>
        <v>43</v>
      </c>
      <c r="CC418" s="7"/>
      <c r="CD418" s="6"/>
      <c r="CE418" s="6"/>
      <c r="CF418" s="6"/>
      <c r="CG418" s="6"/>
      <c r="CH418" s="6"/>
      <c r="CI418" s="6"/>
    </row>
    <row r="419" spans="2:87" x14ac:dyDescent="0.25">
      <c r="B419">
        <f t="shared" ca="1" si="170"/>
        <v>1</v>
      </c>
      <c r="C419" t="str">
        <f t="shared" ca="1" si="171"/>
        <v>men</v>
      </c>
      <c r="D419">
        <f t="shared" ca="1" si="172"/>
        <v>30</v>
      </c>
      <c r="E419">
        <f t="shared" ca="1" si="173"/>
        <v>1</v>
      </c>
      <c r="F419" t="str">
        <f t="shared" ca="1" si="174"/>
        <v>health</v>
      </c>
      <c r="G419">
        <f t="shared" ca="1" si="175"/>
        <v>1</v>
      </c>
      <c r="H419" t="str">
        <f t="shared" ca="1" si="176"/>
        <v>highschool</v>
      </c>
      <c r="I419">
        <f t="shared" ca="1" si="177"/>
        <v>3</v>
      </c>
      <c r="J419">
        <f t="shared" ca="1" si="178"/>
        <v>3</v>
      </c>
      <c r="K419">
        <f t="shared" ca="1" si="179"/>
        <v>3399</v>
      </c>
      <c r="L419">
        <f t="shared" ca="1" si="180"/>
        <v>6</v>
      </c>
      <c r="M419" t="str">
        <f t="shared" ca="1" si="181"/>
        <v>Saskatchenwan</v>
      </c>
      <c r="N419">
        <f t="shared" ca="1" si="190"/>
        <v>20394</v>
      </c>
      <c r="O419">
        <f t="shared" ca="1" si="182"/>
        <v>8346.6380228294511</v>
      </c>
      <c r="P419">
        <f t="shared" ca="1" si="191"/>
        <v>8004.961654202375</v>
      </c>
      <c r="Q419">
        <f t="shared" ca="1" si="183"/>
        <v>3881</v>
      </c>
      <c r="R419">
        <f t="shared" ca="1" si="192"/>
        <v>6407.3406884797751</v>
      </c>
      <c r="S419">
        <f t="shared" ca="1" si="193"/>
        <v>2648.3925252514873</v>
      </c>
      <c r="T419">
        <f t="shared" ca="1" si="194"/>
        <v>31047.354179453861</v>
      </c>
      <c r="U419">
        <f t="shared" ca="1" si="195"/>
        <v>18634.978711309224</v>
      </c>
      <c r="V419">
        <f t="shared" ca="1" si="196"/>
        <v>12412.375468144637</v>
      </c>
      <c r="AD419" s="5">
        <f ca="1">IF(Table1[[#This Row],[Gender]]="men",1,0)</f>
        <v>1</v>
      </c>
      <c r="AE419" s="6">
        <f ca="1">IF(Table1[[#This Row],[Gender]]="women",1,0)</f>
        <v>0</v>
      </c>
      <c r="AF419" s="6"/>
      <c r="AG419" s="7"/>
      <c r="AJ419" s="17">
        <f ca="1">IF(Table1[[#This Row],[field of work]]="TEACHING",1,0)</f>
        <v>0</v>
      </c>
      <c r="AK419" s="11">
        <f ca="1">IF(Table1[[#This Row],[field of work]]="CONSTRUCTION",1,0)</f>
        <v>0</v>
      </c>
      <c r="AL419" s="11">
        <f ca="1">IF(Table1[[#This Row],[field of work]]="AGRICULTURE",1,0)</f>
        <v>0</v>
      </c>
      <c r="AM419" s="11">
        <f ca="1">IF(Table1[[#This Row],[field of work]]="AGRICULTURE",1,0)</f>
        <v>0</v>
      </c>
      <c r="AN419" s="11">
        <f ca="1">IF(Table1[[#This Row],[field of work]]="HEALTH",1,0)</f>
        <v>1</v>
      </c>
      <c r="AO419" s="11">
        <f ca="1">IF(Table1[[#This Row],[field of work]]="IT",1,0)</f>
        <v>0</v>
      </c>
      <c r="AP419" s="11"/>
      <c r="AQ419" s="11"/>
      <c r="AR419" s="6"/>
      <c r="AS419" s="6"/>
      <c r="AT419" s="6"/>
      <c r="AU419" s="7"/>
      <c r="AW419" s="20">
        <f ca="1">QUOTIENT(Table1[[#This Row],[Car Value]],Table1[[#This Row],[Cars]])</f>
        <v>2668</v>
      </c>
      <c r="AX419" s="6"/>
      <c r="AY419" s="17">
        <f ca="1">IF(Table1[[#This Row],[Value of debts]]&gt;$AZ$6,1,0)</f>
        <v>1</v>
      </c>
      <c r="AZ419" s="6"/>
      <c r="BA419" s="6"/>
      <c r="BB419" s="7"/>
      <c r="BC419" s="27">
        <f ca="1">(Table1[[#This Row],[Mortage left]]/Table1[[#This Row],[Value of House]])</f>
        <v>0.40926929601007411</v>
      </c>
      <c r="BD419" s="11">
        <f t="shared" ca="1" si="184"/>
        <v>0</v>
      </c>
      <c r="BE419" s="11"/>
      <c r="BF419" s="11"/>
      <c r="BG419" s="17">
        <f ca="1">IF(Table1[[#This Row],[Area]]="YUKON",Table1[[#This Row],[Income]],0)</f>
        <v>0</v>
      </c>
      <c r="BH419" s="11">
        <f ca="1">IF(Table1[[#This Row],[Area]]="BC",Table1[[#This Row],[Income]],0)</f>
        <v>0</v>
      </c>
      <c r="BI419" s="11">
        <f t="shared" ca="1" si="185"/>
        <v>0</v>
      </c>
      <c r="BJ419" s="11">
        <f t="shared" ca="1" si="186"/>
        <v>0</v>
      </c>
      <c r="BK419" s="11">
        <f ca="1">IF(Table1[[#This Row],[Area]]="NUNAVUT",Table1[[#This Row],[Income]],0)</f>
        <v>0</v>
      </c>
      <c r="BL419" s="11">
        <f t="shared" ca="1" si="187"/>
        <v>0</v>
      </c>
      <c r="BM419" s="6">
        <f ca="1">IF(Table1[[#This Row],[Area]]="MANITOBA",Table1[[#This Row],[Income]],0)</f>
        <v>0</v>
      </c>
      <c r="BN419" s="6">
        <f ca="1">IF(Table1[[#This Row],[Area]]="ONTARIO",Table1[[#This Row],[Income]],0)</f>
        <v>0</v>
      </c>
      <c r="BO419" s="6">
        <f ca="1">IF(Table1[[#This Row],[Area]]="QUEBEC",Table1[[#This Row],[Income]],0)</f>
        <v>0</v>
      </c>
      <c r="BP419" s="6">
        <f ca="1">IF(Table1[[#This Row],[Area]]="NEWFOUNLAND",Table1[[#This Row],[Income]],0)</f>
        <v>0</v>
      </c>
      <c r="BQ419" s="6">
        <f ca="1">IF(Table1[[#This Row],[Area]]="NEW BRUNCWICK",Table1[[#This Row],[Income]],0)</f>
        <v>0</v>
      </c>
      <c r="BR419" s="6">
        <f ca="1">IF(Table1[[#This Row],[Area]]="NOVA SCOTIA",Table1[[#This Row],[Income]],0)</f>
        <v>0</v>
      </c>
      <c r="BS419" s="7">
        <f t="shared" ca="1" si="188"/>
        <v>0</v>
      </c>
      <c r="BT419" s="5">
        <f ca="1">IF(Table1[[#This Row],[field of work]]="HEALTH",Table1[[#This Row],[Income]],0)</f>
        <v>3399</v>
      </c>
      <c r="BU419" s="6">
        <f ca="1">IF(Table1[[#This Row],[field of work]]="CONSTRUCTION",Table1[[#This Row],[Income]],0)</f>
        <v>0</v>
      </c>
      <c r="BV419" s="6">
        <f t="shared" ca="1" si="189"/>
        <v>7070</v>
      </c>
      <c r="BW419" s="6">
        <f ca="1">IF(Table1[[#This Row],[field of work]]="IT",Table1[[#This Row],[Income]],0)</f>
        <v>0</v>
      </c>
      <c r="BX419" s="6">
        <f ca="1">IF(Table1[[#This Row],[field of work]]="GENERAL WORK",Table1[[#This Row],[Income]],0)</f>
        <v>0</v>
      </c>
      <c r="BY419" s="7">
        <f ca="1">IF(Table1[[#This Row],[field of work]]="AGRICULTURE",Table1[[#This Row],[Income]],0)</f>
        <v>0</v>
      </c>
      <c r="BZ419" s="5">
        <f ca="1">IF(Table1[[#This Row],[Value of debts]]&gt;Table1[[#This Row],[Income]],1,0)</f>
        <v>1</v>
      </c>
      <c r="CA419" s="7"/>
      <c r="CB419" s="5">
        <f ca="1">IF(Table1[[#This Row],[Networth of person($)]]&gt;$CC$6,Table1[[#This Row],[age]],0)</f>
        <v>30</v>
      </c>
      <c r="CC419" s="7"/>
      <c r="CD419" s="6"/>
      <c r="CE419" s="6"/>
      <c r="CF419" s="6"/>
      <c r="CG419" s="6"/>
      <c r="CH419" s="6"/>
      <c r="CI419" s="6"/>
    </row>
    <row r="420" spans="2:87" x14ac:dyDescent="0.25">
      <c r="B420">
        <f t="shared" ca="1" si="170"/>
        <v>1</v>
      </c>
      <c r="C420" t="str">
        <f t="shared" ca="1" si="171"/>
        <v>men</v>
      </c>
      <c r="D420">
        <f t="shared" ca="1" si="172"/>
        <v>37</v>
      </c>
      <c r="E420">
        <f t="shared" ca="1" si="173"/>
        <v>3</v>
      </c>
      <c r="F420" t="str">
        <f t="shared" ca="1" si="174"/>
        <v>teaching</v>
      </c>
      <c r="G420">
        <f t="shared" ca="1" si="175"/>
        <v>6</v>
      </c>
      <c r="H420" t="str">
        <f t="shared" ca="1" si="176"/>
        <v>other</v>
      </c>
      <c r="I420">
        <f t="shared" ca="1" si="177"/>
        <v>3</v>
      </c>
      <c r="J420">
        <f t="shared" ca="1" si="178"/>
        <v>3</v>
      </c>
      <c r="K420">
        <f t="shared" ca="1" si="179"/>
        <v>7070</v>
      </c>
      <c r="L420">
        <f t="shared" ca="1" si="180"/>
        <v>7</v>
      </c>
      <c r="M420" t="str">
        <f t="shared" ca="1" si="181"/>
        <v>Manitoba</v>
      </c>
      <c r="N420">
        <f t="shared" ca="1" si="190"/>
        <v>42420</v>
      </c>
      <c r="O420">
        <f t="shared" ca="1" si="182"/>
        <v>34254.734639898619</v>
      </c>
      <c r="P420">
        <f t="shared" ca="1" si="191"/>
        <v>5608.5263578478871</v>
      </c>
      <c r="Q420">
        <f t="shared" ca="1" si="183"/>
        <v>4214</v>
      </c>
      <c r="R420">
        <f t="shared" ca="1" si="192"/>
        <v>12229.434285782834</v>
      </c>
      <c r="S420">
        <f t="shared" ca="1" si="193"/>
        <v>9512.2766956571359</v>
      </c>
      <c r="T420">
        <f t="shared" ca="1" si="194"/>
        <v>57540.80305350502</v>
      </c>
      <c r="U420">
        <f t="shared" ca="1" si="195"/>
        <v>50698.168925681457</v>
      </c>
      <c r="V420">
        <f t="shared" ca="1" si="196"/>
        <v>6842.6341278235632</v>
      </c>
      <c r="AD420" s="5">
        <f ca="1">IF(Table1[[#This Row],[Gender]]="men",1,0)</f>
        <v>1</v>
      </c>
      <c r="AE420" s="6">
        <f ca="1">IF(Table1[[#This Row],[Gender]]="women",1,0)</f>
        <v>0</v>
      </c>
      <c r="AF420" s="6"/>
      <c r="AG420" s="7"/>
      <c r="AJ420" s="17">
        <f ca="1">IF(Table1[[#This Row],[field of work]]="TEACHING",1,0)</f>
        <v>1</v>
      </c>
      <c r="AK420" s="11">
        <f ca="1">IF(Table1[[#This Row],[field of work]]="CONSTRUCTION",1,0)</f>
        <v>0</v>
      </c>
      <c r="AL420" s="11">
        <f ca="1">IF(Table1[[#This Row],[field of work]]="AGRICULTURE",1,0)</f>
        <v>0</v>
      </c>
      <c r="AM420" s="11">
        <f ca="1">IF(Table1[[#This Row],[field of work]]="AGRICULTURE",1,0)</f>
        <v>0</v>
      </c>
      <c r="AN420" s="11">
        <f ca="1">IF(Table1[[#This Row],[field of work]]="HEALTH",1,0)</f>
        <v>0</v>
      </c>
      <c r="AO420" s="11">
        <f ca="1">IF(Table1[[#This Row],[field of work]]="IT",1,0)</f>
        <v>0</v>
      </c>
      <c r="AP420" s="11"/>
      <c r="AQ420" s="11"/>
      <c r="AR420" s="6"/>
      <c r="AS420" s="6"/>
      <c r="AT420" s="6"/>
      <c r="AU420" s="7"/>
      <c r="AW420" s="20">
        <f ca="1">QUOTIENT(Table1[[#This Row],[Car Value]],Table1[[#This Row],[Cars]])</f>
        <v>1869</v>
      </c>
      <c r="AX420" s="6"/>
      <c r="AY420" s="17">
        <f ca="1">IF(Table1[[#This Row],[Value of debts]]&gt;$AZ$6,1,0)</f>
        <v>1</v>
      </c>
      <c r="AZ420" s="6"/>
      <c r="BA420" s="6"/>
      <c r="BB420" s="7"/>
      <c r="BC420" s="27">
        <f ca="1">(Table1[[#This Row],[Mortage left]]/Table1[[#This Row],[Value of House]])</f>
        <v>0.80751378217582792</v>
      </c>
      <c r="BD420" s="11">
        <f t="shared" ca="1" si="184"/>
        <v>0</v>
      </c>
      <c r="BE420" s="11"/>
      <c r="BF420" s="11"/>
      <c r="BG420" s="17">
        <f ca="1">IF(Table1[[#This Row],[Area]]="YUKON",Table1[[#This Row],[Income]],0)</f>
        <v>0</v>
      </c>
      <c r="BH420" s="11">
        <f ca="1">IF(Table1[[#This Row],[Area]]="BC",Table1[[#This Row],[Income]],0)</f>
        <v>0</v>
      </c>
      <c r="BI420" s="11">
        <f t="shared" ca="1" si="185"/>
        <v>0</v>
      </c>
      <c r="BJ420" s="11">
        <f t="shared" ca="1" si="186"/>
        <v>0</v>
      </c>
      <c r="BK420" s="11">
        <f ca="1">IF(Table1[[#This Row],[Area]]="NUNAVUT",Table1[[#This Row],[Income]],0)</f>
        <v>0</v>
      </c>
      <c r="BL420" s="11">
        <f t="shared" ca="1" si="187"/>
        <v>0</v>
      </c>
      <c r="BM420" s="6">
        <f ca="1">IF(Table1[[#This Row],[Area]]="MANITOBA",Table1[[#This Row],[Income]],0)</f>
        <v>7070</v>
      </c>
      <c r="BN420" s="6">
        <f ca="1">IF(Table1[[#This Row],[Area]]="ONTARIO",Table1[[#This Row],[Income]],0)</f>
        <v>0</v>
      </c>
      <c r="BO420" s="6">
        <f ca="1">IF(Table1[[#This Row],[Area]]="QUEBEC",Table1[[#This Row],[Income]],0)</f>
        <v>0</v>
      </c>
      <c r="BP420" s="6">
        <f ca="1">IF(Table1[[#This Row],[Area]]="NEWFOUNLAND",Table1[[#This Row],[Income]],0)</f>
        <v>0</v>
      </c>
      <c r="BQ420" s="6">
        <f ca="1">IF(Table1[[#This Row],[Area]]="NEW BRUNCWICK",Table1[[#This Row],[Income]],0)</f>
        <v>0</v>
      </c>
      <c r="BR420" s="6">
        <f ca="1">IF(Table1[[#This Row],[Area]]="NOVA SCOTIA",Table1[[#This Row],[Income]],0)</f>
        <v>0</v>
      </c>
      <c r="BS420" s="7">
        <f t="shared" ca="1" si="188"/>
        <v>0</v>
      </c>
      <c r="BT420" s="5">
        <f ca="1">IF(Table1[[#This Row],[field of work]]="HEALTH",Table1[[#This Row],[Income]],0)</f>
        <v>0</v>
      </c>
      <c r="BU420" s="6">
        <f ca="1">IF(Table1[[#This Row],[field of work]]="CONSTRUCTION",Table1[[#This Row],[Income]],0)</f>
        <v>0</v>
      </c>
      <c r="BV420" s="6">
        <f t="shared" ca="1" si="189"/>
        <v>0</v>
      </c>
      <c r="BW420" s="6">
        <f ca="1">IF(Table1[[#This Row],[field of work]]="IT",Table1[[#This Row],[Income]],0)</f>
        <v>0</v>
      </c>
      <c r="BX420" s="6">
        <f ca="1">IF(Table1[[#This Row],[field of work]]="GENERAL WORK",Table1[[#This Row],[Income]],0)</f>
        <v>0</v>
      </c>
      <c r="BY420" s="7">
        <f ca="1">IF(Table1[[#This Row],[field of work]]="AGRICULTURE",Table1[[#This Row],[Income]],0)</f>
        <v>0</v>
      </c>
      <c r="BZ420" s="5">
        <f ca="1">IF(Table1[[#This Row],[Value of debts]]&gt;Table1[[#This Row],[Income]],1,0)</f>
        <v>1</v>
      </c>
      <c r="CA420" s="7"/>
      <c r="CB420" s="5">
        <f ca="1">IF(Table1[[#This Row],[Networth of person($)]]&gt;$CC$6,Table1[[#This Row],[age]],0)</f>
        <v>37</v>
      </c>
      <c r="CC420" s="7"/>
      <c r="CD420" s="6"/>
      <c r="CE420" s="6"/>
      <c r="CF420" s="6"/>
      <c r="CG420" s="6"/>
      <c r="CH420" s="6"/>
      <c r="CI420" s="6"/>
    </row>
    <row r="421" spans="2:87" x14ac:dyDescent="0.25">
      <c r="B421">
        <f t="shared" ca="1" si="170"/>
        <v>2</v>
      </c>
      <c r="C421" t="str">
        <f t="shared" ca="1" si="171"/>
        <v>women</v>
      </c>
      <c r="D421">
        <f t="shared" ca="1" si="172"/>
        <v>26</v>
      </c>
      <c r="E421">
        <f t="shared" ca="1" si="173"/>
        <v>6</v>
      </c>
      <c r="F421" t="str">
        <f t="shared" ca="1" si="174"/>
        <v>agriculture</v>
      </c>
      <c r="G421">
        <f t="shared" ca="1" si="175"/>
        <v>5</v>
      </c>
      <c r="H421" t="str">
        <f t="shared" ca="1" si="176"/>
        <v>other</v>
      </c>
      <c r="I421">
        <f t="shared" ca="1" si="177"/>
        <v>1</v>
      </c>
      <c r="J421">
        <f t="shared" ca="1" si="178"/>
        <v>1</v>
      </c>
      <c r="K421">
        <f t="shared" ca="1" si="179"/>
        <v>4394</v>
      </c>
      <c r="L421">
        <f t="shared" ca="1" si="180"/>
        <v>6</v>
      </c>
      <c r="M421" t="str">
        <f t="shared" ca="1" si="181"/>
        <v>Saskatchenwan</v>
      </c>
      <c r="N421">
        <f t="shared" ca="1" si="190"/>
        <v>26364</v>
      </c>
      <c r="O421">
        <f t="shared" ca="1" si="182"/>
        <v>5186.9735657611791</v>
      </c>
      <c r="P421">
        <f t="shared" ca="1" si="191"/>
        <v>3634.6502956564232</v>
      </c>
      <c r="Q421">
        <f t="shared" ca="1" si="183"/>
        <v>1452</v>
      </c>
      <c r="R421">
        <f t="shared" ca="1" si="192"/>
        <v>7197.0339018041659</v>
      </c>
      <c r="S421">
        <f t="shared" ca="1" si="193"/>
        <v>1308.7481436615503</v>
      </c>
      <c r="T421">
        <f t="shared" ca="1" si="194"/>
        <v>31307.398439317971</v>
      </c>
      <c r="U421">
        <f t="shared" ca="1" si="195"/>
        <v>13836.007467565345</v>
      </c>
      <c r="V421">
        <f t="shared" ca="1" si="196"/>
        <v>17471.390971752626</v>
      </c>
      <c r="AD421" s="5">
        <f ca="1">IF(Table1[[#This Row],[Gender]]="men",1,0)</f>
        <v>0</v>
      </c>
      <c r="AE421" s="6">
        <f ca="1">IF(Table1[[#This Row],[Gender]]="women",1,0)</f>
        <v>1</v>
      </c>
      <c r="AF421" s="6"/>
      <c r="AG421" s="7"/>
      <c r="AJ421" s="17">
        <f ca="1">IF(Table1[[#This Row],[field of work]]="TEACHING",1,0)</f>
        <v>0</v>
      </c>
      <c r="AK421" s="11">
        <f ca="1">IF(Table1[[#This Row],[field of work]]="CONSTRUCTION",1,0)</f>
        <v>0</v>
      </c>
      <c r="AL421" s="11">
        <f ca="1">IF(Table1[[#This Row],[field of work]]="AGRICULTURE",1,0)</f>
        <v>1</v>
      </c>
      <c r="AM421" s="11">
        <f ca="1">IF(Table1[[#This Row],[field of work]]="AGRICULTURE",1,0)</f>
        <v>1</v>
      </c>
      <c r="AN421" s="11">
        <f ca="1">IF(Table1[[#This Row],[field of work]]="HEALTH",1,0)</f>
        <v>0</v>
      </c>
      <c r="AO421" s="11">
        <f ca="1">IF(Table1[[#This Row],[field of work]]="IT",1,0)</f>
        <v>0</v>
      </c>
      <c r="AP421" s="11"/>
      <c r="AQ421" s="11"/>
      <c r="AR421" s="6"/>
      <c r="AS421" s="6"/>
      <c r="AT421" s="6"/>
      <c r="AU421" s="7"/>
      <c r="AW421" s="20">
        <f ca="1">QUOTIENT(Table1[[#This Row],[Car Value]],Table1[[#This Row],[Cars]])</f>
        <v>3634</v>
      </c>
      <c r="AX421" s="6"/>
      <c r="AY421" s="17">
        <f ca="1">IF(Table1[[#This Row],[Value of debts]]&gt;$AZ$6,1,0)</f>
        <v>1</v>
      </c>
      <c r="AZ421" s="6"/>
      <c r="BA421" s="6"/>
      <c r="BB421" s="7"/>
      <c r="BC421" s="27">
        <f ca="1">(Table1[[#This Row],[Mortage left]]/Table1[[#This Row],[Value of House]])</f>
        <v>0.19674455946598313</v>
      </c>
      <c r="BD421" s="11">
        <f t="shared" ca="1" si="184"/>
        <v>1</v>
      </c>
      <c r="BE421" s="11"/>
      <c r="BF421" s="11"/>
      <c r="BG421" s="17">
        <f ca="1">IF(Table1[[#This Row],[Area]]="YUKON",Table1[[#This Row],[Income]],0)</f>
        <v>0</v>
      </c>
      <c r="BH421" s="11">
        <f ca="1">IF(Table1[[#This Row],[Area]]="BC",Table1[[#This Row],[Income]],0)</f>
        <v>0</v>
      </c>
      <c r="BI421" s="11">
        <f t="shared" ca="1" si="185"/>
        <v>0</v>
      </c>
      <c r="BJ421" s="11">
        <f t="shared" ca="1" si="186"/>
        <v>0</v>
      </c>
      <c r="BK421" s="11">
        <f ca="1">IF(Table1[[#This Row],[Area]]="NUNAVUT",Table1[[#This Row],[Income]],0)</f>
        <v>0</v>
      </c>
      <c r="BL421" s="11">
        <f t="shared" ca="1" si="187"/>
        <v>0</v>
      </c>
      <c r="BM421" s="6">
        <f ca="1">IF(Table1[[#This Row],[Area]]="MANITOBA",Table1[[#This Row],[Income]],0)</f>
        <v>0</v>
      </c>
      <c r="BN421" s="6">
        <f ca="1">IF(Table1[[#This Row],[Area]]="ONTARIO",Table1[[#This Row],[Income]],0)</f>
        <v>0</v>
      </c>
      <c r="BO421" s="6">
        <f ca="1">IF(Table1[[#This Row],[Area]]="QUEBEC",Table1[[#This Row],[Income]],0)</f>
        <v>0</v>
      </c>
      <c r="BP421" s="6">
        <f ca="1">IF(Table1[[#This Row],[Area]]="NEWFOUNLAND",Table1[[#This Row],[Income]],0)</f>
        <v>0</v>
      </c>
      <c r="BQ421" s="6">
        <f ca="1">IF(Table1[[#This Row],[Area]]="NEW BRUNCWICK",Table1[[#This Row],[Income]],0)</f>
        <v>0</v>
      </c>
      <c r="BR421" s="6">
        <f ca="1">IF(Table1[[#This Row],[Area]]="NOVA SCOTIA",Table1[[#This Row],[Income]],0)</f>
        <v>0</v>
      </c>
      <c r="BS421" s="7">
        <f t="shared" ca="1" si="188"/>
        <v>0</v>
      </c>
      <c r="BT421" s="5">
        <f ca="1">IF(Table1[[#This Row],[field of work]]="HEALTH",Table1[[#This Row],[Income]],0)</f>
        <v>0</v>
      </c>
      <c r="BU421" s="6">
        <f ca="1">IF(Table1[[#This Row],[field of work]]="CONSTRUCTION",Table1[[#This Row],[Income]],0)</f>
        <v>0</v>
      </c>
      <c r="BV421" s="6">
        <f t="shared" ca="1" si="189"/>
        <v>0</v>
      </c>
      <c r="BW421" s="6">
        <f ca="1">IF(Table1[[#This Row],[field of work]]="IT",Table1[[#This Row],[Income]],0)</f>
        <v>0</v>
      </c>
      <c r="BX421" s="6">
        <f ca="1">IF(Table1[[#This Row],[field of work]]="GENERAL WORK",Table1[[#This Row],[Income]],0)</f>
        <v>0</v>
      </c>
      <c r="BY421" s="7">
        <f ca="1">IF(Table1[[#This Row],[field of work]]="AGRICULTURE",Table1[[#This Row],[Income]],0)</f>
        <v>4394</v>
      </c>
      <c r="BZ421" s="5">
        <f ca="1">IF(Table1[[#This Row],[Value of debts]]&gt;Table1[[#This Row],[Income]],1,0)</f>
        <v>1</v>
      </c>
      <c r="CA421" s="7"/>
      <c r="CB421" s="5">
        <f ca="1">IF(Table1[[#This Row],[Networth of person($)]]&gt;$CC$6,Table1[[#This Row],[age]],0)</f>
        <v>26</v>
      </c>
      <c r="CC421" s="7"/>
      <c r="CD421" s="6"/>
      <c r="CE421" s="6"/>
      <c r="CF421" s="6"/>
      <c r="CG421" s="6"/>
      <c r="CH421" s="6"/>
      <c r="CI421" s="6"/>
    </row>
    <row r="422" spans="2:87" x14ac:dyDescent="0.25">
      <c r="B422">
        <f t="shared" ca="1" si="170"/>
        <v>1</v>
      </c>
      <c r="C422" t="str">
        <f t="shared" ca="1" si="171"/>
        <v>men</v>
      </c>
      <c r="D422">
        <f t="shared" ca="1" si="172"/>
        <v>45</v>
      </c>
      <c r="E422">
        <f t="shared" ca="1" si="173"/>
        <v>6</v>
      </c>
      <c r="F422" t="str">
        <f t="shared" ca="1" si="174"/>
        <v>agriculture</v>
      </c>
      <c r="G422">
        <f t="shared" ca="1" si="175"/>
        <v>5</v>
      </c>
      <c r="H422" t="str">
        <f t="shared" ca="1" si="176"/>
        <v>other</v>
      </c>
      <c r="I422">
        <f t="shared" ca="1" si="177"/>
        <v>2</v>
      </c>
      <c r="J422">
        <f t="shared" ca="1" si="178"/>
        <v>1</v>
      </c>
      <c r="K422">
        <f t="shared" ca="1" si="179"/>
        <v>7635</v>
      </c>
      <c r="L422">
        <f t="shared" ca="1" si="180"/>
        <v>4</v>
      </c>
      <c r="M422" t="str">
        <f t="shared" ca="1" si="181"/>
        <v>Alberta</v>
      </c>
      <c r="N422">
        <f t="shared" ca="1" si="190"/>
        <v>22905</v>
      </c>
      <c r="O422">
        <f t="shared" ca="1" si="182"/>
        <v>12732.871370074325</v>
      </c>
      <c r="P422">
        <f t="shared" ca="1" si="191"/>
        <v>4473.0062221212447</v>
      </c>
      <c r="Q422">
        <f t="shared" ca="1" si="183"/>
        <v>110</v>
      </c>
      <c r="R422">
        <f t="shared" ca="1" si="192"/>
        <v>263.74275880246603</v>
      </c>
      <c r="S422">
        <f t="shared" ca="1" si="193"/>
        <v>9480.7004181809298</v>
      </c>
      <c r="T422">
        <f t="shared" ca="1" si="194"/>
        <v>36858.706640302174</v>
      </c>
      <c r="U422">
        <f t="shared" ca="1" si="195"/>
        <v>13106.61412887679</v>
      </c>
      <c r="V422">
        <f t="shared" ca="1" si="196"/>
        <v>23752.092511425384</v>
      </c>
      <c r="AD422" s="5">
        <f ca="1">IF(Table1[[#This Row],[Gender]]="men",1,0)</f>
        <v>1</v>
      </c>
      <c r="AE422" s="6">
        <f ca="1">IF(Table1[[#This Row],[Gender]]="women",1,0)</f>
        <v>0</v>
      </c>
      <c r="AF422" s="6"/>
      <c r="AG422" s="7"/>
      <c r="AJ422" s="17">
        <f ca="1">IF(Table1[[#This Row],[field of work]]="TEACHING",1,0)</f>
        <v>0</v>
      </c>
      <c r="AK422" s="11">
        <f ca="1">IF(Table1[[#This Row],[field of work]]="CONSTRUCTION",1,0)</f>
        <v>0</v>
      </c>
      <c r="AL422" s="11">
        <f ca="1">IF(Table1[[#This Row],[field of work]]="AGRICULTURE",1,0)</f>
        <v>1</v>
      </c>
      <c r="AM422" s="11">
        <f ca="1">IF(Table1[[#This Row],[field of work]]="AGRICULTURE",1,0)</f>
        <v>1</v>
      </c>
      <c r="AN422" s="11">
        <f ca="1">IF(Table1[[#This Row],[field of work]]="HEALTH",1,0)</f>
        <v>0</v>
      </c>
      <c r="AO422" s="11">
        <f ca="1">IF(Table1[[#This Row],[field of work]]="IT",1,0)</f>
        <v>0</v>
      </c>
      <c r="AP422" s="11"/>
      <c r="AQ422" s="11"/>
      <c r="AR422" s="6"/>
      <c r="AS422" s="6"/>
      <c r="AT422" s="6"/>
      <c r="AU422" s="7"/>
      <c r="AW422" s="20">
        <f ca="1">QUOTIENT(Table1[[#This Row],[Car Value]],Table1[[#This Row],[Cars]])</f>
        <v>4473</v>
      </c>
      <c r="AX422" s="6"/>
      <c r="AY422" s="17">
        <f ca="1">IF(Table1[[#This Row],[Value of debts]]&gt;$AZ$6,1,0)</f>
        <v>1</v>
      </c>
      <c r="AZ422" s="6"/>
      <c r="BA422" s="6"/>
      <c r="BB422" s="7"/>
      <c r="BC422" s="27">
        <f ca="1">(Table1[[#This Row],[Mortage left]]/Table1[[#This Row],[Value of House]])</f>
        <v>0.55589920847301133</v>
      </c>
      <c r="BD422" s="11">
        <f t="shared" ca="1" si="184"/>
        <v>0</v>
      </c>
      <c r="BE422" s="11"/>
      <c r="BF422" s="11"/>
      <c r="BG422" s="17">
        <f ca="1">IF(Table1[[#This Row],[Area]]="YUKON",Table1[[#This Row],[Income]],0)</f>
        <v>0</v>
      </c>
      <c r="BH422" s="11">
        <f ca="1">IF(Table1[[#This Row],[Area]]="BC",Table1[[#This Row],[Income]],0)</f>
        <v>0</v>
      </c>
      <c r="BI422" s="11">
        <f t="shared" ca="1" si="185"/>
        <v>0</v>
      </c>
      <c r="BJ422" s="11">
        <f t="shared" ca="1" si="186"/>
        <v>0</v>
      </c>
      <c r="BK422" s="11">
        <f ca="1">IF(Table1[[#This Row],[Area]]="NUNAVUT",Table1[[#This Row],[Income]],0)</f>
        <v>0</v>
      </c>
      <c r="BL422" s="11">
        <f t="shared" ca="1" si="187"/>
        <v>0</v>
      </c>
      <c r="BM422" s="6">
        <f ca="1">IF(Table1[[#This Row],[Area]]="MANITOBA",Table1[[#This Row],[Income]],0)</f>
        <v>0</v>
      </c>
      <c r="BN422" s="6">
        <f ca="1">IF(Table1[[#This Row],[Area]]="ONTARIO",Table1[[#This Row],[Income]],0)</f>
        <v>0</v>
      </c>
      <c r="BO422" s="6">
        <f ca="1">IF(Table1[[#This Row],[Area]]="QUEBEC",Table1[[#This Row],[Income]],0)</f>
        <v>0</v>
      </c>
      <c r="BP422" s="6">
        <f ca="1">IF(Table1[[#This Row],[Area]]="NEWFOUNLAND",Table1[[#This Row],[Income]],0)</f>
        <v>0</v>
      </c>
      <c r="BQ422" s="6">
        <f ca="1">IF(Table1[[#This Row],[Area]]="NEW BRUNCWICK",Table1[[#This Row],[Income]],0)</f>
        <v>0</v>
      </c>
      <c r="BR422" s="6">
        <f ca="1">IF(Table1[[#This Row],[Area]]="NOVA SCOTIA",Table1[[#This Row],[Income]],0)</f>
        <v>0</v>
      </c>
      <c r="BS422" s="7">
        <f t="shared" ca="1" si="188"/>
        <v>0</v>
      </c>
      <c r="BT422" s="5">
        <f ca="1">IF(Table1[[#This Row],[field of work]]="HEALTH",Table1[[#This Row],[Income]],0)</f>
        <v>0</v>
      </c>
      <c r="BU422" s="6">
        <f ca="1">IF(Table1[[#This Row],[field of work]]="CONSTRUCTION",Table1[[#This Row],[Income]],0)</f>
        <v>0</v>
      </c>
      <c r="BV422" s="6">
        <f t="shared" ca="1" si="189"/>
        <v>0</v>
      </c>
      <c r="BW422" s="6">
        <f ca="1">IF(Table1[[#This Row],[field of work]]="IT",Table1[[#This Row],[Income]],0)</f>
        <v>0</v>
      </c>
      <c r="BX422" s="6">
        <f ca="1">IF(Table1[[#This Row],[field of work]]="GENERAL WORK",Table1[[#This Row],[Income]],0)</f>
        <v>0</v>
      </c>
      <c r="BY422" s="7">
        <f ca="1">IF(Table1[[#This Row],[field of work]]="AGRICULTURE",Table1[[#This Row],[Income]],0)</f>
        <v>7635</v>
      </c>
      <c r="BZ422" s="5">
        <f ca="1">IF(Table1[[#This Row],[Value of debts]]&gt;Table1[[#This Row],[Income]],1,0)</f>
        <v>1</v>
      </c>
      <c r="CA422" s="7"/>
      <c r="CB422" s="5">
        <f ca="1">IF(Table1[[#This Row],[Networth of person($)]]&gt;$CC$6,Table1[[#This Row],[age]],0)</f>
        <v>45</v>
      </c>
      <c r="CC422" s="7"/>
      <c r="CD422" s="6"/>
      <c r="CE422" s="6"/>
      <c r="CF422" s="6"/>
      <c r="CG422" s="6"/>
      <c r="CH422" s="6"/>
      <c r="CI422" s="6"/>
    </row>
    <row r="423" spans="2:87" x14ac:dyDescent="0.25">
      <c r="B423">
        <f t="shared" ca="1" si="170"/>
        <v>1</v>
      </c>
      <c r="C423" t="str">
        <f t="shared" ca="1" si="171"/>
        <v>men</v>
      </c>
      <c r="D423">
        <f t="shared" ca="1" si="172"/>
        <v>32</v>
      </c>
      <c r="E423">
        <f t="shared" ca="1" si="173"/>
        <v>4</v>
      </c>
      <c r="F423" t="str">
        <f t="shared" ca="1" si="174"/>
        <v>IT</v>
      </c>
      <c r="G423">
        <f t="shared" ca="1" si="175"/>
        <v>4</v>
      </c>
      <c r="H423" t="str">
        <f t="shared" ca="1" si="176"/>
        <v>technical</v>
      </c>
      <c r="I423">
        <f t="shared" ca="1" si="177"/>
        <v>3</v>
      </c>
      <c r="J423">
        <f t="shared" ca="1" si="178"/>
        <v>2</v>
      </c>
      <c r="K423">
        <f t="shared" ca="1" si="179"/>
        <v>4295</v>
      </c>
      <c r="L423">
        <f t="shared" ca="1" si="180"/>
        <v>7</v>
      </c>
      <c r="M423" t="str">
        <f t="shared" ca="1" si="181"/>
        <v>Manitoba</v>
      </c>
      <c r="N423">
        <f t="shared" ca="1" si="190"/>
        <v>25770</v>
      </c>
      <c r="O423">
        <f t="shared" ca="1" si="182"/>
        <v>12086.32430660711</v>
      </c>
      <c r="P423">
        <f t="shared" ca="1" si="191"/>
        <v>1053.6863789243187</v>
      </c>
      <c r="Q423">
        <f t="shared" ca="1" si="183"/>
        <v>299</v>
      </c>
      <c r="R423">
        <f t="shared" ca="1" si="192"/>
        <v>7892.5239083214965</v>
      </c>
      <c r="S423">
        <f t="shared" ca="1" si="193"/>
        <v>4760.1877832013834</v>
      </c>
      <c r="T423">
        <f t="shared" ca="1" si="194"/>
        <v>31583.8741621257</v>
      </c>
      <c r="U423">
        <f t="shared" ca="1" si="195"/>
        <v>20277.848214928606</v>
      </c>
      <c r="V423">
        <f t="shared" ca="1" si="196"/>
        <v>11306.025947197093</v>
      </c>
      <c r="AD423" s="5">
        <f ca="1">IF(Table1[[#This Row],[Gender]]="men",1,0)</f>
        <v>1</v>
      </c>
      <c r="AE423" s="6">
        <f ca="1">IF(Table1[[#This Row],[Gender]]="women",1,0)</f>
        <v>0</v>
      </c>
      <c r="AF423" s="6"/>
      <c r="AG423" s="7"/>
      <c r="AJ423" s="17">
        <f ca="1">IF(Table1[[#This Row],[field of work]]="TEACHING",1,0)</f>
        <v>0</v>
      </c>
      <c r="AK423" s="11">
        <f ca="1">IF(Table1[[#This Row],[field of work]]="CONSTRUCTION",1,0)</f>
        <v>0</v>
      </c>
      <c r="AL423" s="11">
        <f ca="1">IF(Table1[[#This Row],[field of work]]="AGRICULTURE",1,0)</f>
        <v>0</v>
      </c>
      <c r="AM423" s="11">
        <f ca="1">IF(Table1[[#This Row],[field of work]]="AGRICULTURE",1,0)</f>
        <v>0</v>
      </c>
      <c r="AN423" s="11">
        <f ca="1">IF(Table1[[#This Row],[field of work]]="HEALTH",1,0)</f>
        <v>0</v>
      </c>
      <c r="AO423" s="11">
        <f ca="1">IF(Table1[[#This Row],[field of work]]="IT",1,0)</f>
        <v>1</v>
      </c>
      <c r="AP423" s="11"/>
      <c r="AQ423" s="11"/>
      <c r="AR423" s="6"/>
      <c r="AS423" s="6"/>
      <c r="AT423" s="6"/>
      <c r="AU423" s="7"/>
      <c r="AW423" s="20">
        <f ca="1">QUOTIENT(Table1[[#This Row],[Car Value]],Table1[[#This Row],[Cars]])</f>
        <v>526</v>
      </c>
      <c r="AX423" s="6"/>
      <c r="AY423" s="17">
        <f ca="1">IF(Table1[[#This Row],[Value of debts]]&gt;$AZ$6,1,0)</f>
        <v>1</v>
      </c>
      <c r="AZ423" s="6"/>
      <c r="BA423" s="6"/>
      <c r="BB423" s="7"/>
      <c r="BC423" s="27">
        <f ca="1">(Table1[[#This Row],[Mortage left]]/Table1[[#This Row],[Value of House]])</f>
        <v>0.46900754003131973</v>
      </c>
      <c r="BD423" s="11">
        <f t="shared" ca="1" si="184"/>
        <v>0</v>
      </c>
      <c r="BE423" s="11"/>
      <c r="BF423" s="11"/>
      <c r="BG423" s="17">
        <f ca="1">IF(Table1[[#This Row],[Area]]="YUKON",Table1[[#This Row],[Income]],0)</f>
        <v>0</v>
      </c>
      <c r="BH423" s="11">
        <f ca="1">IF(Table1[[#This Row],[Area]]="BC",Table1[[#This Row],[Income]],0)</f>
        <v>0</v>
      </c>
      <c r="BI423" s="11">
        <f t="shared" ca="1" si="185"/>
        <v>0</v>
      </c>
      <c r="BJ423" s="11">
        <f t="shared" ca="1" si="186"/>
        <v>0</v>
      </c>
      <c r="BK423" s="11">
        <f ca="1">IF(Table1[[#This Row],[Area]]="NUNAVUT",Table1[[#This Row],[Income]],0)</f>
        <v>0</v>
      </c>
      <c r="BL423" s="11">
        <f t="shared" ca="1" si="187"/>
        <v>0</v>
      </c>
      <c r="BM423" s="6">
        <f ca="1">IF(Table1[[#This Row],[Area]]="MANITOBA",Table1[[#This Row],[Income]],0)</f>
        <v>4295</v>
      </c>
      <c r="BN423" s="6">
        <f ca="1">IF(Table1[[#This Row],[Area]]="ONTARIO",Table1[[#This Row],[Income]],0)</f>
        <v>0</v>
      </c>
      <c r="BO423" s="6">
        <f ca="1">IF(Table1[[#This Row],[Area]]="QUEBEC",Table1[[#This Row],[Income]],0)</f>
        <v>0</v>
      </c>
      <c r="BP423" s="6">
        <f ca="1">IF(Table1[[#This Row],[Area]]="NEWFOUNLAND",Table1[[#This Row],[Income]],0)</f>
        <v>0</v>
      </c>
      <c r="BQ423" s="6">
        <f ca="1">IF(Table1[[#This Row],[Area]]="NEW BRUNCWICK",Table1[[#This Row],[Income]],0)</f>
        <v>0</v>
      </c>
      <c r="BR423" s="6">
        <f ca="1">IF(Table1[[#This Row],[Area]]="NOVA SCOTIA",Table1[[#This Row],[Income]],0)</f>
        <v>0</v>
      </c>
      <c r="BS423" s="7">
        <f t="shared" ca="1" si="188"/>
        <v>0</v>
      </c>
      <c r="BT423" s="5">
        <f ca="1">IF(Table1[[#This Row],[field of work]]="HEALTH",Table1[[#This Row],[Income]],0)</f>
        <v>0</v>
      </c>
      <c r="BU423" s="6">
        <f ca="1">IF(Table1[[#This Row],[field of work]]="CONSTRUCTION",Table1[[#This Row],[Income]],0)</f>
        <v>0</v>
      </c>
      <c r="BV423" s="6">
        <f t="shared" ca="1" si="189"/>
        <v>0</v>
      </c>
      <c r="BW423" s="6">
        <f ca="1">IF(Table1[[#This Row],[field of work]]="IT",Table1[[#This Row],[Income]],0)</f>
        <v>4295</v>
      </c>
      <c r="BX423" s="6">
        <f ca="1">IF(Table1[[#This Row],[field of work]]="GENERAL WORK",Table1[[#This Row],[Income]],0)</f>
        <v>0</v>
      </c>
      <c r="BY423" s="7">
        <f ca="1">IF(Table1[[#This Row],[field of work]]="AGRICULTURE",Table1[[#This Row],[Income]],0)</f>
        <v>0</v>
      </c>
      <c r="BZ423" s="5">
        <f ca="1">IF(Table1[[#This Row],[Value of debts]]&gt;Table1[[#This Row],[Income]],1,0)</f>
        <v>1</v>
      </c>
      <c r="CA423" s="7"/>
      <c r="CB423" s="5">
        <f ca="1">IF(Table1[[#This Row],[Networth of person($)]]&gt;$CC$6,Table1[[#This Row],[age]],0)</f>
        <v>32</v>
      </c>
      <c r="CC423" s="7"/>
      <c r="CD423" s="6"/>
      <c r="CE423" s="6"/>
      <c r="CF423" s="6"/>
      <c r="CG423" s="6"/>
      <c r="CH423" s="6"/>
      <c r="CI423" s="6"/>
    </row>
    <row r="424" spans="2:87" x14ac:dyDescent="0.25">
      <c r="B424">
        <f t="shared" ca="1" si="170"/>
        <v>2</v>
      </c>
      <c r="C424" t="str">
        <f t="shared" ca="1" si="171"/>
        <v>women</v>
      </c>
      <c r="D424">
        <f t="shared" ca="1" si="172"/>
        <v>26</v>
      </c>
      <c r="E424">
        <f t="shared" ca="1" si="173"/>
        <v>6</v>
      </c>
      <c r="F424" t="str">
        <f t="shared" ca="1" si="174"/>
        <v>agriculture</v>
      </c>
      <c r="G424">
        <f t="shared" ca="1" si="175"/>
        <v>5</v>
      </c>
      <c r="H424" t="str">
        <f t="shared" ca="1" si="176"/>
        <v>other</v>
      </c>
      <c r="I424">
        <f t="shared" ca="1" si="177"/>
        <v>3</v>
      </c>
      <c r="J424">
        <f t="shared" ca="1" si="178"/>
        <v>2</v>
      </c>
      <c r="K424">
        <f t="shared" ca="1" si="179"/>
        <v>5503</v>
      </c>
      <c r="L424">
        <f t="shared" ca="1" si="180"/>
        <v>12</v>
      </c>
      <c r="M424" t="str">
        <f t="shared" ca="1" si="181"/>
        <v>Nova Scotia</v>
      </c>
      <c r="N424">
        <f t="shared" ca="1" si="190"/>
        <v>33018</v>
      </c>
      <c r="O424">
        <f t="shared" ca="1" si="182"/>
        <v>23091.790532274012</v>
      </c>
      <c r="P424">
        <f t="shared" ca="1" si="191"/>
        <v>4622.5489395025725</v>
      </c>
      <c r="Q424">
        <f t="shared" ca="1" si="183"/>
        <v>4506</v>
      </c>
      <c r="R424">
        <f t="shared" ca="1" si="192"/>
        <v>8473.0493956876398</v>
      </c>
      <c r="S424">
        <f t="shared" ca="1" si="193"/>
        <v>2748.2695154411799</v>
      </c>
      <c r="T424">
        <f t="shared" ca="1" si="194"/>
        <v>40388.81845494375</v>
      </c>
      <c r="U424">
        <f t="shared" ca="1" si="195"/>
        <v>36070.83992796165</v>
      </c>
      <c r="V424">
        <f t="shared" ca="1" si="196"/>
        <v>4317.9785269821004</v>
      </c>
      <c r="AD424" s="5">
        <f ca="1">IF(Table1[[#This Row],[Gender]]="men",1,0)</f>
        <v>0</v>
      </c>
      <c r="AE424" s="6">
        <f ca="1">IF(Table1[[#This Row],[Gender]]="women",1,0)</f>
        <v>1</v>
      </c>
      <c r="AF424" s="6"/>
      <c r="AG424" s="7"/>
      <c r="AJ424" s="17">
        <f ca="1">IF(Table1[[#This Row],[field of work]]="TEACHING",1,0)</f>
        <v>0</v>
      </c>
      <c r="AK424" s="11">
        <f ca="1">IF(Table1[[#This Row],[field of work]]="CONSTRUCTION",1,0)</f>
        <v>0</v>
      </c>
      <c r="AL424" s="11">
        <f ca="1">IF(Table1[[#This Row],[field of work]]="AGRICULTURE",1,0)</f>
        <v>1</v>
      </c>
      <c r="AM424" s="11">
        <f ca="1">IF(Table1[[#This Row],[field of work]]="AGRICULTURE",1,0)</f>
        <v>1</v>
      </c>
      <c r="AN424" s="11">
        <f ca="1">IF(Table1[[#This Row],[field of work]]="HEALTH",1,0)</f>
        <v>0</v>
      </c>
      <c r="AO424" s="11">
        <f ca="1">IF(Table1[[#This Row],[field of work]]="IT",1,0)</f>
        <v>0</v>
      </c>
      <c r="AP424" s="11"/>
      <c r="AQ424" s="11"/>
      <c r="AR424" s="6"/>
      <c r="AS424" s="6"/>
      <c r="AT424" s="6"/>
      <c r="AU424" s="7"/>
      <c r="AW424" s="20">
        <f ca="1">QUOTIENT(Table1[[#This Row],[Car Value]],Table1[[#This Row],[Cars]])</f>
        <v>2311</v>
      </c>
      <c r="AX424" s="6"/>
      <c r="AY424" s="17">
        <f ca="1">IF(Table1[[#This Row],[Value of debts]]&gt;$AZ$6,1,0)</f>
        <v>1</v>
      </c>
      <c r="AZ424" s="6"/>
      <c r="BA424" s="6"/>
      <c r="BB424" s="7"/>
      <c r="BC424" s="27">
        <f ca="1">(Table1[[#This Row],[Mortage left]]/Table1[[#This Row],[Value of House]])</f>
        <v>0.69936975383954247</v>
      </c>
      <c r="BD424" s="11">
        <f t="shared" ca="1" si="184"/>
        <v>0</v>
      </c>
      <c r="BE424" s="11"/>
      <c r="BF424" s="11"/>
      <c r="BG424" s="17">
        <f ca="1">IF(Table1[[#This Row],[Area]]="YUKON",Table1[[#This Row],[Income]],0)</f>
        <v>0</v>
      </c>
      <c r="BH424" s="11">
        <f ca="1">IF(Table1[[#This Row],[Area]]="BC",Table1[[#This Row],[Income]],0)</f>
        <v>0</v>
      </c>
      <c r="BI424" s="11">
        <f t="shared" ca="1" si="185"/>
        <v>0</v>
      </c>
      <c r="BJ424" s="11">
        <f t="shared" ca="1" si="186"/>
        <v>0</v>
      </c>
      <c r="BK424" s="11">
        <f ca="1">IF(Table1[[#This Row],[Area]]="NUNAVUT",Table1[[#This Row],[Income]],0)</f>
        <v>0</v>
      </c>
      <c r="BL424" s="11">
        <f t="shared" ca="1" si="187"/>
        <v>0</v>
      </c>
      <c r="BM424" s="6">
        <f ca="1">IF(Table1[[#This Row],[Area]]="MANITOBA",Table1[[#This Row],[Income]],0)</f>
        <v>0</v>
      </c>
      <c r="BN424" s="6">
        <f ca="1">IF(Table1[[#This Row],[Area]]="ONTARIO",Table1[[#This Row],[Income]],0)</f>
        <v>0</v>
      </c>
      <c r="BO424" s="6">
        <f ca="1">IF(Table1[[#This Row],[Area]]="QUEBEC",Table1[[#This Row],[Income]],0)</f>
        <v>0</v>
      </c>
      <c r="BP424" s="6">
        <f ca="1">IF(Table1[[#This Row],[Area]]="NEWFOUNLAND",Table1[[#This Row],[Income]],0)</f>
        <v>0</v>
      </c>
      <c r="BQ424" s="6">
        <f ca="1">IF(Table1[[#This Row],[Area]]="NEW BRUNCWICK",Table1[[#This Row],[Income]],0)</f>
        <v>0</v>
      </c>
      <c r="BR424" s="6">
        <f ca="1">IF(Table1[[#This Row],[Area]]="NOVA SCOTIA",Table1[[#This Row],[Income]],0)</f>
        <v>5503</v>
      </c>
      <c r="BS424" s="7">
        <f t="shared" ca="1" si="188"/>
        <v>0</v>
      </c>
      <c r="BT424" s="5">
        <f ca="1">IF(Table1[[#This Row],[field of work]]="HEALTH",Table1[[#This Row],[Income]],0)</f>
        <v>0</v>
      </c>
      <c r="BU424" s="6">
        <f ca="1">IF(Table1[[#This Row],[field of work]]="CONSTRUCTION",Table1[[#This Row],[Income]],0)</f>
        <v>0</v>
      </c>
      <c r="BV424" s="6">
        <f t="shared" ca="1" si="189"/>
        <v>0</v>
      </c>
      <c r="BW424" s="6">
        <f ca="1">IF(Table1[[#This Row],[field of work]]="IT",Table1[[#This Row],[Income]],0)</f>
        <v>0</v>
      </c>
      <c r="BX424" s="6">
        <f ca="1">IF(Table1[[#This Row],[field of work]]="GENERAL WORK",Table1[[#This Row],[Income]],0)</f>
        <v>0</v>
      </c>
      <c r="BY424" s="7">
        <f ca="1">IF(Table1[[#This Row],[field of work]]="AGRICULTURE",Table1[[#This Row],[Income]],0)</f>
        <v>5503</v>
      </c>
      <c r="BZ424" s="5">
        <f ca="1">IF(Table1[[#This Row],[Value of debts]]&gt;Table1[[#This Row],[Income]],1,0)</f>
        <v>1</v>
      </c>
      <c r="CA424" s="7"/>
      <c r="CB424" s="5">
        <f ca="1">IF(Table1[[#This Row],[Networth of person($)]]&gt;$CC$6,Table1[[#This Row],[age]],0)</f>
        <v>0</v>
      </c>
      <c r="CC424" s="7"/>
      <c r="CD424" s="6"/>
      <c r="CE424" s="6"/>
      <c r="CF424" s="6"/>
      <c r="CG424" s="6"/>
      <c r="CH424" s="6"/>
      <c r="CI424" s="6"/>
    </row>
    <row r="425" spans="2:87" x14ac:dyDescent="0.25">
      <c r="B425">
        <f t="shared" ca="1" si="170"/>
        <v>1</v>
      </c>
      <c r="C425" t="str">
        <f t="shared" ca="1" si="171"/>
        <v>men</v>
      </c>
      <c r="D425">
        <f t="shared" ca="1" si="172"/>
        <v>44</v>
      </c>
      <c r="E425">
        <f t="shared" ca="1" si="173"/>
        <v>5</v>
      </c>
      <c r="F425" t="str">
        <f t="shared" ca="1" si="174"/>
        <v>general work</v>
      </c>
      <c r="G425">
        <f t="shared" ca="1" si="175"/>
        <v>3</v>
      </c>
      <c r="H425" t="str">
        <f t="shared" ca="1" si="176"/>
        <v>university</v>
      </c>
      <c r="I425">
        <f t="shared" ca="1" si="177"/>
        <v>0</v>
      </c>
      <c r="J425">
        <f t="shared" ca="1" si="178"/>
        <v>3</v>
      </c>
      <c r="K425">
        <f t="shared" ca="1" si="179"/>
        <v>8151</v>
      </c>
      <c r="L425">
        <f t="shared" ca="1" si="180"/>
        <v>3</v>
      </c>
      <c r="M425" t="str">
        <f t="shared" ca="1" si="181"/>
        <v>Northwest Ter</v>
      </c>
      <c r="N425">
        <f t="shared" ca="1" si="190"/>
        <v>24453</v>
      </c>
      <c r="O425">
        <f t="shared" ca="1" si="182"/>
        <v>19018.118730057886</v>
      </c>
      <c r="P425">
        <f t="shared" ca="1" si="191"/>
        <v>6057.675859192047</v>
      </c>
      <c r="Q425">
        <f t="shared" ca="1" si="183"/>
        <v>4939</v>
      </c>
      <c r="R425">
        <f t="shared" ca="1" si="192"/>
        <v>12458.541520498182</v>
      </c>
      <c r="S425">
        <f t="shared" ca="1" si="193"/>
        <v>398.71629715708616</v>
      </c>
      <c r="T425">
        <f t="shared" ca="1" si="194"/>
        <v>30909.392156349135</v>
      </c>
      <c r="U425">
        <f t="shared" ca="1" si="195"/>
        <v>36415.660250556066</v>
      </c>
      <c r="V425">
        <f t="shared" ca="1" si="196"/>
        <v>-5506.268094206931</v>
      </c>
      <c r="AD425" s="5">
        <f ca="1">IF(Table1[[#This Row],[Gender]]="men",1,0)</f>
        <v>1</v>
      </c>
      <c r="AE425" s="6">
        <f ca="1">IF(Table1[[#This Row],[Gender]]="women",1,0)</f>
        <v>0</v>
      </c>
      <c r="AF425" s="6"/>
      <c r="AG425" s="7"/>
      <c r="AJ425" s="17">
        <f ca="1">IF(Table1[[#This Row],[field of work]]="TEACHING",1,0)</f>
        <v>0</v>
      </c>
      <c r="AK425" s="11">
        <f ca="1">IF(Table1[[#This Row],[field of work]]="CONSTRUCTION",1,0)</f>
        <v>0</v>
      </c>
      <c r="AL425" s="11">
        <f ca="1">IF(Table1[[#This Row],[field of work]]="AGRICULTURE",1,0)</f>
        <v>0</v>
      </c>
      <c r="AM425" s="11">
        <f ca="1">IF(Table1[[#This Row],[field of work]]="AGRICULTURE",1,0)</f>
        <v>0</v>
      </c>
      <c r="AN425" s="11">
        <f ca="1">IF(Table1[[#This Row],[field of work]]="HEALTH",1,0)</f>
        <v>0</v>
      </c>
      <c r="AO425" s="11">
        <f ca="1">IF(Table1[[#This Row],[field of work]]="IT",1,0)</f>
        <v>0</v>
      </c>
      <c r="AP425" s="11"/>
      <c r="AQ425" s="11"/>
      <c r="AR425" s="6"/>
      <c r="AS425" s="6"/>
      <c r="AT425" s="6"/>
      <c r="AU425" s="7"/>
      <c r="AW425" s="20">
        <f ca="1">QUOTIENT(Table1[[#This Row],[Car Value]],Table1[[#This Row],[Cars]])</f>
        <v>2019</v>
      </c>
      <c r="AX425" s="6"/>
      <c r="AY425" s="17">
        <f ca="1">IF(Table1[[#This Row],[Value of debts]]&gt;$AZ$6,1,0)</f>
        <v>1</v>
      </c>
      <c r="AZ425" s="6"/>
      <c r="BA425" s="6"/>
      <c r="BB425" s="7"/>
      <c r="BC425" s="27">
        <f ca="1">(Table1[[#This Row],[Mortage left]]/Table1[[#This Row],[Value of House]])</f>
        <v>0.77774173843936878</v>
      </c>
      <c r="BD425" s="11">
        <f t="shared" ca="1" si="184"/>
        <v>0</v>
      </c>
      <c r="BE425" s="11"/>
      <c r="BF425" s="11"/>
      <c r="BG425" s="17">
        <f ca="1">IF(Table1[[#This Row],[Area]]="YUKON",Table1[[#This Row],[Income]],0)</f>
        <v>0</v>
      </c>
      <c r="BH425" s="11">
        <f ca="1">IF(Table1[[#This Row],[Area]]="BC",Table1[[#This Row],[Income]],0)</f>
        <v>0</v>
      </c>
      <c r="BI425" s="11">
        <f t="shared" ca="1" si="185"/>
        <v>0</v>
      </c>
      <c r="BJ425" s="11">
        <f t="shared" ca="1" si="186"/>
        <v>0</v>
      </c>
      <c r="BK425" s="11">
        <f ca="1">IF(Table1[[#This Row],[Area]]="NUNAVUT",Table1[[#This Row],[Income]],0)</f>
        <v>0</v>
      </c>
      <c r="BL425" s="11">
        <f t="shared" ca="1" si="187"/>
        <v>0</v>
      </c>
      <c r="BM425" s="6">
        <f ca="1">IF(Table1[[#This Row],[Area]]="MANITOBA",Table1[[#This Row],[Income]],0)</f>
        <v>0</v>
      </c>
      <c r="BN425" s="6">
        <f ca="1">IF(Table1[[#This Row],[Area]]="ONTARIO",Table1[[#This Row],[Income]],0)</f>
        <v>0</v>
      </c>
      <c r="BO425" s="6">
        <f ca="1">IF(Table1[[#This Row],[Area]]="QUEBEC",Table1[[#This Row],[Income]],0)</f>
        <v>0</v>
      </c>
      <c r="BP425" s="6">
        <f ca="1">IF(Table1[[#This Row],[Area]]="NEWFOUNLAND",Table1[[#This Row],[Income]],0)</f>
        <v>0</v>
      </c>
      <c r="BQ425" s="6">
        <f ca="1">IF(Table1[[#This Row],[Area]]="NEW BRUNCWICK",Table1[[#This Row],[Income]],0)</f>
        <v>0</v>
      </c>
      <c r="BR425" s="6">
        <f ca="1">IF(Table1[[#This Row],[Area]]="NOVA SCOTIA",Table1[[#This Row],[Income]],0)</f>
        <v>0</v>
      </c>
      <c r="BS425" s="7">
        <f t="shared" ca="1" si="188"/>
        <v>0</v>
      </c>
      <c r="BT425" s="5">
        <f ca="1">IF(Table1[[#This Row],[field of work]]="HEALTH",Table1[[#This Row],[Income]],0)</f>
        <v>0</v>
      </c>
      <c r="BU425" s="6">
        <f ca="1">IF(Table1[[#This Row],[field of work]]="CONSTRUCTION",Table1[[#This Row],[Income]],0)</f>
        <v>0</v>
      </c>
      <c r="BV425" s="6">
        <f t="shared" ca="1" si="189"/>
        <v>0</v>
      </c>
      <c r="BW425" s="6">
        <f ca="1">IF(Table1[[#This Row],[field of work]]="IT",Table1[[#This Row],[Income]],0)</f>
        <v>0</v>
      </c>
      <c r="BX425" s="6">
        <f ca="1">IF(Table1[[#This Row],[field of work]]="GENERAL WORK",Table1[[#This Row],[Income]],0)</f>
        <v>8151</v>
      </c>
      <c r="BY425" s="7">
        <f ca="1">IF(Table1[[#This Row],[field of work]]="AGRICULTURE",Table1[[#This Row],[Income]],0)</f>
        <v>0</v>
      </c>
      <c r="BZ425" s="5">
        <f ca="1">IF(Table1[[#This Row],[Value of debts]]&gt;Table1[[#This Row],[Income]],1,0)</f>
        <v>1</v>
      </c>
      <c r="CA425" s="7"/>
      <c r="CB425" s="5">
        <f ca="1">IF(Table1[[#This Row],[Networth of person($)]]&gt;$CC$6,Table1[[#This Row],[age]],0)</f>
        <v>0</v>
      </c>
      <c r="CC425" s="7"/>
      <c r="CD425" s="6"/>
      <c r="CE425" s="6"/>
      <c r="CF425" s="6"/>
      <c r="CG425" s="6"/>
      <c r="CH425" s="6"/>
      <c r="CI425" s="6"/>
    </row>
    <row r="426" spans="2:87" x14ac:dyDescent="0.25">
      <c r="B426">
        <f t="shared" ca="1" si="170"/>
        <v>2</v>
      </c>
      <c r="C426" t="str">
        <f t="shared" ca="1" si="171"/>
        <v>women</v>
      </c>
      <c r="D426">
        <f t="shared" ca="1" si="172"/>
        <v>44</v>
      </c>
      <c r="E426">
        <f t="shared" ca="1" si="173"/>
        <v>1</v>
      </c>
      <c r="F426" t="str">
        <f t="shared" ca="1" si="174"/>
        <v>health</v>
      </c>
      <c r="G426">
        <f t="shared" ca="1" si="175"/>
        <v>6</v>
      </c>
      <c r="H426" t="str">
        <f t="shared" ca="1" si="176"/>
        <v>other</v>
      </c>
      <c r="I426">
        <f t="shared" ca="1" si="177"/>
        <v>4</v>
      </c>
      <c r="J426">
        <f t="shared" ca="1" si="178"/>
        <v>3</v>
      </c>
      <c r="K426">
        <f t="shared" ca="1" si="179"/>
        <v>7209</v>
      </c>
      <c r="L426">
        <f t="shared" ca="1" si="180"/>
        <v>5</v>
      </c>
      <c r="M426" t="str">
        <f t="shared" ca="1" si="181"/>
        <v>Nunavut</v>
      </c>
      <c r="N426">
        <f t="shared" ca="1" si="190"/>
        <v>21627</v>
      </c>
      <c r="O426">
        <f t="shared" ca="1" si="182"/>
        <v>3516.5002976838987</v>
      </c>
      <c r="P426">
        <f t="shared" ca="1" si="191"/>
        <v>4515.1781930829884</v>
      </c>
      <c r="Q426">
        <f t="shared" ca="1" si="183"/>
        <v>3186</v>
      </c>
      <c r="R426">
        <f t="shared" ca="1" si="192"/>
        <v>6911.4087891340241</v>
      </c>
      <c r="S426">
        <f t="shared" ca="1" si="193"/>
        <v>8035.0233433920621</v>
      </c>
      <c r="T426">
        <f t="shared" ca="1" si="194"/>
        <v>34177.201536475055</v>
      </c>
      <c r="U426">
        <f t="shared" ca="1" si="195"/>
        <v>13613.909086817923</v>
      </c>
      <c r="V426">
        <f t="shared" ca="1" si="196"/>
        <v>20563.292449657132</v>
      </c>
      <c r="AD426" s="5">
        <f ca="1">IF(Table1[[#This Row],[Gender]]="men",1,0)</f>
        <v>0</v>
      </c>
      <c r="AE426" s="6">
        <f ca="1">IF(Table1[[#This Row],[Gender]]="women",1,0)</f>
        <v>1</v>
      </c>
      <c r="AF426" s="6"/>
      <c r="AG426" s="7"/>
      <c r="AJ426" s="17">
        <f ca="1">IF(Table1[[#This Row],[field of work]]="TEACHING",1,0)</f>
        <v>0</v>
      </c>
      <c r="AK426" s="11">
        <f ca="1">IF(Table1[[#This Row],[field of work]]="CONSTRUCTION",1,0)</f>
        <v>0</v>
      </c>
      <c r="AL426" s="11">
        <f ca="1">IF(Table1[[#This Row],[field of work]]="AGRICULTURE",1,0)</f>
        <v>0</v>
      </c>
      <c r="AM426" s="11">
        <f ca="1">IF(Table1[[#This Row],[field of work]]="AGRICULTURE",1,0)</f>
        <v>0</v>
      </c>
      <c r="AN426" s="11">
        <f ca="1">IF(Table1[[#This Row],[field of work]]="HEALTH",1,0)</f>
        <v>1</v>
      </c>
      <c r="AO426" s="11">
        <f ca="1">IF(Table1[[#This Row],[field of work]]="IT",1,0)</f>
        <v>0</v>
      </c>
      <c r="AP426" s="11"/>
      <c r="AQ426" s="11"/>
      <c r="AR426" s="6"/>
      <c r="AS426" s="6"/>
      <c r="AT426" s="6"/>
      <c r="AU426" s="7"/>
      <c r="AW426" s="20">
        <f ca="1">QUOTIENT(Table1[[#This Row],[Car Value]],Table1[[#This Row],[Cars]])</f>
        <v>1505</v>
      </c>
      <c r="AX426" s="6"/>
      <c r="AY426" s="17">
        <f ca="1">IF(Table1[[#This Row],[Value of debts]]&gt;$AZ$6,1,0)</f>
        <v>1</v>
      </c>
      <c r="AZ426" s="6"/>
      <c r="BA426" s="6"/>
      <c r="BB426" s="7"/>
      <c r="BC426" s="27">
        <f ca="1">(Table1[[#This Row],[Mortage left]]/Table1[[#This Row],[Value of House]])</f>
        <v>0.16259769259184809</v>
      </c>
      <c r="BD426" s="11">
        <f t="shared" ca="1" si="184"/>
        <v>1</v>
      </c>
      <c r="BE426" s="11"/>
      <c r="BF426" s="11"/>
      <c r="BG426" s="17">
        <f ca="1">IF(Table1[[#This Row],[Area]]="YUKON",Table1[[#This Row],[Income]],0)</f>
        <v>0</v>
      </c>
      <c r="BH426" s="11">
        <f ca="1">IF(Table1[[#This Row],[Area]]="BC",Table1[[#This Row],[Income]],0)</f>
        <v>0</v>
      </c>
      <c r="BI426" s="11">
        <f t="shared" ca="1" si="185"/>
        <v>0</v>
      </c>
      <c r="BJ426" s="11">
        <f t="shared" ca="1" si="186"/>
        <v>0</v>
      </c>
      <c r="BK426" s="11">
        <f ca="1">IF(Table1[[#This Row],[Area]]="NUNAVUT",Table1[[#This Row],[Income]],0)</f>
        <v>7209</v>
      </c>
      <c r="BL426" s="11">
        <f t="shared" ca="1" si="187"/>
        <v>0</v>
      </c>
      <c r="BM426" s="6">
        <f ca="1">IF(Table1[[#This Row],[Area]]="MANITOBA",Table1[[#This Row],[Income]],0)</f>
        <v>0</v>
      </c>
      <c r="BN426" s="6">
        <f ca="1">IF(Table1[[#This Row],[Area]]="ONTARIO",Table1[[#This Row],[Income]],0)</f>
        <v>0</v>
      </c>
      <c r="BO426" s="6">
        <f ca="1">IF(Table1[[#This Row],[Area]]="QUEBEC",Table1[[#This Row],[Income]],0)</f>
        <v>0</v>
      </c>
      <c r="BP426" s="6">
        <f ca="1">IF(Table1[[#This Row],[Area]]="NEWFOUNLAND",Table1[[#This Row],[Income]],0)</f>
        <v>0</v>
      </c>
      <c r="BQ426" s="6">
        <f ca="1">IF(Table1[[#This Row],[Area]]="NEW BRUNCWICK",Table1[[#This Row],[Income]],0)</f>
        <v>0</v>
      </c>
      <c r="BR426" s="6">
        <f ca="1">IF(Table1[[#This Row],[Area]]="NOVA SCOTIA",Table1[[#This Row],[Income]],0)</f>
        <v>0</v>
      </c>
      <c r="BS426" s="7">
        <f t="shared" ca="1" si="188"/>
        <v>0</v>
      </c>
      <c r="BT426" s="5">
        <f ca="1">IF(Table1[[#This Row],[field of work]]="HEALTH",Table1[[#This Row],[Income]],0)</f>
        <v>7209</v>
      </c>
      <c r="BU426" s="6">
        <f ca="1">IF(Table1[[#This Row],[field of work]]="CONSTRUCTION",Table1[[#This Row],[Income]],0)</f>
        <v>0</v>
      </c>
      <c r="BV426" s="6">
        <f t="shared" ca="1" si="189"/>
        <v>0</v>
      </c>
      <c r="BW426" s="6">
        <f ca="1">IF(Table1[[#This Row],[field of work]]="IT",Table1[[#This Row],[Income]],0)</f>
        <v>0</v>
      </c>
      <c r="BX426" s="6">
        <f ca="1">IF(Table1[[#This Row],[field of work]]="GENERAL WORK",Table1[[#This Row],[Income]],0)</f>
        <v>0</v>
      </c>
      <c r="BY426" s="7">
        <f ca="1">IF(Table1[[#This Row],[field of work]]="AGRICULTURE",Table1[[#This Row],[Income]],0)</f>
        <v>0</v>
      </c>
      <c r="BZ426" s="5">
        <f ca="1">IF(Table1[[#This Row],[Value of debts]]&gt;Table1[[#This Row],[Income]],1,0)</f>
        <v>1</v>
      </c>
      <c r="CA426" s="7"/>
      <c r="CB426" s="5">
        <f ca="1">IF(Table1[[#This Row],[Networth of person($)]]&gt;$CC$6,Table1[[#This Row],[age]],0)</f>
        <v>44</v>
      </c>
      <c r="CC426" s="7"/>
      <c r="CD426" s="6"/>
      <c r="CE426" s="6"/>
      <c r="CF426" s="6"/>
      <c r="CG426" s="6"/>
      <c r="CH426" s="6"/>
      <c r="CI426" s="6"/>
    </row>
    <row r="427" spans="2:87" x14ac:dyDescent="0.25">
      <c r="B427">
        <f t="shared" ca="1" si="170"/>
        <v>1</v>
      </c>
      <c r="C427" t="str">
        <f t="shared" ca="1" si="171"/>
        <v>men</v>
      </c>
      <c r="D427">
        <f t="shared" ca="1" si="172"/>
        <v>40</v>
      </c>
      <c r="E427">
        <f t="shared" ca="1" si="173"/>
        <v>5</v>
      </c>
      <c r="F427" t="str">
        <f t="shared" ca="1" si="174"/>
        <v>general work</v>
      </c>
      <c r="G427">
        <f t="shared" ca="1" si="175"/>
        <v>1</v>
      </c>
      <c r="H427" t="str">
        <f t="shared" ca="1" si="176"/>
        <v>highschool</v>
      </c>
      <c r="I427">
        <f t="shared" ca="1" si="177"/>
        <v>1</v>
      </c>
      <c r="J427">
        <f t="shared" ca="1" si="178"/>
        <v>1</v>
      </c>
      <c r="K427">
        <f t="shared" ca="1" si="179"/>
        <v>6086</v>
      </c>
      <c r="L427">
        <f t="shared" ca="1" si="180"/>
        <v>2</v>
      </c>
      <c r="M427" t="str">
        <f t="shared" ca="1" si="181"/>
        <v>BC</v>
      </c>
      <c r="N427">
        <f t="shared" ca="1" si="190"/>
        <v>18258</v>
      </c>
      <c r="O427">
        <f t="shared" ca="1" si="182"/>
        <v>857.14536979598995</v>
      </c>
      <c r="P427">
        <f t="shared" ca="1" si="191"/>
        <v>400.13921313061155</v>
      </c>
      <c r="Q427">
        <f t="shared" ca="1" si="183"/>
        <v>145</v>
      </c>
      <c r="R427">
        <f t="shared" ca="1" si="192"/>
        <v>481.49730985787903</v>
      </c>
      <c r="S427">
        <f t="shared" ca="1" si="193"/>
        <v>207.69448029772207</v>
      </c>
      <c r="T427">
        <f t="shared" ca="1" si="194"/>
        <v>18865.833693428336</v>
      </c>
      <c r="U427">
        <f t="shared" ca="1" si="195"/>
        <v>1483.642679653869</v>
      </c>
      <c r="V427">
        <f t="shared" ca="1" si="196"/>
        <v>17382.191013774467</v>
      </c>
      <c r="AD427" s="5">
        <f ca="1">IF(Table1[[#This Row],[Gender]]="men",1,0)</f>
        <v>1</v>
      </c>
      <c r="AE427" s="6">
        <f ca="1">IF(Table1[[#This Row],[Gender]]="women",1,0)</f>
        <v>0</v>
      </c>
      <c r="AF427" s="6"/>
      <c r="AG427" s="7"/>
      <c r="AJ427" s="17">
        <f ca="1">IF(Table1[[#This Row],[field of work]]="TEACHING",1,0)</f>
        <v>0</v>
      </c>
      <c r="AK427" s="11">
        <f ca="1">IF(Table1[[#This Row],[field of work]]="CONSTRUCTION",1,0)</f>
        <v>0</v>
      </c>
      <c r="AL427" s="11">
        <f ca="1">IF(Table1[[#This Row],[field of work]]="AGRICULTURE",1,0)</f>
        <v>0</v>
      </c>
      <c r="AM427" s="11">
        <f ca="1">IF(Table1[[#This Row],[field of work]]="AGRICULTURE",1,0)</f>
        <v>0</v>
      </c>
      <c r="AN427" s="11">
        <f ca="1">IF(Table1[[#This Row],[field of work]]="HEALTH",1,0)</f>
        <v>0</v>
      </c>
      <c r="AO427" s="11">
        <f ca="1">IF(Table1[[#This Row],[field of work]]="IT",1,0)</f>
        <v>0</v>
      </c>
      <c r="AP427" s="11"/>
      <c r="AQ427" s="11"/>
      <c r="AR427" s="6"/>
      <c r="AS427" s="6"/>
      <c r="AT427" s="6"/>
      <c r="AU427" s="7"/>
      <c r="AW427" s="20">
        <f ca="1">QUOTIENT(Table1[[#This Row],[Car Value]],Table1[[#This Row],[Cars]])</f>
        <v>400</v>
      </c>
      <c r="AX427" s="6"/>
      <c r="AY427" s="17">
        <f ca="1">IF(Table1[[#This Row],[Value of debts]]&gt;$AZ$6,1,0)</f>
        <v>1</v>
      </c>
      <c r="AZ427" s="6"/>
      <c r="BA427" s="6"/>
      <c r="BB427" s="7"/>
      <c r="BC427" s="27">
        <f ca="1">(Table1[[#This Row],[Mortage left]]/Table1[[#This Row],[Value of House]])</f>
        <v>4.6946290382078537E-2</v>
      </c>
      <c r="BD427" s="11">
        <f t="shared" ca="1" si="184"/>
        <v>1</v>
      </c>
      <c r="BE427" s="11"/>
      <c r="BF427" s="11"/>
      <c r="BG427" s="17">
        <f ca="1">IF(Table1[[#This Row],[Area]]="YUKON",Table1[[#This Row],[Income]],0)</f>
        <v>0</v>
      </c>
      <c r="BH427" s="11">
        <f ca="1">IF(Table1[[#This Row],[Area]]="BC",Table1[[#This Row],[Income]],0)</f>
        <v>6086</v>
      </c>
      <c r="BI427" s="11">
        <f t="shared" ca="1" si="185"/>
        <v>0</v>
      </c>
      <c r="BJ427" s="11">
        <f t="shared" ca="1" si="186"/>
        <v>0</v>
      </c>
      <c r="BK427" s="11">
        <f ca="1">IF(Table1[[#This Row],[Area]]="NUNAVUT",Table1[[#This Row],[Income]],0)</f>
        <v>0</v>
      </c>
      <c r="BL427" s="11">
        <f t="shared" ca="1" si="187"/>
        <v>0</v>
      </c>
      <c r="BM427" s="6">
        <f ca="1">IF(Table1[[#This Row],[Area]]="MANITOBA",Table1[[#This Row],[Income]],0)</f>
        <v>0</v>
      </c>
      <c r="BN427" s="6">
        <f ca="1">IF(Table1[[#This Row],[Area]]="ONTARIO",Table1[[#This Row],[Income]],0)</f>
        <v>0</v>
      </c>
      <c r="BO427" s="6">
        <f ca="1">IF(Table1[[#This Row],[Area]]="QUEBEC",Table1[[#This Row],[Income]],0)</f>
        <v>0</v>
      </c>
      <c r="BP427" s="6">
        <f ca="1">IF(Table1[[#This Row],[Area]]="NEWFOUNLAND",Table1[[#This Row],[Income]],0)</f>
        <v>0</v>
      </c>
      <c r="BQ427" s="6">
        <f ca="1">IF(Table1[[#This Row],[Area]]="NEW BRUNCWICK",Table1[[#This Row],[Income]],0)</f>
        <v>0</v>
      </c>
      <c r="BR427" s="6">
        <f ca="1">IF(Table1[[#This Row],[Area]]="NOVA SCOTIA",Table1[[#This Row],[Income]],0)</f>
        <v>0</v>
      </c>
      <c r="BS427" s="7">
        <f t="shared" ca="1" si="188"/>
        <v>0</v>
      </c>
      <c r="BT427" s="5">
        <f ca="1">IF(Table1[[#This Row],[field of work]]="HEALTH",Table1[[#This Row],[Income]],0)</f>
        <v>0</v>
      </c>
      <c r="BU427" s="6">
        <f ca="1">IF(Table1[[#This Row],[field of work]]="CONSTRUCTION",Table1[[#This Row],[Income]],0)</f>
        <v>0</v>
      </c>
      <c r="BV427" s="6">
        <f t="shared" ca="1" si="189"/>
        <v>0</v>
      </c>
      <c r="BW427" s="6">
        <f ca="1">IF(Table1[[#This Row],[field of work]]="IT",Table1[[#This Row],[Income]],0)</f>
        <v>0</v>
      </c>
      <c r="BX427" s="6">
        <f ca="1">IF(Table1[[#This Row],[field of work]]="GENERAL WORK",Table1[[#This Row],[Income]],0)</f>
        <v>6086</v>
      </c>
      <c r="BY427" s="7">
        <f ca="1">IF(Table1[[#This Row],[field of work]]="AGRICULTURE",Table1[[#This Row],[Income]],0)</f>
        <v>0</v>
      </c>
      <c r="BZ427" s="5">
        <f ca="1">IF(Table1[[#This Row],[Value of debts]]&gt;Table1[[#This Row],[Income]],1,0)</f>
        <v>0</v>
      </c>
      <c r="CA427" s="7"/>
      <c r="CB427" s="5">
        <f ca="1">IF(Table1[[#This Row],[Networth of person($)]]&gt;$CC$6,Table1[[#This Row],[age]],0)</f>
        <v>40</v>
      </c>
      <c r="CC427" s="7"/>
      <c r="CD427" s="6"/>
      <c r="CE427" s="6"/>
      <c r="CF427" s="6"/>
      <c r="CG427" s="6"/>
      <c r="CH427" s="6"/>
      <c r="CI427" s="6"/>
    </row>
    <row r="428" spans="2:87" x14ac:dyDescent="0.25">
      <c r="B428">
        <f t="shared" ca="1" si="170"/>
        <v>1</v>
      </c>
      <c r="C428" t="str">
        <f t="shared" ca="1" si="171"/>
        <v>men</v>
      </c>
      <c r="D428">
        <f t="shared" ca="1" si="172"/>
        <v>43</v>
      </c>
      <c r="E428">
        <f t="shared" ca="1" si="173"/>
        <v>5</v>
      </c>
      <c r="F428" t="str">
        <f t="shared" ca="1" si="174"/>
        <v>general work</v>
      </c>
      <c r="G428">
        <f t="shared" ca="1" si="175"/>
        <v>3</v>
      </c>
      <c r="H428" t="str">
        <f t="shared" ca="1" si="176"/>
        <v>university</v>
      </c>
      <c r="I428">
        <f t="shared" ca="1" si="177"/>
        <v>4</v>
      </c>
      <c r="J428">
        <f t="shared" ca="1" si="178"/>
        <v>3</v>
      </c>
      <c r="K428">
        <f t="shared" ca="1" si="179"/>
        <v>5014</v>
      </c>
      <c r="L428">
        <f t="shared" ca="1" si="180"/>
        <v>8</v>
      </c>
      <c r="M428" t="str">
        <f t="shared" ca="1" si="181"/>
        <v>Ontario</v>
      </c>
      <c r="N428">
        <f t="shared" ca="1" si="190"/>
        <v>20056</v>
      </c>
      <c r="O428">
        <f t="shared" ca="1" si="182"/>
        <v>255.31320127588901</v>
      </c>
      <c r="P428">
        <f t="shared" ca="1" si="191"/>
        <v>4657.115601620324</v>
      </c>
      <c r="Q428">
        <f t="shared" ca="1" si="183"/>
        <v>3524</v>
      </c>
      <c r="R428">
        <f t="shared" ca="1" si="192"/>
        <v>2222.9661934452115</v>
      </c>
      <c r="S428">
        <f t="shared" ca="1" si="193"/>
        <v>3099.1525534815582</v>
      </c>
      <c r="T428">
        <f t="shared" ca="1" si="194"/>
        <v>27812.268155101883</v>
      </c>
      <c r="U428">
        <f t="shared" ca="1" si="195"/>
        <v>6002.2793947211003</v>
      </c>
      <c r="V428">
        <f t="shared" ca="1" si="196"/>
        <v>21809.988760380784</v>
      </c>
      <c r="AD428" s="5">
        <f ca="1">IF(Table1[[#This Row],[Gender]]="men",1,0)</f>
        <v>1</v>
      </c>
      <c r="AE428" s="6">
        <f ca="1">IF(Table1[[#This Row],[Gender]]="women",1,0)</f>
        <v>0</v>
      </c>
      <c r="AF428" s="6"/>
      <c r="AG428" s="7"/>
      <c r="AJ428" s="17">
        <f ca="1">IF(Table1[[#This Row],[field of work]]="TEACHING",1,0)</f>
        <v>0</v>
      </c>
      <c r="AK428" s="11">
        <f ca="1">IF(Table1[[#This Row],[field of work]]="CONSTRUCTION",1,0)</f>
        <v>0</v>
      </c>
      <c r="AL428" s="11">
        <f ca="1">IF(Table1[[#This Row],[field of work]]="AGRICULTURE",1,0)</f>
        <v>0</v>
      </c>
      <c r="AM428" s="11">
        <f ca="1">IF(Table1[[#This Row],[field of work]]="AGRICULTURE",1,0)</f>
        <v>0</v>
      </c>
      <c r="AN428" s="11">
        <f ca="1">IF(Table1[[#This Row],[field of work]]="HEALTH",1,0)</f>
        <v>0</v>
      </c>
      <c r="AO428" s="11">
        <f ca="1">IF(Table1[[#This Row],[field of work]]="IT",1,0)</f>
        <v>0</v>
      </c>
      <c r="AP428" s="11"/>
      <c r="AQ428" s="11"/>
      <c r="AR428" s="6"/>
      <c r="AS428" s="6"/>
      <c r="AT428" s="6"/>
      <c r="AU428" s="7"/>
      <c r="AW428" s="20">
        <f ca="1">QUOTIENT(Table1[[#This Row],[Car Value]],Table1[[#This Row],[Cars]])</f>
        <v>1552</v>
      </c>
      <c r="AX428" s="6"/>
      <c r="AY428" s="17">
        <f ca="1">IF(Table1[[#This Row],[Value of debts]]&gt;$AZ$6,1,0)</f>
        <v>1</v>
      </c>
      <c r="AZ428" s="6"/>
      <c r="BA428" s="6"/>
      <c r="BB428" s="7"/>
      <c r="BC428" s="27">
        <f ca="1">(Table1[[#This Row],[Mortage left]]/Table1[[#This Row],[Value of House]])</f>
        <v>1.2730016018941415E-2</v>
      </c>
      <c r="BD428" s="11">
        <f t="shared" ca="1" si="184"/>
        <v>1</v>
      </c>
      <c r="BE428" s="11"/>
      <c r="BF428" s="11"/>
      <c r="BG428" s="17">
        <f ca="1">IF(Table1[[#This Row],[Area]]="YUKON",Table1[[#This Row],[Income]],0)</f>
        <v>0</v>
      </c>
      <c r="BH428" s="11">
        <f ca="1">IF(Table1[[#This Row],[Area]]="BC",Table1[[#This Row],[Income]],0)</f>
        <v>0</v>
      </c>
      <c r="BI428" s="11">
        <f t="shared" ca="1" si="185"/>
        <v>0</v>
      </c>
      <c r="BJ428" s="11">
        <f t="shared" ca="1" si="186"/>
        <v>0</v>
      </c>
      <c r="BK428" s="11">
        <f ca="1">IF(Table1[[#This Row],[Area]]="NUNAVUT",Table1[[#This Row],[Income]],0)</f>
        <v>0</v>
      </c>
      <c r="BL428" s="11">
        <f t="shared" ca="1" si="187"/>
        <v>0</v>
      </c>
      <c r="BM428" s="6">
        <f ca="1">IF(Table1[[#This Row],[Area]]="MANITOBA",Table1[[#This Row],[Income]],0)</f>
        <v>0</v>
      </c>
      <c r="BN428" s="6">
        <f ca="1">IF(Table1[[#This Row],[Area]]="ONTARIO",Table1[[#This Row],[Income]],0)</f>
        <v>5014</v>
      </c>
      <c r="BO428" s="6">
        <f ca="1">IF(Table1[[#This Row],[Area]]="QUEBEC",Table1[[#This Row],[Income]],0)</f>
        <v>0</v>
      </c>
      <c r="BP428" s="6">
        <f ca="1">IF(Table1[[#This Row],[Area]]="NEWFOUNLAND",Table1[[#This Row],[Income]],0)</f>
        <v>0</v>
      </c>
      <c r="BQ428" s="6">
        <f ca="1">IF(Table1[[#This Row],[Area]]="NEW BRUNCWICK",Table1[[#This Row],[Income]],0)</f>
        <v>0</v>
      </c>
      <c r="BR428" s="6">
        <f ca="1">IF(Table1[[#This Row],[Area]]="NOVA SCOTIA",Table1[[#This Row],[Income]],0)</f>
        <v>0</v>
      </c>
      <c r="BS428" s="7">
        <f t="shared" ca="1" si="188"/>
        <v>0</v>
      </c>
      <c r="BT428" s="5">
        <f ca="1">IF(Table1[[#This Row],[field of work]]="HEALTH",Table1[[#This Row],[Income]],0)</f>
        <v>0</v>
      </c>
      <c r="BU428" s="6">
        <f ca="1">IF(Table1[[#This Row],[field of work]]="CONSTRUCTION",Table1[[#This Row],[Income]],0)</f>
        <v>0</v>
      </c>
      <c r="BV428" s="6">
        <f t="shared" ca="1" si="189"/>
        <v>0</v>
      </c>
      <c r="BW428" s="6">
        <f ca="1">IF(Table1[[#This Row],[field of work]]="IT",Table1[[#This Row],[Income]],0)</f>
        <v>0</v>
      </c>
      <c r="BX428" s="6">
        <f ca="1">IF(Table1[[#This Row],[field of work]]="GENERAL WORK",Table1[[#This Row],[Income]],0)</f>
        <v>5014</v>
      </c>
      <c r="BY428" s="7">
        <f ca="1">IF(Table1[[#This Row],[field of work]]="AGRICULTURE",Table1[[#This Row],[Income]],0)</f>
        <v>0</v>
      </c>
      <c r="BZ428" s="5">
        <f ca="1">IF(Table1[[#This Row],[Value of debts]]&gt;Table1[[#This Row],[Income]],1,0)</f>
        <v>1</v>
      </c>
      <c r="CA428" s="7"/>
      <c r="CB428" s="5">
        <f ca="1">IF(Table1[[#This Row],[Networth of person($)]]&gt;$CC$6,Table1[[#This Row],[age]],0)</f>
        <v>43</v>
      </c>
      <c r="CC428" s="7"/>
      <c r="CD428" s="6"/>
      <c r="CE428" s="6"/>
      <c r="CF428" s="6"/>
      <c r="CG428" s="6"/>
      <c r="CH428" s="6"/>
      <c r="CI428" s="6"/>
    </row>
    <row r="429" spans="2:87" x14ac:dyDescent="0.25">
      <c r="B429">
        <f t="shared" ca="1" si="170"/>
        <v>1</v>
      </c>
      <c r="C429" t="str">
        <f t="shared" ca="1" si="171"/>
        <v>men</v>
      </c>
      <c r="D429">
        <f t="shared" ca="1" si="172"/>
        <v>28</v>
      </c>
      <c r="E429">
        <f t="shared" ca="1" si="173"/>
        <v>5</v>
      </c>
      <c r="F429" t="str">
        <f t="shared" ca="1" si="174"/>
        <v>general work</v>
      </c>
      <c r="G429">
        <f t="shared" ca="1" si="175"/>
        <v>1</v>
      </c>
      <c r="H429" t="str">
        <f t="shared" ca="1" si="176"/>
        <v>highschool</v>
      </c>
      <c r="I429">
        <f t="shared" ca="1" si="177"/>
        <v>1</v>
      </c>
      <c r="J429">
        <f t="shared" ca="1" si="178"/>
        <v>1</v>
      </c>
      <c r="K429">
        <f t="shared" ca="1" si="179"/>
        <v>4321</v>
      </c>
      <c r="L429">
        <f t="shared" ca="1" si="180"/>
        <v>2</v>
      </c>
      <c r="M429" t="str">
        <f t="shared" ca="1" si="181"/>
        <v>BC</v>
      </c>
      <c r="N429">
        <f t="shared" ca="1" si="190"/>
        <v>17284</v>
      </c>
      <c r="O429">
        <f t="shared" ca="1" si="182"/>
        <v>601.29776971333922</v>
      </c>
      <c r="P429">
        <f t="shared" ca="1" si="191"/>
        <v>1456.9542271750129</v>
      </c>
      <c r="Q429">
        <f t="shared" ca="1" si="183"/>
        <v>138</v>
      </c>
      <c r="R429">
        <f t="shared" ca="1" si="192"/>
        <v>3207.6837677491749</v>
      </c>
      <c r="S429">
        <f t="shared" ca="1" si="193"/>
        <v>2945.1270226044162</v>
      </c>
      <c r="T429">
        <f t="shared" ca="1" si="194"/>
        <v>21686.081249779432</v>
      </c>
      <c r="U429">
        <f t="shared" ca="1" si="195"/>
        <v>3946.9815374625141</v>
      </c>
      <c r="V429">
        <f t="shared" ca="1" si="196"/>
        <v>17739.099712316918</v>
      </c>
      <c r="AD429" s="5">
        <f ca="1">IF(Table1[[#This Row],[Gender]]="men",1,0)</f>
        <v>1</v>
      </c>
      <c r="AE429" s="6">
        <f ca="1">IF(Table1[[#This Row],[Gender]]="women",1,0)</f>
        <v>0</v>
      </c>
      <c r="AF429" s="6"/>
      <c r="AG429" s="7"/>
      <c r="AJ429" s="17">
        <f ca="1">IF(Table1[[#This Row],[field of work]]="TEACHING",1,0)</f>
        <v>0</v>
      </c>
      <c r="AK429" s="11">
        <f ca="1">IF(Table1[[#This Row],[field of work]]="CONSTRUCTION",1,0)</f>
        <v>0</v>
      </c>
      <c r="AL429" s="11">
        <f ca="1">IF(Table1[[#This Row],[field of work]]="AGRICULTURE",1,0)</f>
        <v>0</v>
      </c>
      <c r="AM429" s="11">
        <f ca="1">IF(Table1[[#This Row],[field of work]]="AGRICULTURE",1,0)</f>
        <v>0</v>
      </c>
      <c r="AN429" s="11">
        <f ca="1">IF(Table1[[#This Row],[field of work]]="HEALTH",1,0)</f>
        <v>0</v>
      </c>
      <c r="AO429" s="11">
        <f ca="1">IF(Table1[[#This Row],[field of work]]="IT",1,0)</f>
        <v>0</v>
      </c>
      <c r="AP429" s="11"/>
      <c r="AQ429" s="11"/>
      <c r="AR429" s="6"/>
      <c r="AS429" s="6"/>
      <c r="AT429" s="6"/>
      <c r="AU429" s="7"/>
      <c r="AW429" s="20">
        <f ca="1">QUOTIENT(Table1[[#This Row],[Car Value]],Table1[[#This Row],[Cars]])</f>
        <v>1456</v>
      </c>
      <c r="AX429" s="6"/>
      <c r="AY429" s="17">
        <f ca="1">IF(Table1[[#This Row],[Value of debts]]&gt;$AZ$6,1,0)</f>
        <v>1</v>
      </c>
      <c r="AZ429" s="6"/>
      <c r="BA429" s="6"/>
      <c r="BB429" s="7"/>
      <c r="BC429" s="27">
        <f ca="1">(Table1[[#This Row],[Mortage left]]/Table1[[#This Row],[Value of House]])</f>
        <v>3.4789271564067303E-2</v>
      </c>
      <c r="BD429" s="11">
        <f t="shared" ca="1" si="184"/>
        <v>1</v>
      </c>
      <c r="BE429" s="11"/>
      <c r="BF429" s="11"/>
      <c r="BG429" s="17">
        <f ca="1">IF(Table1[[#This Row],[Area]]="YUKON",Table1[[#This Row],[Income]],0)</f>
        <v>0</v>
      </c>
      <c r="BH429" s="11">
        <f ca="1">IF(Table1[[#This Row],[Area]]="BC",Table1[[#This Row],[Income]],0)</f>
        <v>4321</v>
      </c>
      <c r="BI429" s="11">
        <f t="shared" ca="1" si="185"/>
        <v>0</v>
      </c>
      <c r="BJ429" s="11">
        <f t="shared" ca="1" si="186"/>
        <v>0</v>
      </c>
      <c r="BK429" s="11">
        <f ca="1">IF(Table1[[#This Row],[Area]]="NUNAVUT",Table1[[#This Row],[Income]],0)</f>
        <v>0</v>
      </c>
      <c r="BL429" s="11">
        <f t="shared" ca="1" si="187"/>
        <v>0</v>
      </c>
      <c r="BM429" s="6">
        <f ca="1">IF(Table1[[#This Row],[Area]]="MANITOBA",Table1[[#This Row],[Income]],0)</f>
        <v>0</v>
      </c>
      <c r="BN429" s="6">
        <f ca="1">IF(Table1[[#This Row],[Area]]="ONTARIO",Table1[[#This Row],[Income]],0)</f>
        <v>0</v>
      </c>
      <c r="BO429" s="6">
        <f ca="1">IF(Table1[[#This Row],[Area]]="QUEBEC",Table1[[#This Row],[Income]],0)</f>
        <v>0</v>
      </c>
      <c r="BP429" s="6">
        <f ca="1">IF(Table1[[#This Row],[Area]]="NEWFOUNLAND",Table1[[#This Row],[Income]],0)</f>
        <v>0</v>
      </c>
      <c r="BQ429" s="6">
        <f ca="1">IF(Table1[[#This Row],[Area]]="NEW BRUNCWICK",Table1[[#This Row],[Income]],0)</f>
        <v>0</v>
      </c>
      <c r="BR429" s="6">
        <f ca="1">IF(Table1[[#This Row],[Area]]="NOVA SCOTIA",Table1[[#This Row],[Income]],0)</f>
        <v>0</v>
      </c>
      <c r="BS429" s="7">
        <f t="shared" ca="1" si="188"/>
        <v>0</v>
      </c>
      <c r="BT429" s="5">
        <f ca="1">IF(Table1[[#This Row],[field of work]]="HEALTH",Table1[[#This Row],[Income]],0)</f>
        <v>0</v>
      </c>
      <c r="BU429" s="6">
        <f ca="1">IF(Table1[[#This Row],[field of work]]="CONSTRUCTION",Table1[[#This Row],[Income]],0)</f>
        <v>0</v>
      </c>
      <c r="BV429" s="6">
        <f t="shared" ca="1" si="189"/>
        <v>0</v>
      </c>
      <c r="BW429" s="6">
        <f ca="1">IF(Table1[[#This Row],[field of work]]="IT",Table1[[#This Row],[Income]],0)</f>
        <v>0</v>
      </c>
      <c r="BX429" s="6">
        <f ca="1">IF(Table1[[#This Row],[field of work]]="GENERAL WORK",Table1[[#This Row],[Income]],0)</f>
        <v>4321</v>
      </c>
      <c r="BY429" s="7">
        <f ca="1">IF(Table1[[#This Row],[field of work]]="AGRICULTURE",Table1[[#This Row],[Income]],0)</f>
        <v>0</v>
      </c>
      <c r="BZ429" s="5">
        <f ca="1">IF(Table1[[#This Row],[Value of debts]]&gt;Table1[[#This Row],[Income]],1,0)</f>
        <v>0</v>
      </c>
      <c r="CA429" s="7"/>
      <c r="CB429" s="5">
        <f ca="1">IF(Table1[[#This Row],[Networth of person($)]]&gt;$CC$6,Table1[[#This Row],[age]],0)</f>
        <v>28</v>
      </c>
      <c r="CC429" s="7"/>
      <c r="CD429" s="6"/>
      <c r="CE429" s="6"/>
      <c r="CF429" s="6"/>
      <c r="CG429" s="6"/>
      <c r="CH429" s="6"/>
      <c r="CI429" s="6"/>
    </row>
    <row r="430" spans="2:87" x14ac:dyDescent="0.25">
      <c r="B430">
        <f t="shared" ca="1" si="170"/>
        <v>2</v>
      </c>
      <c r="C430" t="str">
        <f t="shared" ca="1" si="171"/>
        <v>women</v>
      </c>
      <c r="D430">
        <f t="shared" ca="1" si="172"/>
        <v>45</v>
      </c>
      <c r="E430">
        <f t="shared" ca="1" si="173"/>
        <v>6</v>
      </c>
      <c r="F430" t="str">
        <f t="shared" ca="1" si="174"/>
        <v>agriculture</v>
      </c>
      <c r="G430">
        <f t="shared" ca="1" si="175"/>
        <v>2</v>
      </c>
      <c r="H430" t="str">
        <f t="shared" ca="1" si="176"/>
        <v>college</v>
      </c>
      <c r="I430">
        <f t="shared" ca="1" si="177"/>
        <v>0</v>
      </c>
      <c r="J430">
        <f t="shared" ca="1" si="178"/>
        <v>3</v>
      </c>
      <c r="K430">
        <f t="shared" ca="1" si="179"/>
        <v>4967</v>
      </c>
      <c r="L430">
        <f t="shared" ca="1" si="180"/>
        <v>2</v>
      </c>
      <c r="M430" t="str">
        <f t="shared" ca="1" si="181"/>
        <v>BC</v>
      </c>
      <c r="N430">
        <f t="shared" ca="1" si="190"/>
        <v>24835</v>
      </c>
      <c r="O430">
        <f t="shared" ca="1" si="182"/>
        <v>10094.409994403837</v>
      </c>
      <c r="P430">
        <f t="shared" ca="1" si="191"/>
        <v>3869.3555690776816</v>
      </c>
      <c r="Q430">
        <f t="shared" ca="1" si="183"/>
        <v>1657</v>
      </c>
      <c r="R430">
        <f t="shared" ca="1" si="192"/>
        <v>9690.0314874033884</v>
      </c>
      <c r="S430">
        <f t="shared" ca="1" si="193"/>
        <v>4016.1222796196889</v>
      </c>
      <c r="T430">
        <f t="shared" ca="1" si="194"/>
        <v>32720.47784869737</v>
      </c>
      <c r="U430">
        <f t="shared" ca="1" si="195"/>
        <v>21441.441481807226</v>
      </c>
      <c r="V430">
        <f t="shared" ca="1" si="196"/>
        <v>11279.036366890145</v>
      </c>
      <c r="AD430" s="5">
        <f ca="1">IF(Table1[[#This Row],[Gender]]="men",1,0)</f>
        <v>0</v>
      </c>
      <c r="AE430" s="6">
        <f ca="1">IF(Table1[[#This Row],[Gender]]="women",1,0)</f>
        <v>1</v>
      </c>
      <c r="AF430" s="6"/>
      <c r="AG430" s="7"/>
      <c r="AJ430" s="17">
        <f ca="1">IF(Table1[[#This Row],[field of work]]="TEACHING",1,0)</f>
        <v>0</v>
      </c>
      <c r="AK430" s="11">
        <f ca="1">IF(Table1[[#This Row],[field of work]]="CONSTRUCTION",1,0)</f>
        <v>0</v>
      </c>
      <c r="AL430" s="11">
        <f ca="1">IF(Table1[[#This Row],[field of work]]="AGRICULTURE",1,0)</f>
        <v>1</v>
      </c>
      <c r="AM430" s="11">
        <f ca="1">IF(Table1[[#This Row],[field of work]]="AGRICULTURE",1,0)</f>
        <v>1</v>
      </c>
      <c r="AN430" s="11">
        <f ca="1">IF(Table1[[#This Row],[field of work]]="HEALTH",1,0)</f>
        <v>0</v>
      </c>
      <c r="AO430" s="11">
        <f ca="1">IF(Table1[[#This Row],[field of work]]="IT",1,0)</f>
        <v>0</v>
      </c>
      <c r="AP430" s="11"/>
      <c r="AQ430" s="11"/>
      <c r="AR430" s="6"/>
      <c r="AS430" s="6"/>
      <c r="AT430" s="6"/>
      <c r="AU430" s="7"/>
      <c r="AW430" s="20">
        <f ca="1">QUOTIENT(Table1[[#This Row],[Car Value]],Table1[[#This Row],[Cars]])</f>
        <v>1289</v>
      </c>
      <c r="AX430" s="6"/>
      <c r="AY430" s="17">
        <f ca="1">IF(Table1[[#This Row],[Value of debts]]&gt;$AZ$6,1,0)</f>
        <v>1</v>
      </c>
      <c r="AZ430" s="6"/>
      <c r="BA430" s="6"/>
      <c r="BB430" s="7"/>
      <c r="BC430" s="27">
        <f ca="1">(Table1[[#This Row],[Mortage left]]/Table1[[#This Row],[Value of House]])</f>
        <v>0.40645902936999545</v>
      </c>
      <c r="BD430" s="11">
        <f t="shared" ca="1" si="184"/>
        <v>0</v>
      </c>
      <c r="BE430" s="11"/>
      <c r="BF430" s="11"/>
      <c r="BG430" s="17">
        <f ca="1">IF(Table1[[#This Row],[Area]]="YUKON",Table1[[#This Row],[Income]],0)</f>
        <v>0</v>
      </c>
      <c r="BH430" s="11">
        <f ca="1">IF(Table1[[#This Row],[Area]]="BC",Table1[[#This Row],[Income]],0)</f>
        <v>4967</v>
      </c>
      <c r="BI430" s="11">
        <f t="shared" ca="1" si="185"/>
        <v>0</v>
      </c>
      <c r="BJ430" s="11">
        <f t="shared" ca="1" si="186"/>
        <v>0</v>
      </c>
      <c r="BK430" s="11">
        <f ca="1">IF(Table1[[#This Row],[Area]]="NUNAVUT",Table1[[#This Row],[Income]],0)</f>
        <v>0</v>
      </c>
      <c r="BL430" s="11">
        <f t="shared" ca="1" si="187"/>
        <v>0</v>
      </c>
      <c r="BM430" s="6">
        <f ca="1">IF(Table1[[#This Row],[Area]]="MANITOBA",Table1[[#This Row],[Income]],0)</f>
        <v>0</v>
      </c>
      <c r="BN430" s="6">
        <f ca="1">IF(Table1[[#This Row],[Area]]="ONTARIO",Table1[[#This Row],[Income]],0)</f>
        <v>0</v>
      </c>
      <c r="BO430" s="6">
        <f ca="1">IF(Table1[[#This Row],[Area]]="QUEBEC",Table1[[#This Row],[Income]],0)</f>
        <v>0</v>
      </c>
      <c r="BP430" s="6">
        <f ca="1">IF(Table1[[#This Row],[Area]]="NEWFOUNLAND",Table1[[#This Row],[Income]],0)</f>
        <v>0</v>
      </c>
      <c r="BQ430" s="6">
        <f ca="1">IF(Table1[[#This Row],[Area]]="NEW BRUNCWICK",Table1[[#This Row],[Income]],0)</f>
        <v>0</v>
      </c>
      <c r="BR430" s="6">
        <f ca="1">IF(Table1[[#This Row],[Area]]="NOVA SCOTIA",Table1[[#This Row],[Income]],0)</f>
        <v>0</v>
      </c>
      <c r="BS430" s="7">
        <f t="shared" ca="1" si="188"/>
        <v>0</v>
      </c>
      <c r="BT430" s="5">
        <f ca="1">IF(Table1[[#This Row],[field of work]]="HEALTH",Table1[[#This Row],[Income]],0)</f>
        <v>0</v>
      </c>
      <c r="BU430" s="6">
        <f ca="1">IF(Table1[[#This Row],[field of work]]="CONSTRUCTION",Table1[[#This Row],[Income]],0)</f>
        <v>0</v>
      </c>
      <c r="BV430" s="6">
        <f t="shared" ca="1" si="189"/>
        <v>0</v>
      </c>
      <c r="BW430" s="6">
        <f ca="1">IF(Table1[[#This Row],[field of work]]="IT",Table1[[#This Row],[Income]],0)</f>
        <v>0</v>
      </c>
      <c r="BX430" s="6">
        <f ca="1">IF(Table1[[#This Row],[field of work]]="GENERAL WORK",Table1[[#This Row],[Income]],0)</f>
        <v>0</v>
      </c>
      <c r="BY430" s="7">
        <f ca="1">IF(Table1[[#This Row],[field of work]]="AGRICULTURE",Table1[[#This Row],[Income]],0)</f>
        <v>4967</v>
      </c>
      <c r="BZ430" s="5">
        <f ca="1">IF(Table1[[#This Row],[Value of debts]]&gt;Table1[[#This Row],[Income]],1,0)</f>
        <v>1</v>
      </c>
      <c r="CA430" s="7"/>
      <c r="CB430" s="5">
        <f ca="1">IF(Table1[[#This Row],[Networth of person($)]]&gt;$CC$6,Table1[[#This Row],[age]],0)</f>
        <v>45</v>
      </c>
      <c r="CC430" s="7"/>
      <c r="CD430" s="6"/>
      <c r="CE430" s="6"/>
      <c r="CF430" s="6"/>
      <c r="CG430" s="6"/>
      <c r="CH430" s="6"/>
      <c r="CI430" s="6"/>
    </row>
    <row r="431" spans="2:87" x14ac:dyDescent="0.25">
      <c r="B431">
        <f t="shared" ca="1" si="170"/>
        <v>2</v>
      </c>
      <c r="C431" t="str">
        <f t="shared" ca="1" si="171"/>
        <v>women</v>
      </c>
      <c r="D431">
        <f t="shared" ca="1" si="172"/>
        <v>34</v>
      </c>
      <c r="E431">
        <f t="shared" ca="1" si="173"/>
        <v>4</v>
      </c>
      <c r="F431" t="str">
        <f t="shared" ca="1" si="174"/>
        <v>IT</v>
      </c>
      <c r="G431">
        <f t="shared" ca="1" si="175"/>
        <v>1</v>
      </c>
      <c r="H431" t="str">
        <f t="shared" ca="1" si="176"/>
        <v>highschool</v>
      </c>
      <c r="I431">
        <f t="shared" ca="1" si="177"/>
        <v>2</v>
      </c>
      <c r="J431">
        <f t="shared" ca="1" si="178"/>
        <v>2</v>
      </c>
      <c r="K431">
        <f t="shared" ca="1" si="179"/>
        <v>2917</v>
      </c>
      <c r="L431">
        <f t="shared" ca="1" si="180"/>
        <v>7</v>
      </c>
      <c r="M431" t="str">
        <f t="shared" ca="1" si="181"/>
        <v>Manitoba</v>
      </c>
      <c r="N431">
        <f t="shared" ca="1" si="190"/>
        <v>11668</v>
      </c>
      <c r="O431">
        <f t="shared" ca="1" si="182"/>
        <v>3994.4740708210925</v>
      </c>
      <c r="P431">
        <f t="shared" ca="1" si="191"/>
        <v>4639.5147082901003</v>
      </c>
      <c r="Q431">
        <f t="shared" ca="1" si="183"/>
        <v>1837</v>
      </c>
      <c r="R431">
        <f t="shared" ca="1" si="192"/>
        <v>4161.1447468321385</v>
      </c>
      <c r="S431">
        <f t="shared" ca="1" si="193"/>
        <v>1905.0444613859604</v>
      </c>
      <c r="T431">
        <f t="shared" ca="1" si="194"/>
        <v>18212.55916967606</v>
      </c>
      <c r="U431">
        <f t="shared" ca="1" si="195"/>
        <v>9992.6188176532305</v>
      </c>
      <c r="V431">
        <f t="shared" ca="1" si="196"/>
        <v>8219.9403520228298</v>
      </c>
      <c r="AD431" s="5">
        <f ca="1">IF(Table1[[#This Row],[Gender]]="men",1,0)</f>
        <v>0</v>
      </c>
      <c r="AE431" s="6">
        <f ca="1">IF(Table1[[#This Row],[Gender]]="women",1,0)</f>
        <v>1</v>
      </c>
      <c r="AF431" s="6"/>
      <c r="AG431" s="7"/>
      <c r="AJ431" s="17">
        <f ca="1">IF(Table1[[#This Row],[field of work]]="TEACHING",1,0)</f>
        <v>0</v>
      </c>
      <c r="AK431" s="11">
        <f ca="1">IF(Table1[[#This Row],[field of work]]="CONSTRUCTION",1,0)</f>
        <v>0</v>
      </c>
      <c r="AL431" s="11">
        <f ca="1">IF(Table1[[#This Row],[field of work]]="AGRICULTURE",1,0)</f>
        <v>0</v>
      </c>
      <c r="AM431" s="11">
        <f ca="1">IF(Table1[[#This Row],[field of work]]="AGRICULTURE",1,0)</f>
        <v>0</v>
      </c>
      <c r="AN431" s="11">
        <f ca="1">IF(Table1[[#This Row],[field of work]]="HEALTH",1,0)</f>
        <v>0</v>
      </c>
      <c r="AO431" s="11">
        <f ca="1">IF(Table1[[#This Row],[field of work]]="IT",1,0)</f>
        <v>1</v>
      </c>
      <c r="AP431" s="11"/>
      <c r="AQ431" s="11"/>
      <c r="AR431" s="6"/>
      <c r="AS431" s="6"/>
      <c r="AT431" s="6"/>
      <c r="AU431" s="7"/>
      <c r="AW431" s="20">
        <f ca="1">QUOTIENT(Table1[[#This Row],[Car Value]],Table1[[#This Row],[Cars]])</f>
        <v>2319</v>
      </c>
      <c r="AX431" s="6"/>
      <c r="AY431" s="17">
        <f ca="1">IF(Table1[[#This Row],[Value of debts]]&gt;$AZ$6,1,0)</f>
        <v>1</v>
      </c>
      <c r="AZ431" s="6"/>
      <c r="BA431" s="6"/>
      <c r="BB431" s="7"/>
      <c r="BC431" s="27">
        <f ca="1">(Table1[[#This Row],[Mortage left]]/Table1[[#This Row],[Value of House]])</f>
        <v>0.34234436671418345</v>
      </c>
      <c r="BD431" s="11">
        <f t="shared" ca="1" si="184"/>
        <v>0</v>
      </c>
      <c r="BE431" s="11"/>
      <c r="BF431" s="11"/>
      <c r="BG431" s="17">
        <f ca="1">IF(Table1[[#This Row],[Area]]="YUKON",Table1[[#This Row],[Income]],0)</f>
        <v>0</v>
      </c>
      <c r="BH431" s="11">
        <f ca="1">IF(Table1[[#This Row],[Area]]="BC",Table1[[#This Row],[Income]],0)</f>
        <v>0</v>
      </c>
      <c r="BI431" s="11">
        <f t="shared" ca="1" si="185"/>
        <v>0</v>
      </c>
      <c r="BJ431" s="11">
        <f t="shared" ca="1" si="186"/>
        <v>0</v>
      </c>
      <c r="BK431" s="11">
        <f ca="1">IF(Table1[[#This Row],[Area]]="NUNAVUT",Table1[[#This Row],[Income]],0)</f>
        <v>0</v>
      </c>
      <c r="BL431" s="11">
        <f t="shared" ca="1" si="187"/>
        <v>0</v>
      </c>
      <c r="BM431" s="6">
        <f ca="1">IF(Table1[[#This Row],[Area]]="MANITOBA",Table1[[#This Row],[Income]],0)</f>
        <v>2917</v>
      </c>
      <c r="BN431" s="6">
        <f ca="1">IF(Table1[[#This Row],[Area]]="ONTARIO",Table1[[#This Row],[Income]],0)</f>
        <v>0</v>
      </c>
      <c r="BO431" s="6">
        <f ca="1">IF(Table1[[#This Row],[Area]]="QUEBEC",Table1[[#This Row],[Income]],0)</f>
        <v>0</v>
      </c>
      <c r="BP431" s="6">
        <f ca="1">IF(Table1[[#This Row],[Area]]="NEWFOUNLAND",Table1[[#This Row],[Income]],0)</f>
        <v>0</v>
      </c>
      <c r="BQ431" s="6">
        <f ca="1">IF(Table1[[#This Row],[Area]]="NEW BRUNCWICK",Table1[[#This Row],[Income]],0)</f>
        <v>0</v>
      </c>
      <c r="BR431" s="6">
        <f ca="1">IF(Table1[[#This Row],[Area]]="NOVA SCOTIA",Table1[[#This Row],[Income]],0)</f>
        <v>0</v>
      </c>
      <c r="BS431" s="7">
        <f t="shared" ca="1" si="188"/>
        <v>0</v>
      </c>
      <c r="BT431" s="5">
        <f ca="1">IF(Table1[[#This Row],[field of work]]="HEALTH",Table1[[#This Row],[Income]],0)</f>
        <v>0</v>
      </c>
      <c r="BU431" s="6">
        <f ca="1">IF(Table1[[#This Row],[field of work]]="CONSTRUCTION",Table1[[#This Row],[Income]],0)</f>
        <v>0</v>
      </c>
      <c r="BV431" s="6">
        <f t="shared" ca="1" si="189"/>
        <v>0</v>
      </c>
      <c r="BW431" s="6">
        <f ca="1">IF(Table1[[#This Row],[field of work]]="IT",Table1[[#This Row],[Income]],0)</f>
        <v>2917</v>
      </c>
      <c r="BX431" s="6">
        <f ca="1">IF(Table1[[#This Row],[field of work]]="GENERAL WORK",Table1[[#This Row],[Income]],0)</f>
        <v>0</v>
      </c>
      <c r="BY431" s="7">
        <f ca="1">IF(Table1[[#This Row],[field of work]]="AGRICULTURE",Table1[[#This Row],[Income]],0)</f>
        <v>0</v>
      </c>
      <c r="BZ431" s="5">
        <f ca="1">IF(Table1[[#This Row],[Value of debts]]&gt;Table1[[#This Row],[Income]],1,0)</f>
        <v>1</v>
      </c>
      <c r="CA431" s="7"/>
      <c r="CB431" s="5">
        <f ca="1">IF(Table1[[#This Row],[Networth of person($)]]&gt;$CC$6,Table1[[#This Row],[age]],0)</f>
        <v>34</v>
      </c>
      <c r="CC431" s="7"/>
      <c r="CD431" s="6"/>
      <c r="CE431" s="6"/>
      <c r="CF431" s="6"/>
      <c r="CG431" s="6"/>
      <c r="CH431" s="6"/>
      <c r="CI431" s="6"/>
    </row>
    <row r="432" spans="2:87" x14ac:dyDescent="0.25">
      <c r="B432">
        <f t="shared" ca="1" si="170"/>
        <v>2</v>
      </c>
      <c r="C432" t="str">
        <f t="shared" ca="1" si="171"/>
        <v>women</v>
      </c>
      <c r="D432">
        <f t="shared" ca="1" si="172"/>
        <v>31</v>
      </c>
      <c r="E432">
        <f t="shared" ca="1" si="173"/>
        <v>5</v>
      </c>
      <c r="F432" t="str">
        <f t="shared" ca="1" si="174"/>
        <v>general work</v>
      </c>
      <c r="G432">
        <f t="shared" ca="1" si="175"/>
        <v>5</v>
      </c>
      <c r="H432" t="str">
        <f t="shared" ca="1" si="176"/>
        <v>other</v>
      </c>
      <c r="I432">
        <f t="shared" ca="1" si="177"/>
        <v>1</v>
      </c>
      <c r="J432">
        <f t="shared" ca="1" si="178"/>
        <v>1</v>
      </c>
      <c r="K432">
        <f t="shared" ca="1" si="179"/>
        <v>5670</v>
      </c>
      <c r="L432">
        <f t="shared" ca="1" si="180"/>
        <v>1</v>
      </c>
      <c r="M432" t="str">
        <f t="shared" ca="1" si="181"/>
        <v>Yukon</v>
      </c>
      <c r="N432">
        <f t="shared" ca="1" si="190"/>
        <v>17010</v>
      </c>
      <c r="O432">
        <f t="shared" ca="1" si="182"/>
        <v>2572.8768838711048</v>
      </c>
      <c r="P432">
        <f t="shared" ca="1" si="191"/>
        <v>78.494954376311725</v>
      </c>
      <c r="Q432">
        <f t="shared" ca="1" si="183"/>
        <v>26</v>
      </c>
      <c r="R432">
        <f t="shared" ca="1" si="192"/>
        <v>5891.5728381000736</v>
      </c>
      <c r="S432">
        <f t="shared" ca="1" si="193"/>
        <v>644.70159812423208</v>
      </c>
      <c r="T432">
        <f t="shared" ca="1" si="194"/>
        <v>17733.196552500543</v>
      </c>
      <c r="U432">
        <f t="shared" ca="1" si="195"/>
        <v>8490.4497219711775</v>
      </c>
      <c r="V432">
        <f t="shared" ca="1" si="196"/>
        <v>9242.746830529366</v>
      </c>
      <c r="AD432" s="5">
        <f ca="1">IF(Table1[[#This Row],[Gender]]="men",1,0)</f>
        <v>0</v>
      </c>
      <c r="AE432" s="6">
        <f ca="1">IF(Table1[[#This Row],[Gender]]="women",1,0)</f>
        <v>1</v>
      </c>
      <c r="AF432" s="6"/>
      <c r="AG432" s="7"/>
      <c r="AJ432" s="17">
        <f ca="1">IF(Table1[[#This Row],[field of work]]="TEACHING",1,0)</f>
        <v>0</v>
      </c>
      <c r="AK432" s="11">
        <f ca="1">IF(Table1[[#This Row],[field of work]]="CONSTRUCTION",1,0)</f>
        <v>0</v>
      </c>
      <c r="AL432" s="11">
        <f ca="1">IF(Table1[[#This Row],[field of work]]="AGRICULTURE",1,0)</f>
        <v>0</v>
      </c>
      <c r="AM432" s="11">
        <f ca="1">IF(Table1[[#This Row],[field of work]]="AGRICULTURE",1,0)</f>
        <v>0</v>
      </c>
      <c r="AN432" s="11">
        <f ca="1">IF(Table1[[#This Row],[field of work]]="HEALTH",1,0)</f>
        <v>0</v>
      </c>
      <c r="AO432" s="11">
        <f ca="1">IF(Table1[[#This Row],[field of work]]="IT",1,0)</f>
        <v>0</v>
      </c>
      <c r="AP432" s="11"/>
      <c r="AQ432" s="11"/>
      <c r="AR432" s="6"/>
      <c r="AS432" s="6"/>
      <c r="AT432" s="6"/>
      <c r="AU432" s="7"/>
      <c r="AW432" s="20">
        <f ca="1">QUOTIENT(Table1[[#This Row],[Car Value]],Table1[[#This Row],[Cars]])</f>
        <v>78</v>
      </c>
      <c r="AX432" s="6"/>
      <c r="AY432" s="17">
        <f ca="1">IF(Table1[[#This Row],[Value of debts]]&gt;$AZ$6,1,0)</f>
        <v>1</v>
      </c>
      <c r="AZ432" s="6"/>
      <c r="BA432" s="6"/>
      <c r="BB432" s="7"/>
      <c r="BC432" s="27">
        <f ca="1">(Table1[[#This Row],[Mortage left]]/Table1[[#This Row],[Value of House]])</f>
        <v>0.15125672450741356</v>
      </c>
      <c r="BD432" s="11">
        <f t="shared" ca="1" si="184"/>
        <v>1</v>
      </c>
      <c r="BE432" s="11"/>
      <c r="BF432" s="11"/>
      <c r="BG432" s="17">
        <f ca="1">IF(Table1[[#This Row],[Area]]="YUKON",Table1[[#This Row],[Income]],0)</f>
        <v>5670</v>
      </c>
      <c r="BH432" s="11">
        <f ca="1">IF(Table1[[#This Row],[Area]]="BC",Table1[[#This Row],[Income]],0)</f>
        <v>0</v>
      </c>
      <c r="BI432" s="11">
        <f t="shared" ca="1" si="185"/>
        <v>0</v>
      </c>
      <c r="BJ432" s="11">
        <f t="shared" ca="1" si="186"/>
        <v>0</v>
      </c>
      <c r="BK432" s="11">
        <f ca="1">IF(Table1[[#This Row],[Area]]="NUNAVUT",Table1[[#This Row],[Income]],0)</f>
        <v>0</v>
      </c>
      <c r="BL432" s="11">
        <f t="shared" ca="1" si="187"/>
        <v>0</v>
      </c>
      <c r="BM432" s="6">
        <f ca="1">IF(Table1[[#This Row],[Area]]="MANITOBA",Table1[[#This Row],[Income]],0)</f>
        <v>0</v>
      </c>
      <c r="BN432" s="6">
        <f ca="1">IF(Table1[[#This Row],[Area]]="ONTARIO",Table1[[#This Row],[Income]],0)</f>
        <v>0</v>
      </c>
      <c r="BO432" s="6">
        <f ca="1">IF(Table1[[#This Row],[Area]]="QUEBEC",Table1[[#This Row],[Income]],0)</f>
        <v>0</v>
      </c>
      <c r="BP432" s="6">
        <f ca="1">IF(Table1[[#This Row],[Area]]="NEWFOUNLAND",Table1[[#This Row],[Income]],0)</f>
        <v>0</v>
      </c>
      <c r="BQ432" s="6">
        <f ca="1">IF(Table1[[#This Row],[Area]]="NEW BRUNCWICK",Table1[[#This Row],[Income]],0)</f>
        <v>0</v>
      </c>
      <c r="BR432" s="6">
        <f ca="1">IF(Table1[[#This Row],[Area]]="NOVA SCOTIA",Table1[[#This Row],[Income]],0)</f>
        <v>0</v>
      </c>
      <c r="BS432" s="7">
        <f t="shared" ca="1" si="188"/>
        <v>0</v>
      </c>
      <c r="BT432" s="5">
        <f ca="1">IF(Table1[[#This Row],[field of work]]="HEALTH",Table1[[#This Row],[Income]],0)</f>
        <v>0</v>
      </c>
      <c r="BU432" s="6">
        <f ca="1">IF(Table1[[#This Row],[field of work]]="CONSTRUCTION",Table1[[#This Row],[Income]],0)</f>
        <v>0</v>
      </c>
      <c r="BV432" s="6">
        <f t="shared" ca="1" si="189"/>
        <v>0</v>
      </c>
      <c r="BW432" s="6">
        <f ca="1">IF(Table1[[#This Row],[field of work]]="IT",Table1[[#This Row],[Income]],0)</f>
        <v>0</v>
      </c>
      <c r="BX432" s="6">
        <f ca="1">IF(Table1[[#This Row],[field of work]]="GENERAL WORK",Table1[[#This Row],[Income]],0)</f>
        <v>5670</v>
      </c>
      <c r="BY432" s="7">
        <f ca="1">IF(Table1[[#This Row],[field of work]]="AGRICULTURE",Table1[[#This Row],[Income]],0)</f>
        <v>0</v>
      </c>
      <c r="BZ432" s="5">
        <f ca="1">IF(Table1[[#This Row],[Value of debts]]&gt;Table1[[#This Row],[Income]],1,0)</f>
        <v>1</v>
      </c>
      <c r="CA432" s="7"/>
      <c r="CB432" s="5">
        <f ca="1">IF(Table1[[#This Row],[Networth of person($)]]&gt;$CC$6,Table1[[#This Row],[age]],0)</f>
        <v>31</v>
      </c>
      <c r="CC432" s="7"/>
      <c r="CD432" s="6"/>
      <c r="CE432" s="6"/>
      <c r="CF432" s="6"/>
      <c r="CG432" s="6"/>
      <c r="CH432" s="6"/>
      <c r="CI432" s="6"/>
    </row>
    <row r="433" spans="2:87" x14ac:dyDescent="0.25">
      <c r="B433">
        <f t="shared" ca="1" si="170"/>
        <v>1</v>
      </c>
      <c r="C433" t="str">
        <f t="shared" ca="1" si="171"/>
        <v>men</v>
      </c>
      <c r="D433">
        <f t="shared" ca="1" si="172"/>
        <v>25</v>
      </c>
      <c r="E433">
        <f t="shared" ca="1" si="173"/>
        <v>6</v>
      </c>
      <c r="F433" t="str">
        <f t="shared" ca="1" si="174"/>
        <v>agriculture</v>
      </c>
      <c r="G433">
        <f t="shared" ca="1" si="175"/>
        <v>2</v>
      </c>
      <c r="H433" t="str">
        <f t="shared" ca="1" si="176"/>
        <v>college</v>
      </c>
      <c r="I433">
        <f t="shared" ca="1" si="177"/>
        <v>4</v>
      </c>
      <c r="J433">
        <f t="shared" ca="1" si="178"/>
        <v>1</v>
      </c>
      <c r="K433">
        <f t="shared" ca="1" si="179"/>
        <v>4327</v>
      </c>
      <c r="L433">
        <f t="shared" ca="1" si="180"/>
        <v>4</v>
      </c>
      <c r="M433" t="str">
        <f t="shared" ca="1" si="181"/>
        <v>Alberta</v>
      </c>
      <c r="N433">
        <f t="shared" ca="1" si="190"/>
        <v>12981</v>
      </c>
      <c r="O433">
        <f t="shared" ca="1" si="182"/>
        <v>9350.0763097317758</v>
      </c>
      <c r="P433">
        <f t="shared" ca="1" si="191"/>
        <v>1963.0614088205707</v>
      </c>
      <c r="Q433">
        <f t="shared" ca="1" si="183"/>
        <v>1119</v>
      </c>
      <c r="R433">
        <f t="shared" ca="1" si="192"/>
        <v>2902.6807882000153</v>
      </c>
      <c r="S433">
        <f t="shared" ca="1" si="193"/>
        <v>715.7196596755349</v>
      </c>
      <c r="T433">
        <f t="shared" ca="1" si="194"/>
        <v>15659.781068496106</v>
      </c>
      <c r="U433">
        <f t="shared" ca="1" si="195"/>
        <v>13371.757097931792</v>
      </c>
      <c r="V433">
        <f t="shared" ca="1" si="196"/>
        <v>2288.0239705643144</v>
      </c>
      <c r="AD433" s="5">
        <f ca="1">IF(Table1[[#This Row],[Gender]]="men",1,0)</f>
        <v>1</v>
      </c>
      <c r="AE433" s="6">
        <f ca="1">IF(Table1[[#This Row],[Gender]]="women",1,0)</f>
        <v>0</v>
      </c>
      <c r="AF433" s="6"/>
      <c r="AG433" s="7"/>
      <c r="AJ433" s="17">
        <f ca="1">IF(Table1[[#This Row],[field of work]]="TEACHING",1,0)</f>
        <v>0</v>
      </c>
      <c r="AK433" s="11">
        <f ca="1">IF(Table1[[#This Row],[field of work]]="CONSTRUCTION",1,0)</f>
        <v>0</v>
      </c>
      <c r="AL433" s="11">
        <f ca="1">IF(Table1[[#This Row],[field of work]]="AGRICULTURE",1,0)</f>
        <v>1</v>
      </c>
      <c r="AM433" s="11">
        <f ca="1">IF(Table1[[#This Row],[field of work]]="AGRICULTURE",1,0)</f>
        <v>1</v>
      </c>
      <c r="AN433" s="11">
        <f ca="1">IF(Table1[[#This Row],[field of work]]="HEALTH",1,0)</f>
        <v>0</v>
      </c>
      <c r="AO433" s="11">
        <f ca="1">IF(Table1[[#This Row],[field of work]]="IT",1,0)</f>
        <v>0</v>
      </c>
      <c r="AP433" s="11"/>
      <c r="AQ433" s="11"/>
      <c r="AR433" s="6"/>
      <c r="AS433" s="6"/>
      <c r="AT433" s="6"/>
      <c r="AU433" s="7"/>
      <c r="AW433" s="20">
        <f ca="1">QUOTIENT(Table1[[#This Row],[Car Value]],Table1[[#This Row],[Cars]])</f>
        <v>1963</v>
      </c>
      <c r="AX433" s="6"/>
      <c r="AY433" s="17">
        <f ca="1">IF(Table1[[#This Row],[Value of debts]]&gt;$AZ$6,1,0)</f>
        <v>1</v>
      </c>
      <c r="AZ433" s="6"/>
      <c r="BA433" s="6"/>
      <c r="BB433" s="7"/>
      <c r="BC433" s="27">
        <f ca="1">(Table1[[#This Row],[Mortage left]]/Table1[[#This Row],[Value of House]])</f>
        <v>0.72028936982757685</v>
      </c>
      <c r="BD433" s="11">
        <f t="shared" ca="1" si="184"/>
        <v>0</v>
      </c>
      <c r="BE433" s="11"/>
      <c r="BF433" s="11"/>
      <c r="BG433" s="17">
        <f ca="1">IF(Table1[[#This Row],[Area]]="YUKON",Table1[[#This Row],[Income]],0)</f>
        <v>0</v>
      </c>
      <c r="BH433" s="11">
        <f ca="1">IF(Table1[[#This Row],[Area]]="BC",Table1[[#This Row],[Income]],0)</f>
        <v>0</v>
      </c>
      <c r="BI433" s="11">
        <f t="shared" ca="1" si="185"/>
        <v>0</v>
      </c>
      <c r="BJ433" s="11">
        <f t="shared" ca="1" si="186"/>
        <v>0</v>
      </c>
      <c r="BK433" s="11">
        <f ca="1">IF(Table1[[#This Row],[Area]]="NUNAVUT",Table1[[#This Row],[Income]],0)</f>
        <v>0</v>
      </c>
      <c r="BL433" s="11">
        <f t="shared" ca="1" si="187"/>
        <v>0</v>
      </c>
      <c r="BM433" s="6">
        <f ca="1">IF(Table1[[#This Row],[Area]]="MANITOBA",Table1[[#This Row],[Income]],0)</f>
        <v>0</v>
      </c>
      <c r="BN433" s="6">
        <f ca="1">IF(Table1[[#This Row],[Area]]="ONTARIO",Table1[[#This Row],[Income]],0)</f>
        <v>0</v>
      </c>
      <c r="BO433" s="6">
        <f ca="1">IF(Table1[[#This Row],[Area]]="QUEBEC",Table1[[#This Row],[Income]],0)</f>
        <v>0</v>
      </c>
      <c r="BP433" s="6">
        <f ca="1">IF(Table1[[#This Row],[Area]]="NEWFOUNLAND",Table1[[#This Row],[Income]],0)</f>
        <v>0</v>
      </c>
      <c r="BQ433" s="6">
        <f ca="1">IF(Table1[[#This Row],[Area]]="NEW BRUNCWICK",Table1[[#This Row],[Income]],0)</f>
        <v>0</v>
      </c>
      <c r="BR433" s="6">
        <f ca="1">IF(Table1[[#This Row],[Area]]="NOVA SCOTIA",Table1[[#This Row],[Income]],0)</f>
        <v>0</v>
      </c>
      <c r="BS433" s="7">
        <f t="shared" ca="1" si="188"/>
        <v>0</v>
      </c>
      <c r="BT433" s="5">
        <f ca="1">IF(Table1[[#This Row],[field of work]]="HEALTH",Table1[[#This Row],[Income]],0)</f>
        <v>0</v>
      </c>
      <c r="BU433" s="6">
        <f ca="1">IF(Table1[[#This Row],[field of work]]="CONSTRUCTION",Table1[[#This Row],[Income]],0)</f>
        <v>0</v>
      </c>
      <c r="BV433" s="6">
        <f t="shared" ca="1" si="189"/>
        <v>0</v>
      </c>
      <c r="BW433" s="6">
        <f ca="1">IF(Table1[[#This Row],[field of work]]="IT",Table1[[#This Row],[Income]],0)</f>
        <v>0</v>
      </c>
      <c r="BX433" s="6">
        <f ca="1">IF(Table1[[#This Row],[field of work]]="GENERAL WORK",Table1[[#This Row],[Income]],0)</f>
        <v>0</v>
      </c>
      <c r="BY433" s="7">
        <f ca="1">IF(Table1[[#This Row],[field of work]]="AGRICULTURE",Table1[[#This Row],[Income]],0)</f>
        <v>4327</v>
      </c>
      <c r="BZ433" s="5">
        <f ca="1">IF(Table1[[#This Row],[Value of debts]]&gt;Table1[[#This Row],[Income]],1,0)</f>
        <v>1</v>
      </c>
      <c r="CA433" s="7"/>
      <c r="CB433" s="5">
        <f ca="1">IF(Table1[[#This Row],[Networth of person($)]]&gt;$CC$6,Table1[[#This Row],[age]],0)</f>
        <v>0</v>
      </c>
      <c r="CC433" s="7"/>
      <c r="CD433" s="6"/>
      <c r="CE433" s="6"/>
      <c r="CF433" s="6"/>
      <c r="CG433" s="6"/>
      <c r="CH433" s="6"/>
      <c r="CI433" s="6"/>
    </row>
    <row r="434" spans="2:87" x14ac:dyDescent="0.25">
      <c r="B434">
        <f t="shared" ca="1" si="170"/>
        <v>2</v>
      </c>
      <c r="C434" t="str">
        <f t="shared" ca="1" si="171"/>
        <v>women</v>
      </c>
      <c r="D434">
        <f t="shared" ca="1" si="172"/>
        <v>41</v>
      </c>
      <c r="E434">
        <f t="shared" ca="1" si="173"/>
        <v>1</v>
      </c>
      <c r="F434" t="str">
        <f t="shared" ca="1" si="174"/>
        <v>health</v>
      </c>
      <c r="G434">
        <f t="shared" ca="1" si="175"/>
        <v>3</v>
      </c>
      <c r="H434" t="str">
        <f t="shared" ca="1" si="176"/>
        <v>university</v>
      </c>
      <c r="I434">
        <f t="shared" ca="1" si="177"/>
        <v>0</v>
      </c>
      <c r="J434">
        <f t="shared" ca="1" si="178"/>
        <v>3</v>
      </c>
      <c r="K434">
        <f t="shared" ca="1" si="179"/>
        <v>6091</v>
      </c>
      <c r="L434">
        <f t="shared" ca="1" si="180"/>
        <v>6</v>
      </c>
      <c r="M434" t="str">
        <f t="shared" ca="1" si="181"/>
        <v>Saskatchenwan</v>
      </c>
      <c r="N434">
        <f t="shared" ca="1" si="190"/>
        <v>30455</v>
      </c>
      <c r="O434">
        <f t="shared" ca="1" si="182"/>
        <v>3998.0829763114739</v>
      </c>
      <c r="P434">
        <f t="shared" ca="1" si="191"/>
        <v>11857.410371805625</v>
      </c>
      <c r="Q434">
        <f t="shared" ca="1" si="183"/>
        <v>2103</v>
      </c>
      <c r="R434">
        <f t="shared" ca="1" si="192"/>
        <v>10675.281680440163</v>
      </c>
      <c r="S434">
        <f t="shared" ca="1" si="193"/>
        <v>7303.9377102484723</v>
      </c>
      <c r="T434">
        <f t="shared" ca="1" si="194"/>
        <v>49616.348082054101</v>
      </c>
      <c r="U434">
        <f t="shared" ca="1" si="195"/>
        <v>16776.364656751637</v>
      </c>
      <c r="V434">
        <f t="shared" ca="1" si="196"/>
        <v>32839.98342530246</v>
      </c>
      <c r="AD434" s="5">
        <f ca="1">IF(Table1[[#This Row],[Gender]]="men",1,0)</f>
        <v>0</v>
      </c>
      <c r="AE434" s="6">
        <f ca="1">IF(Table1[[#This Row],[Gender]]="women",1,0)</f>
        <v>1</v>
      </c>
      <c r="AF434" s="6"/>
      <c r="AG434" s="7"/>
      <c r="AJ434" s="17">
        <f ca="1">IF(Table1[[#This Row],[field of work]]="TEACHING",1,0)</f>
        <v>0</v>
      </c>
      <c r="AK434" s="11">
        <f ca="1">IF(Table1[[#This Row],[field of work]]="CONSTRUCTION",1,0)</f>
        <v>0</v>
      </c>
      <c r="AL434" s="11">
        <f ca="1">IF(Table1[[#This Row],[field of work]]="AGRICULTURE",1,0)</f>
        <v>0</v>
      </c>
      <c r="AM434" s="11">
        <f ca="1">IF(Table1[[#This Row],[field of work]]="AGRICULTURE",1,0)</f>
        <v>0</v>
      </c>
      <c r="AN434" s="11">
        <f ca="1">IF(Table1[[#This Row],[field of work]]="HEALTH",1,0)</f>
        <v>1</v>
      </c>
      <c r="AO434" s="11">
        <f ca="1">IF(Table1[[#This Row],[field of work]]="IT",1,0)</f>
        <v>0</v>
      </c>
      <c r="AP434" s="11"/>
      <c r="AQ434" s="11"/>
      <c r="AR434" s="6"/>
      <c r="AS434" s="6"/>
      <c r="AT434" s="6"/>
      <c r="AU434" s="7"/>
      <c r="AW434" s="20">
        <f ca="1">QUOTIENT(Table1[[#This Row],[Car Value]],Table1[[#This Row],[Cars]])</f>
        <v>3952</v>
      </c>
      <c r="AX434" s="6"/>
      <c r="AY434" s="17">
        <f ca="1">IF(Table1[[#This Row],[Value of debts]]&gt;$AZ$6,1,0)</f>
        <v>1</v>
      </c>
      <c r="AZ434" s="6"/>
      <c r="BA434" s="6"/>
      <c r="BB434" s="7"/>
      <c r="BC434" s="27">
        <f ca="1">(Table1[[#This Row],[Mortage left]]/Table1[[#This Row],[Value of House]])</f>
        <v>0.1312783771568371</v>
      </c>
      <c r="BD434" s="11">
        <f t="shared" ca="1" si="184"/>
        <v>1</v>
      </c>
      <c r="BE434" s="11"/>
      <c r="BF434" s="11"/>
      <c r="BG434" s="17">
        <f ca="1">IF(Table1[[#This Row],[Area]]="YUKON",Table1[[#This Row],[Income]],0)</f>
        <v>0</v>
      </c>
      <c r="BH434" s="11">
        <f ca="1">IF(Table1[[#This Row],[Area]]="BC",Table1[[#This Row],[Income]],0)</f>
        <v>0</v>
      </c>
      <c r="BI434" s="11">
        <f t="shared" ca="1" si="185"/>
        <v>0</v>
      </c>
      <c r="BJ434" s="11">
        <f t="shared" ca="1" si="186"/>
        <v>0</v>
      </c>
      <c r="BK434" s="11">
        <f ca="1">IF(Table1[[#This Row],[Area]]="NUNAVUT",Table1[[#This Row],[Income]],0)</f>
        <v>0</v>
      </c>
      <c r="BL434" s="11">
        <f t="shared" ca="1" si="187"/>
        <v>0</v>
      </c>
      <c r="BM434" s="6">
        <f ca="1">IF(Table1[[#This Row],[Area]]="MANITOBA",Table1[[#This Row],[Income]],0)</f>
        <v>0</v>
      </c>
      <c r="BN434" s="6">
        <f ca="1">IF(Table1[[#This Row],[Area]]="ONTARIO",Table1[[#This Row],[Income]],0)</f>
        <v>0</v>
      </c>
      <c r="BO434" s="6">
        <f ca="1">IF(Table1[[#This Row],[Area]]="QUEBEC",Table1[[#This Row],[Income]],0)</f>
        <v>0</v>
      </c>
      <c r="BP434" s="6">
        <f ca="1">IF(Table1[[#This Row],[Area]]="NEWFOUNLAND",Table1[[#This Row],[Income]],0)</f>
        <v>0</v>
      </c>
      <c r="BQ434" s="6">
        <f ca="1">IF(Table1[[#This Row],[Area]]="NEW BRUNCWICK",Table1[[#This Row],[Income]],0)</f>
        <v>0</v>
      </c>
      <c r="BR434" s="6">
        <f ca="1">IF(Table1[[#This Row],[Area]]="NOVA SCOTIA",Table1[[#This Row],[Income]],0)</f>
        <v>0</v>
      </c>
      <c r="BS434" s="7">
        <f t="shared" ca="1" si="188"/>
        <v>0</v>
      </c>
      <c r="BT434" s="5">
        <f ca="1">IF(Table1[[#This Row],[field of work]]="HEALTH",Table1[[#This Row],[Income]],0)</f>
        <v>6091</v>
      </c>
      <c r="BU434" s="6">
        <f ca="1">IF(Table1[[#This Row],[field of work]]="CONSTRUCTION",Table1[[#This Row],[Income]],0)</f>
        <v>0</v>
      </c>
      <c r="BV434" s="6">
        <f t="shared" ca="1" si="189"/>
        <v>0</v>
      </c>
      <c r="BW434" s="6">
        <f ca="1">IF(Table1[[#This Row],[field of work]]="IT",Table1[[#This Row],[Income]],0)</f>
        <v>0</v>
      </c>
      <c r="BX434" s="6">
        <f ca="1">IF(Table1[[#This Row],[field of work]]="GENERAL WORK",Table1[[#This Row],[Income]],0)</f>
        <v>0</v>
      </c>
      <c r="BY434" s="7">
        <f ca="1">IF(Table1[[#This Row],[field of work]]="AGRICULTURE",Table1[[#This Row],[Income]],0)</f>
        <v>0</v>
      </c>
      <c r="BZ434" s="5">
        <f ca="1">IF(Table1[[#This Row],[Value of debts]]&gt;Table1[[#This Row],[Income]],1,0)</f>
        <v>1</v>
      </c>
      <c r="CA434" s="7"/>
      <c r="CB434" s="5">
        <f ca="1">IF(Table1[[#This Row],[Networth of person($)]]&gt;$CC$6,Table1[[#This Row],[age]],0)</f>
        <v>41</v>
      </c>
      <c r="CC434" s="7"/>
      <c r="CD434" s="6"/>
      <c r="CE434" s="6"/>
      <c r="CF434" s="6"/>
      <c r="CG434" s="6"/>
      <c r="CH434" s="6"/>
      <c r="CI434" s="6"/>
    </row>
    <row r="435" spans="2:87" x14ac:dyDescent="0.25">
      <c r="B435">
        <f t="shared" ca="1" si="170"/>
        <v>1</v>
      </c>
      <c r="C435" t="str">
        <f t="shared" ca="1" si="171"/>
        <v>men</v>
      </c>
      <c r="D435">
        <f t="shared" ca="1" si="172"/>
        <v>38</v>
      </c>
      <c r="E435">
        <f t="shared" ca="1" si="173"/>
        <v>2</v>
      </c>
      <c r="F435" t="str">
        <f t="shared" ca="1" si="174"/>
        <v>constuction</v>
      </c>
      <c r="G435">
        <f t="shared" ca="1" si="175"/>
        <v>5</v>
      </c>
      <c r="H435" t="str">
        <f t="shared" ca="1" si="176"/>
        <v>other</v>
      </c>
      <c r="I435">
        <f t="shared" ca="1" si="177"/>
        <v>0</v>
      </c>
      <c r="J435">
        <f t="shared" ca="1" si="178"/>
        <v>3</v>
      </c>
      <c r="K435">
        <f t="shared" ca="1" si="179"/>
        <v>6457</v>
      </c>
      <c r="L435">
        <f t="shared" ca="1" si="180"/>
        <v>12</v>
      </c>
      <c r="M435" t="str">
        <f t="shared" ca="1" si="181"/>
        <v>Nova Scotia</v>
      </c>
      <c r="N435">
        <f t="shared" ca="1" si="190"/>
        <v>25828</v>
      </c>
      <c r="O435">
        <f t="shared" ca="1" si="182"/>
        <v>11625.03210080168</v>
      </c>
      <c r="P435">
        <f t="shared" ca="1" si="191"/>
        <v>1817.8148109222905</v>
      </c>
      <c r="Q435">
        <f t="shared" ca="1" si="183"/>
        <v>281</v>
      </c>
      <c r="R435">
        <f t="shared" ca="1" si="192"/>
        <v>2816.3887003641148</v>
      </c>
      <c r="S435">
        <f t="shared" ca="1" si="193"/>
        <v>6513.7251321651693</v>
      </c>
      <c r="T435">
        <f t="shared" ca="1" si="194"/>
        <v>34159.53994308746</v>
      </c>
      <c r="U435">
        <f t="shared" ca="1" si="195"/>
        <v>14722.420801165794</v>
      </c>
      <c r="V435">
        <f t="shared" ca="1" si="196"/>
        <v>19437.119141921667</v>
      </c>
      <c r="AD435" s="5">
        <f ca="1">IF(Table1[[#This Row],[Gender]]="men",1,0)</f>
        <v>1</v>
      </c>
      <c r="AE435" s="6">
        <f ca="1">IF(Table1[[#This Row],[Gender]]="women",1,0)</f>
        <v>0</v>
      </c>
      <c r="AF435" s="6"/>
      <c r="AG435" s="7"/>
      <c r="AJ435" s="17">
        <f ca="1">IF(Table1[[#This Row],[field of work]]="TEACHING",1,0)</f>
        <v>0</v>
      </c>
      <c r="AK435" s="11">
        <f ca="1">IF(Table1[[#This Row],[field of work]]="CONSTRUCTION",1,0)</f>
        <v>0</v>
      </c>
      <c r="AL435" s="11">
        <f ca="1">IF(Table1[[#This Row],[field of work]]="AGRICULTURE",1,0)</f>
        <v>0</v>
      </c>
      <c r="AM435" s="11">
        <f ca="1">IF(Table1[[#This Row],[field of work]]="AGRICULTURE",1,0)</f>
        <v>0</v>
      </c>
      <c r="AN435" s="11">
        <f ca="1">IF(Table1[[#This Row],[field of work]]="HEALTH",1,0)</f>
        <v>0</v>
      </c>
      <c r="AO435" s="11">
        <f ca="1">IF(Table1[[#This Row],[field of work]]="IT",1,0)</f>
        <v>0</v>
      </c>
      <c r="AP435" s="11"/>
      <c r="AQ435" s="11"/>
      <c r="AR435" s="6"/>
      <c r="AS435" s="6"/>
      <c r="AT435" s="6"/>
      <c r="AU435" s="7"/>
      <c r="AW435" s="20">
        <f ca="1">QUOTIENT(Table1[[#This Row],[Car Value]],Table1[[#This Row],[Cars]])</f>
        <v>605</v>
      </c>
      <c r="AX435" s="6"/>
      <c r="AY435" s="17">
        <f ca="1">IF(Table1[[#This Row],[Value of debts]]&gt;$AZ$6,1,0)</f>
        <v>1</v>
      </c>
      <c r="AZ435" s="6"/>
      <c r="BA435" s="6"/>
      <c r="BB435" s="7"/>
      <c r="BC435" s="27">
        <f ca="1">(Table1[[#This Row],[Mortage left]]/Table1[[#This Row],[Value of House]])</f>
        <v>0.4500941652780579</v>
      </c>
      <c r="BD435" s="11">
        <f t="shared" ca="1" si="184"/>
        <v>0</v>
      </c>
      <c r="BE435" s="11"/>
      <c r="BF435" s="11"/>
      <c r="BG435" s="17">
        <f ca="1">IF(Table1[[#This Row],[Area]]="YUKON",Table1[[#This Row],[Income]],0)</f>
        <v>0</v>
      </c>
      <c r="BH435" s="11">
        <f ca="1">IF(Table1[[#This Row],[Area]]="BC",Table1[[#This Row],[Income]],0)</f>
        <v>0</v>
      </c>
      <c r="BI435" s="11">
        <f t="shared" ca="1" si="185"/>
        <v>0</v>
      </c>
      <c r="BJ435" s="11">
        <f t="shared" ca="1" si="186"/>
        <v>0</v>
      </c>
      <c r="BK435" s="11">
        <f ca="1">IF(Table1[[#This Row],[Area]]="NUNAVUT",Table1[[#This Row],[Income]],0)</f>
        <v>0</v>
      </c>
      <c r="BL435" s="11">
        <f t="shared" ca="1" si="187"/>
        <v>0</v>
      </c>
      <c r="BM435" s="6">
        <f ca="1">IF(Table1[[#This Row],[Area]]="MANITOBA",Table1[[#This Row],[Income]],0)</f>
        <v>0</v>
      </c>
      <c r="BN435" s="6">
        <f ca="1">IF(Table1[[#This Row],[Area]]="ONTARIO",Table1[[#This Row],[Income]],0)</f>
        <v>0</v>
      </c>
      <c r="BO435" s="6">
        <f ca="1">IF(Table1[[#This Row],[Area]]="QUEBEC",Table1[[#This Row],[Income]],0)</f>
        <v>0</v>
      </c>
      <c r="BP435" s="6">
        <f ca="1">IF(Table1[[#This Row],[Area]]="NEWFOUNLAND",Table1[[#This Row],[Income]],0)</f>
        <v>0</v>
      </c>
      <c r="BQ435" s="6">
        <f ca="1">IF(Table1[[#This Row],[Area]]="NEW BRUNCWICK",Table1[[#This Row],[Income]],0)</f>
        <v>0</v>
      </c>
      <c r="BR435" s="6">
        <f ca="1">IF(Table1[[#This Row],[Area]]="NOVA SCOTIA",Table1[[#This Row],[Income]],0)</f>
        <v>6457</v>
      </c>
      <c r="BS435" s="7">
        <f t="shared" ca="1" si="188"/>
        <v>0</v>
      </c>
      <c r="BT435" s="5">
        <f ca="1">IF(Table1[[#This Row],[field of work]]="HEALTH",Table1[[#This Row],[Income]],0)</f>
        <v>0</v>
      </c>
      <c r="BU435" s="6">
        <f ca="1">IF(Table1[[#This Row],[field of work]]="CONSTRUCTION",Table1[[#This Row],[Income]],0)</f>
        <v>0</v>
      </c>
      <c r="BV435" s="6">
        <f t="shared" ca="1" si="189"/>
        <v>0</v>
      </c>
      <c r="BW435" s="6">
        <f ca="1">IF(Table1[[#This Row],[field of work]]="IT",Table1[[#This Row],[Income]],0)</f>
        <v>0</v>
      </c>
      <c r="BX435" s="6">
        <f ca="1">IF(Table1[[#This Row],[field of work]]="GENERAL WORK",Table1[[#This Row],[Income]],0)</f>
        <v>0</v>
      </c>
      <c r="BY435" s="7">
        <f ca="1">IF(Table1[[#This Row],[field of work]]="AGRICULTURE",Table1[[#This Row],[Income]],0)</f>
        <v>0</v>
      </c>
      <c r="BZ435" s="5">
        <f ca="1">IF(Table1[[#This Row],[Value of debts]]&gt;Table1[[#This Row],[Income]],1,0)</f>
        <v>1</v>
      </c>
      <c r="CA435" s="7"/>
      <c r="CB435" s="5">
        <f ca="1">IF(Table1[[#This Row],[Networth of person($)]]&gt;$CC$6,Table1[[#This Row],[age]],0)</f>
        <v>38</v>
      </c>
      <c r="CC435" s="7"/>
      <c r="CD435" s="6"/>
      <c r="CE435" s="6"/>
      <c r="CF435" s="6"/>
      <c r="CG435" s="6"/>
      <c r="CH435" s="6"/>
      <c r="CI435" s="6"/>
    </row>
    <row r="436" spans="2:87" x14ac:dyDescent="0.25">
      <c r="B436">
        <f t="shared" ca="1" si="170"/>
        <v>2</v>
      </c>
      <c r="C436" t="str">
        <f t="shared" ca="1" si="171"/>
        <v>women</v>
      </c>
      <c r="D436">
        <f t="shared" ca="1" si="172"/>
        <v>34</v>
      </c>
      <c r="E436">
        <f t="shared" ca="1" si="173"/>
        <v>1</v>
      </c>
      <c r="F436" t="str">
        <f t="shared" ca="1" si="174"/>
        <v>health</v>
      </c>
      <c r="G436">
        <f t="shared" ca="1" si="175"/>
        <v>5</v>
      </c>
      <c r="H436" t="str">
        <f t="shared" ca="1" si="176"/>
        <v>other</v>
      </c>
      <c r="I436">
        <f t="shared" ca="1" si="177"/>
        <v>4</v>
      </c>
      <c r="J436">
        <f t="shared" ca="1" si="178"/>
        <v>2</v>
      </c>
      <c r="K436">
        <f t="shared" ca="1" si="179"/>
        <v>7171</v>
      </c>
      <c r="L436">
        <f t="shared" ca="1" si="180"/>
        <v>5</v>
      </c>
      <c r="M436" t="str">
        <f t="shared" ca="1" si="181"/>
        <v>Nunavut</v>
      </c>
      <c r="N436">
        <f t="shared" ca="1" si="190"/>
        <v>35855</v>
      </c>
      <c r="O436">
        <f t="shared" ca="1" si="182"/>
        <v>15179.875220309323</v>
      </c>
      <c r="P436">
        <f t="shared" ca="1" si="191"/>
        <v>12022.512986540392</v>
      </c>
      <c r="Q436">
        <f t="shared" ca="1" si="183"/>
        <v>3081</v>
      </c>
      <c r="R436">
        <f t="shared" ca="1" si="192"/>
        <v>1394.2749447635154</v>
      </c>
      <c r="S436">
        <f t="shared" ca="1" si="193"/>
        <v>8872.0176455774981</v>
      </c>
      <c r="T436">
        <f t="shared" ca="1" si="194"/>
        <v>56749.530632117894</v>
      </c>
      <c r="U436">
        <f t="shared" ca="1" si="195"/>
        <v>19655.150165072839</v>
      </c>
      <c r="V436">
        <f t="shared" ca="1" si="196"/>
        <v>37094.380467045055</v>
      </c>
      <c r="AD436" s="5">
        <f ca="1">IF(Table1[[#This Row],[Gender]]="men",1,0)</f>
        <v>0</v>
      </c>
      <c r="AE436" s="6">
        <f ca="1">IF(Table1[[#This Row],[Gender]]="women",1,0)</f>
        <v>1</v>
      </c>
      <c r="AF436" s="6"/>
      <c r="AG436" s="7"/>
      <c r="AJ436" s="17">
        <f ca="1">IF(Table1[[#This Row],[field of work]]="TEACHING",1,0)</f>
        <v>0</v>
      </c>
      <c r="AK436" s="11">
        <f ca="1">IF(Table1[[#This Row],[field of work]]="CONSTRUCTION",1,0)</f>
        <v>0</v>
      </c>
      <c r="AL436" s="11">
        <f ca="1">IF(Table1[[#This Row],[field of work]]="AGRICULTURE",1,0)</f>
        <v>0</v>
      </c>
      <c r="AM436" s="11">
        <f ca="1">IF(Table1[[#This Row],[field of work]]="AGRICULTURE",1,0)</f>
        <v>0</v>
      </c>
      <c r="AN436" s="11">
        <f ca="1">IF(Table1[[#This Row],[field of work]]="HEALTH",1,0)</f>
        <v>1</v>
      </c>
      <c r="AO436" s="11">
        <f ca="1">IF(Table1[[#This Row],[field of work]]="IT",1,0)</f>
        <v>0</v>
      </c>
      <c r="AP436" s="11"/>
      <c r="AQ436" s="11"/>
      <c r="AR436" s="6"/>
      <c r="AS436" s="6"/>
      <c r="AT436" s="6"/>
      <c r="AU436" s="7"/>
      <c r="AW436" s="20">
        <f ca="1">QUOTIENT(Table1[[#This Row],[Car Value]],Table1[[#This Row],[Cars]])</f>
        <v>6011</v>
      </c>
      <c r="AX436" s="6"/>
      <c r="AY436" s="17">
        <f ca="1">IF(Table1[[#This Row],[Value of debts]]&gt;$AZ$6,1,0)</f>
        <v>1</v>
      </c>
      <c r="AZ436" s="6"/>
      <c r="BA436" s="6"/>
      <c r="BB436" s="7"/>
      <c r="BC436" s="27">
        <f ca="1">(Table1[[#This Row],[Mortage left]]/Table1[[#This Row],[Value of House]])</f>
        <v>0.4233684345365869</v>
      </c>
      <c r="BD436" s="11">
        <f t="shared" ca="1" si="184"/>
        <v>0</v>
      </c>
      <c r="BE436" s="11"/>
      <c r="BF436" s="11"/>
      <c r="BG436" s="17">
        <f ca="1">IF(Table1[[#This Row],[Area]]="YUKON",Table1[[#This Row],[Income]],0)</f>
        <v>0</v>
      </c>
      <c r="BH436" s="11">
        <f ca="1">IF(Table1[[#This Row],[Area]]="BC",Table1[[#This Row],[Income]],0)</f>
        <v>0</v>
      </c>
      <c r="BI436" s="11">
        <f t="shared" ca="1" si="185"/>
        <v>0</v>
      </c>
      <c r="BJ436" s="11">
        <f t="shared" ca="1" si="186"/>
        <v>0</v>
      </c>
      <c r="BK436" s="11">
        <f ca="1">IF(Table1[[#This Row],[Area]]="NUNAVUT",Table1[[#This Row],[Income]],0)</f>
        <v>7171</v>
      </c>
      <c r="BL436" s="11">
        <f t="shared" ca="1" si="187"/>
        <v>0</v>
      </c>
      <c r="BM436" s="6">
        <f ca="1">IF(Table1[[#This Row],[Area]]="MANITOBA",Table1[[#This Row],[Income]],0)</f>
        <v>0</v>
      </c>
      <c r="BN436" s="6">
        <f ca="1">IF(Table1[[#This Row],[Area]]="ONTARIO",Table1[[#This Row],[Income]],0)</f>
        <v>0</v>
      </c>
      <c r="BO436" s="6">
        <f ca="1">IF(Table1[[#This Row],[Area]]="QUEBEC",Table1[[#This Row],[Income]],0)</f>
        <v>0</v>
      </c>
      <c r="BP436" s="6">
        <f ca="1">IF(Table1[[#This Row],[Area]]="NEWFOUNLAND",Table1[[#This Row],[Income]],0)</f>
        <v>0</v>
      </c>
      <c r="BQ436" s="6">
        <f ca="1">IF(Table1[[#This Row],[Area]]="NEW BRUNCWICK",Table1[[#This Row],[Income]],0)</f>
        <v>0</v>
      </c>
      <c r="BR436" s="6">
        <f ca="1">IF(Table1[[#This Row],[Area]]="NOVA SCOTIA",Table1[[#This Row],[Income]],0)</f>
        <v>0</v>
      </c>
      <c r="BS436" s="7">
        <f t="shared" ca="1" si="188"/>
        <v>0</v>
      </c>
      <c r="BT436" s="5">
        <f ca="1">IF(Table1[[#This Row],[field of work]]="HEALTH",Table1[[#This Row],[Income]],0)</f>
        <v>7171</v>
      </c>
      <c r="BU436" s="6">
        <f ca="1">IF(Table1[[#This Row],[field of work]]="CONSTRUCTION",Table1[[#This Row],[Income]],0)</f>
        <v>0</v>
      </c>
      <c r="BV436" s="6">
        <f t="shared" ca="1" si="189"/>
        <v>0</v>
      </c>
      <c r="BW436" s="6">
        <f ca="1">IF(Table1[[#This Row],[field of work]]="IT",Table1[[#This Row],[Income]],0)</f>
        <v>0</v>
      </c>
      <c r="BX436" s="6">
        <f ca="1">IF(Table1[[#This Row],[field of work]]="GENERAL WORK",Table1[[#This Row],[Income]],0)</f>
        <v>0</v>
      </c>
      <c r="BY436" s="7">
        <f ca="1">IF(Table1[[#This Row],[field of work]]="AGRICULTURE",Table1[[#This Row],[Income]],0)</f>
        <v>0</v>
      </c>
      <c r="BZ436" s="5">
        <f ca="1">IF(Table1[[#This Row],[Value of debts]]&gt;Table1[[#This Row],[Income]],1,0)</f>
        <v>1</v>
      </c>
      <c r="CA436" s="7"/>
      <c r="CB436" s="5">
        <f ca="1">IF(Table1[[#This Row],[Networth of person($)]]&gt;$CC$6,Table1[[#This Row],[age]],0)</f>
        <v>34</v>
      </c>
      <c r="CC436" s="7"/>
      <c r="CD436" s="6"/>
      <c r="CE436" s="6"/>
      <c r="CF436" s="6"/>
      <c r="CG436" s="6"/>
      <c r="CH436" s="6"/>
      <c r="CI436" s="6"/>
    </row>
    <row r="437" spans="2:87" x14ac:dyDescent="0.25">
      <c r="B437">
        <f t="shared" ca="1" si="170"/>
        <v>1</v>
      </c>
      <c r="C437" t="str">
        <f t="shared" ca="1" si="171"/>
        <v>men</v>
      </c>
      <c r="D437">
        <f t="shared" ca="1" si="172"/>
        <v>37</v>
      </c>
      <c r="E437">
        <f t="shared" ca="1" si="173"/>
        <v>1</v>
      </c>
      <c r="F437" t="str">
        <f t="shared" ca="1" si="174"/>
        <v>health</v>
      </c>
      <c r="G437">
        <f t="shared" ca="1" si="175"/>
        <v>1</v>
      </c>
      <c r="H437" t="str">
        <f t="shared" ca="1" si="176"/>
        <v>highschool</v>
      </c>
      <c r="I437">
        <f t="shared" ca="1" si="177"/>
        <v>2</v>
      </c>
      <c r="J437">
        <f t="shared" ca="1" si="178"/>
        <v>1</v>
      </c>
      <c r="K437">
        <f t="shared" ca="1" si="179"/>
        <v>5378</v>
      </c>
      <c r="L437">
        <f t="shared" ca="1" si="180"/>
        <v>11</v>
      </c>
      <c r="M437" t="str">
        <f t="shared" ca="1" si="181"/>
        <v>New bruncwick</v>
      </c>
      <c r="N437">
        <f t="shared" ca="1" si="190"/>
        <v>32268</v>
      </c>
      <c r="O437">
        <f t="shared" ca="1" si="182"/>
        <v>11245.895480059311</v>
      </c>
      <c r="P437">
        <f t="shared" ca="1" si="191"/>
        <v>1306.1386972326866</v>
      </c>
      <c r="Q437">
        <f t="shared" ca="1" si="183"/>
        <v>333</v>
      </c>
      <c r="R437">
        <f t="shared" ca="1" si="192"/>
        <v>5470.1030541423097</v>
      </c>
      <c r="S437">
        <f t="shared" ca="1" si="193"/>
        <v>5380.0266097487583</v>
      </c>
      <c r="T437">
        <f t="shared" ca="1" si="194"/>
        <v>38954.165306981449</v>
      </c>
      <c r="U437">
        <f t="shared" ca="1" si="195"/>
        <v>17048.998534201623</v>
      </c>
      <c r="V437">
        <f t="shared" ca="1" si="196"/>
        <v>21905.166772779827</v>
      </c>
      <c r="AD437" s="5">
        <f ca="1">IF(Table1[[#This Row],[Gender]]="men",1,0)</f>
        <v>1</v>
      </c>
      <c r="AE437" s="6">
        <f ca="1">IF(Table1[[#This Row],[Gender]]="women",1,0)</f>
        <v>0</v>
      </c>
      <c r="AF437" s="6"/>
      <c r="AG437" s="7"/>
      <c r="AJ437" s="17">
        <f ca="1">IF(Table1[[#This Row],[field of work]]="TEACHING",1,0)</f>
        <v>0</v>
      </c>
      <c r="AK437" s="11">
        <f ca="1">IF(Table1[[#This Row],[field of work]]="CONSTRUCTION",1,0)</f>
        <v>0</v>
      </c>
      <c r="AL437" s="11">
        <f ca="1">IF(Table1[[#This Row],[field of work]]="AGRICULTURE",1,0)</f>
        <v>0</v>
      </c>
      <c r="AM437" s="11">
        <f ca="1">IF(Table1[[#This Row],[field of work]]="AGRICULTURE",1,0)</f>
        <v>0</v>
      </c>
      <c r="AN437" s="11">
        <f ca="1">IF(Table1[[#This Row],[field of work]]="HEALTH",1,0)</f>
        <v>1</v>
      </c>
      <c r="AO437" s="11">
        <f ca="1">IF(Table1[[#This Row],[field of work]]="IT",1,0)</f>
        <v>0</v>
      </c>
      <c r="AP437" s="11"/>
      <c r="AQ437" s="11"/>
      <c r="AR437" s="6"/>
      <c r="AS437" s="6"/>
      <c r="AT437" s="6"/>
      <c r="AU437" s="7"/>
      <c r="AW437" s="20">
        <f ca="1">QUOTIENT(Table1[[#This Row],[Car Value]],Table1[[#This Row],[Cars]])</f>
        <v>1306</v>
      </c>
      <c r="AX437" s="6"/>
      <c r="AY437" s="17">
        <f ca="1">IF(Table1[[#This Row],[Value of debts]]&gt;$AZ$6,1,0)</f>
        <v>1</v>
      </c>
      <c r="AZ437" s="6"/>
      <c r="BA437" s="6"/>
      <c r="BB437" s="7"/>
      <c r="BC437" s="27">
        <f ca="1">(Table1[[#This Row],[Mortage left]]/Table1[[#This Row],[Value of House]])</f>
        <v>0.34851541713336159</v>
      </c>
      <c r="BD437" s="11">
        <f t="shared" ca="1" si="184"/>
        <v>0</v>
      </c>
      <c r="BE437" s="11"/>
      <c r="BF437" s="11"/>
      <c r="BG437" s="17">
        <f ca="1">IF(Table1[[#This Row],[Area]]="YUKON",Table1[[#This Row],[Income]],0)</f>
        <v>0</v>
      </c>
      <c r="BH437" s="11">
        <f ca="1">IF(Table1[[#This Row],[Area]]="BC",Table1[[#This Row],[Income]],0)</f>
        <v>0</v>
      </c>
      <c r="BI437" s="11">
        <f t="shared" ca="1" si="185"/>
        <v>0</v>
      </c>
      <c r="BJ437" s="11">
        <f t="shared" ca="1" si="186"/>
        <v>0</v>
      </c>
      <c r="BK437" s="11">
        <f ca="1">IF(Table1[[#This Row],[Area]]="NUNAVUT",Table1[[#This Row],[Income]],0)</f>
        <v>0</v>
      </c>
      <c r="BL437" s="11">
        <f t="shared" ca="1" si="187"/>
        <v>0</v>
      </c>
      <c r="BM437" s="6">
        <f ca="1">IF(Table1[[#This Row],[Area]]="MANITOBA",Table1[[#This Row],[Income]],0)</f>
        <v>0</v>
      </c>
      <c r="BN437" s="6">
        <f ca="1">IF(Table1[[#This Row],[Area]]="ONTARIO",Table1[[#This Row],[Income]],0)</f>
        <v>0</v>
      </c>
      <c r="BO437" s="6">
        <f ca="1">IF(Table1[[#This Row],[Area]]="QUEBEC",Table1[[#This Row],[Income]],0)</f>
        <v>0</v>
      </c>
      <c r="BP437" s="6">
        <f ca="1">IF(Table1[[#This Row],[Area]]="NEWFOUNLAND",Table1[[#This Row],[Income]],0)</f>
        <v>0</v>
      </c>
      <c r="BQ437" s="6">
        <f ca="1">IF(Table1[[#This Row],[Area]]="NEW BRUNCWICK",Table1[[#This Row],[Income]],0)</f>
        <v>5378</v>
      </c>
      <c r="BR437" s="6">
        <f ca="1">IF(Table1[[#This Row],[Area]]="NOVA SCOTIA",Table1[[#This Row],[Income]],0)</f>
        <v>0</v>
      </c>
      <c r="BS437" s="7">
        <f t="shared" ca="1" si="188"/>
        <v>7911</v>
      </c>
      <c r="BT437" s="5">
        <f ca="1">IF(Table1[[#This Row],[field of work]]="HEALTH",Table1[[#This Row],[Income]],0)</f>
        <v>5378</v>
      </c>
      <c r="BU437" s="6">
        <f ca="1">IF(Table1[[#This Row],[field of work]]="CONSTRUCTION",Table1[[#This Row],[Income]],0)</f>
        <v>0</v>
      </c>
      <c r="BV437" s="6">
        <f t="shared" ca="1" si="189"/>
        <v>2832</v>
      </c>
      <c r="BW437" s="6">
        <f ca="1">IF(Table1[[#This Row],[field of work]]="IT",Table1[[#This Row],[Income]],0)</f>
        <v>0</v>
      </c>
      <c r="BX437" s="6">
        <f ca="1">IF(Table1[[#This Row],[field of work]]="GENERAL WORK",Table1[[#This Row],[Income]],0)</f>
        <v>0</v>
      </c>
      <c r="BY437" s="7">
        <f ca="1">IF(Table1[[#This Row],[field of work]]="AGRICULTURE",Table1[[#This Row],[Income]],0)</f>
        <v>0</v>
      </c>
      <c r="BZ437" s="5">
        <f ca="1">IF(Table1[[#This Row],[Value of debts]]&gt;Table1[[#This Row],[Income]],1,0)</f>
        <v>1</v>
      </c>
      <c r="CA437" s="7"/>
      <c r="CB437" s="5">
        <f ca="1">IF(Table1[[#This Row],[Networth of person($)]]&gt;$CC$6,Table1[[#This Row],[age]],0)</f>
        <v>37</v>
      </c>
      <c r="CC437" s="7"/>
      <c r="CD437" s="6"/>
      <c r="CE437" s="6"/>
      <c r="CF437" s="6"/>
      <c r="CG437" s="6"/>
      <c r="CH437" s="6"/>
      <c r="CI437" s="6"/>
    </row>
    <row r="438" spans="2:87" x14ac:dyDescent="0.25">
      <c r="B438">
        <f t="shared" ca="1" si="170"/>
        <v>1</v>
      </c>
      <c r="C438" t="str">
        <f t="shared" ca="1" si="171"/>
        <v>men</v>
      </c>
      <c r="D438">
        <f t="shared" ca="1" si="172"/>
        <v>41</v>
      </c>
      <c r="E438">
        <f t="shared" ca="1" si="173"/>
        <v>3</v>
      </c>
      <c r="F438" t="str">
        <f t="shared" ca="1" si="174"/>
        <v>teaching</v>
      </c>
      <c r="G438">
        <f t="shared" ca="1" si="175"/>
        <v>6</v>
      </c>
      <c r="H438" t="str">
        <f t="shared" ca="1" si="176"/>
        <v>other</v>
      </c>
      <c r="I438">
        <f t="shared" ca="1" si="177"/>
        <v>0</v>
      </c>
      <c r="J438">
        <f t="shared" ca="1" si="178"/>
        <v>2</v>
      </c>
      <c r="K438">
        <f t="shared" ca="1" si="179"/>
        <v>2832</v>
      </c>
      <c r="L438">
        <f t="shared" ca="1" si="180"/>
        <v>7</v>
      </c>
      <c r="M438" t="str">
        <f t="shared" ca="1" si="181"/>
        <v>Manitoba</v>
      </c>
      <c r="N438">
        <f t="shared" ca="1" si="190"/>
        <v>16992</v>
      </c>
      <c r="O438">
        <f t="shared" ca="1" si="182"/>
        <v>16876.069541093661</v>
      </c>
      <c r="P438">
        <f t="shared" ca="1" si="191"/>
        <v>4557.5955966494121</v>
      </c>
      <c r="Q438">
        <f t="shared" ca="1" si="183"/>
        <v>3186</v>
      </c>
      <c r="R438">
        <f t="shared" ca="1" si="192"/>
        <v>2291.7430329159301</v>
      </c>
      <c r="S438">
        <f t="shared" ca="1" si="193"/>
        <v>3607.0599801984954</v>
      </c>
      <c r="T438">
        <f t="shared" ca="1" si="194"/>
        <v>25156.655576847908</v>
      </c>
      <c r="U438">
        <f t="shared" ca="1" si="195"/>
        <v>22353.812574009589</v>
      </c>
      <c r="V438">
        <f t="shared" ca="1" si="196"/>
        <v>2802.8430028383191</v>
      </c>
      <c r="AD438" s="5">
        <f ca="1">IF(Table1[[#This Row],[Gender]]="men",1,0)</f>
        <v>1</v>
      </c>
      <c r="AE438" s="6">
        <f ca="1">IF(Table1[[#This Row],[Gender]]="women",1,0)</f>
        <v>0</v>
      </c>
      <c r="AF438" s="6"/>
      <c r="AG438" s="7"/>
      <c r="AJ438" s="17">
        <f ca="1">IF(Table1[[#This Row],[field of work]]="TEACHING",1,0)</f>
        <v>1</v>
      </c>
      <c r="AK438" s="11">
        <f ca="1">IF(Table1[[#This Row],[field of work]]="CONSTRUCTION",1,0)</f>
        <v>0</v>
      </c>
      <c r="AL438" s="11">
        <f ca="1">IF(Table1[[#This Row],[field of work]]="AGRICULTURE",1,0)</f>
        <v>0</v>
      </c>
      <c r="AM438" s="11">
        <f ca="1">IF(Table1[[#This Row],[field of work]]="AGRICULTURE",1,0)</f>
        <v>0</v>
      </c>
      <c r="AN438" s="11">
        <f ca="1">IF(Table1[[#This Row],[field of work]]="HEALTH",1,0)</f>
        <v>0</v>
      </c>
      <c r="AO438" s="11">
        <f ca="1">IF(Table1[[#This Row],[field of work]]="IT",1,0)</f>
        <v>0</v>
      </c>
      <c r="AP438" s="11"/>
      <c r="AQ438" s="11"/>
      <c r="AR438" s="6"/>
      <c r="AS438" s="6"/>
      <c r="AT438" s="6"/>
      <c r="AU438" s="7"/>
      <c r="AW438" s="20">
        <f ca="1">QUOTIENT(Table1[[#This Row],[Car Value]],Table1[[#This Row],[Cars]])</f>
        <v>2278</v>
      </c>
      <c r="AX438" s="6"/>
      <c r="AY438" s="17">
        <f ca="1">IF(Table1[[#This Row],[Value of debts]]&gt;$AZ$6,1,0)</f>
        <v>1</v>
      </c>
      <c r="AZ438" s="6"/>
      <c r="BA438" s="6"/>
      <c r="BB438" s="7"/>
      <c r="BC438" s="27">
        <f ca="1">(Table1[[#This Row],[Mortage left]]/Table1[[#This Row],[Value of House]])</f>
        <v>0.99317735058225398</v>
      </c>
      <c r="BD438" s="11">
        <f t="shared" ca="1" si="184"/>
        <v>0</v>
      </c>
      <c r="BE438" s="11"/>
      <c r="BF438" s="11"/>
      <c r="BG438" s="17">
        <f ca="1">IF(Table1[[#This Row],[Area]]="YUKON",Table1[[#This Row],[Income]],0)</f>
        <v>0</v>
      </c>
      <c r="BH438" s="11">
        <f ca="1">IF(Table1[[#This Row],[Area]]="BC",Table1[[#This Row],[Income]],0)</f>
        <v>0</v>
      </c>
      <c r="BI438" s="11">
        <f t="shared" ca="1" si="185"/>
        <v>0</v>
      </c>
      <c r="BJ438" s="11">
        <f t="shared" ca="1" si="186"/>
        <v>0</v>
      </c>
      <c r="BK438" s="11">
        <f ca="1">IF(Table1[[#This Row],[Area]]="NUNAVUT",Table1[[#This Row],[Income]],0)</f>
        <v>0</v>
      </c>
      <c r="BL438" s="11">
        <f t="shared" ca="1" si="187"/>
        <v>0</v>
      </c>
      <c r="BM438" s="6">
        <f ca="1">IF(Table1[[#This Row],[Area]]="MANITOBA",Table1[[#This Row],[Income]],0)</f>
        <v>2832</v>
      </c>
      <c r="BN438" s="6">
        <f ca="1">IF(Table1[[#This Row],[Area]]="ONTARIO",Table1[[#This Row],[Income]],0)</f>
        <v>0</v>
      </c>
      <c r="BO438" s="6">
        <f ca="1">IF(Table1[[#This Row],[Area]]="QUEBEC",Table1[[#This Row],[Income]],0)</f>
        <v>0</v>
      </c>
      <c r="BP438" s="6">
        <f ca="1">IF(Table1[[#This Row],[Area]]="NEWFOUNLAND",Table1[[#This Row],[Income]],0)</f>
        <v>0</v>
      </c>
      <c r="BQ438" s="6">
        <f ca="1">IF(Table1[[#This Row],[Area]]="NEW BRUNCWICK",Table1[[#This Row],[Income]],0)</f>
        <v>0</v>
      </c>
      <c r="BR438" s="6">
        <f ca="1">IF(Table1[[#This Row],[Area]]="NOVA SCOTIA",Table1[[#This Row],[Income]],0)</f>
        <v>0</v>
      </c>
      <c r="BS438" s="7">
        <f t="shared" ca="1" si="188"/>
        <v>0</v>
      </c>
      <c r="BT438" s="5">
        <f ca="1">IF(Table1[[#This Row],[field of work]]="HEALTH",Table1[[#This Row],[Income]],0)</f>
        <v>0</v>
      </c>
      <c r="BU438" s="6">
        <f ca="1">IF(Table1[[#This Row],[field of work]]="CONSTRUCTION",Table1[[#This Row],[Income]],0)</f>
        <v>0</v>
      </c>
      <c r="BV438" s="6">
        <f t="shared" ca="1" si="189"/>
        <v>0</v>
      </c>
      <c r="BW438" s="6">
        <f ca="1">IF(Table1[[#This Row],[field of work]]="IT",Table1[[#This Row],[Income]],0)</f>
        <v>0</v>
      </c>
      <c r="BX438" s="6">
        <f ca="1">IF(Table1[[#This Row],[field of work]]="GENERAL WORK",Table1[[#This Row],[Income]],0)</f>
        <v>0</v>
      </c>
      <c r="BY438" s="7">
        <f ca="1">IF(Table1[[#This Row],[field of work]]="AGRICULTURE",Table1[[#This Row],[Income]],0)</f>
        <v>0</v>
      </c>
      <c r="BZ438" s="5">
        <f ca="1">IF(Table1[[#This Row],[Value of debts]]&gt;Table1[[#This Row],[Income]],1,0)</f>
        <v>1</v>
      </c>
      <c r="CA438" s="7"/>
      <c r="CB438" s="5">
        <f ca="1">IF(Table1[[#This Row],[Networth of person($)]]&gt;$CC$6,Table1[[#This Row],[age]],0)</f>
        <v>0</v>
      </c>
      <c r="CC438" s="7"/>
      <c r="CD438" s="6"/>
      <c r="CE438" s="6"/>
      <c r="CF438" s="6"/>
      <c r="CG438" s="6"/>
      <c r="CH438" s="6"/>
      <c r="CI438" s="6"/>
    </row>
    <row r="439" spans="2:87" x14ac:dyDescent="0.25">
      <c r="B439">
        <f ca="1">RANDBETWEEN(1,2)</f>
        <v>1</v>
      </c>
      <c r="C439" t="str">
        <f ca="1">IF(B439=1,"men","women")</f>
        <v>men</v>
      </c>
      <c r="D439">
        <f ca="1">RANDBETWEEN(25,45)</f>
        <v>45</v>
      </c>
      <c r="E439">
        <f ca="1">RANDBETWEEN(1,6)</f>
        <v>4</v>
      </c>
      <c r="F439" t="str">
        <f ca="1">VLOOKUP(E439,$X$6:$Y$11,2)</f>
        <v>IT</v>
      </c>
      <c r="G439">
        <f ca="1">RANDBETWEEN(1,6)</f>
        <v>3</v>
      </c>
      <c r="H439" t="str">
        <f ca="1">VLOOKUP(G439,$Z$6:$AA$10,2)</f>
        <v>university</v>
      </c>
      <c r="I439">
        <f ca="1">RANDBETWEEN(0,4)</f>
        <v>1</v>
      </c>
      <c r="J439">
        <f ca="1">RANDBETWEEN(1,3)</f>
        <v>1</v>
      </c>
      <c r="K439">
        <f ca="1">RANDBETWEEN(2500,9000)</f>
        <v>7911</v>
      </c>
      <c r="L439">
        <f ca="1">RANDBETWEEN(1,13)</f>
        <v>13</v>
      </c>
      <c r="M439" t="str">
        <f ca="1">VLOOKUP(L439,$AB$6:$AC$18,2)</f>
        <v>Prince Edward Island</v>
      </c>
      <c r="N439">
        <f ca="1">K439*RANDBETWEEN(3,6)</f>
        <v>39555</v>
      </c>
      <c r="O439">
        <f ca="1">RAND()*N439</f>
        <v>32192.948722468922</v>
      </c>
      <c r="P439">
        <f ca="1">J439*RAND()*K439</f>
        <v>6107.8703587735108</v>
      </c>
      <c r="Q439">
        <f ca="1">RANDBETWEEN(0,P439)</f>
        <v>6094</v>
      </c>
      <c r="R439">
        <f ca="1">RAND()*K439*2</f>
        <v>11218.021276511445</v>
      </c>
      <c r="S439">
        <f ca="1">RAND()*K439*1.5</f>
        <v>1174.4363587038401</v>
      </c>
      <c r="T439">
        <f ca="1">SUM(N439,P439,S439)</f>
        <v>46837.306717477346</v>
      </c>
      <c r="U439">
        <f ca="1">SUM(O439,Q439,R439)</f>
        <v>49504.969998980363</v>
      </c>
      <c r="V439">
        <f ca="1">T439-U439</f>
        <v>-2667.6632815030171</v>
      </c>
      <c r="AD439" s="5">
        <f ca="1">IF(Table1[[#This Row],[Gender]]="men",1,0)</f>
        <v>1</v>
      </c>
      <c r="AE439" s="6">
        <f ca="1">IF(Table1[[#This Row],[Gender]]="women",1,0)</f>
        <v>0</v>
      </c>
      <c r="AF439" s="6"/>
      <c r="AG439" s="7"/>
      <c r="AJ439" s="17">
        <f ca="1">IF(Table1[[#This Row],[field of work]]="TEACHING",1,0)</f>
        <v>0</v>
      </c>
      <c r="AK439" s="11">
        <f ca="1">IF(Table1[[#This Row],[field of work]]="CONSTRUCTION",1,0)</f>
        <v>0</v>
      </c>
      <c r="AL439" s="11">
        <f ca="1">IF(Table1[[#This Row],[field of work]]="AGRICULTURE",1,0)</f>
        <v>0</v>
      </c>
      <c r="AM439" s="11">
        <f ca="1">IF(Table1[[#This Row],[field of work]]="AGRICULTURE",1,0)</f>
        <v>0</v>
      </c>
      <c r="AN439" s="11">
        <f ca="1">IF(Table1[[#This Row],[field of work]]="HEALTH",1,0)</f>
        <v>0</v>
      </c>
      <c r="AO439" s="11">
        <f ca="1">IF(Table1[[#This Row],[field of work]]="IT",1,0)</f>
        <v>1</v>
      </c>
      <c r="AP439" s="11"/>
      <c r="AQ439" s="11"/>
      <c r="AR439" s="6"/>
      <c r="AS439" s="6"/>
      <c r="AT439" s="6"/>
      <c r="AU439" s="7"/>
      <c r="AW439" s="20">
        <f ca="1">QUOTIENT(Table1[[#This Row],[Car Value]],Table1[[#This Row],[Cars]])</f>
        <v>6107</v>
      </c>
      <c r="AX439" s="6"/>
      <c r="AY439" s="17">
        <f ca="1">IF(Table1[[#This Row],[Value of debts]]&gt;$AZ$6,1,0)</f>
        <v>1</v>
      </c>
      <c r="AZ439" s="6"/>
      <c r="BA439" s="6"/>
      <c r="BB439" s="7"/>
      <c r="BC439" s="27">
        <f ca="1">(Table1[[#This Row],[Mortage left]]/Table1[[#This Row],[Value of House]])</f>
        <v>0.81387811205837246</v>
      </c>
      <c r="BD439" s="11">
        <f t="shared" ca="1" si="184"/>
        <v>0</v>
      </c>
      <c r="BE439" s="11"/>
      <c r="BF439" s="11"/>
      <c r="BG439" s="17">
        <f ca="1">IF(Table1[[#This Row],[Area]]="YUKON",Table1[[#This Row],[Income]],0)</f>
        <v>0</v>
      </c>
      <c r="BH439" s="11">
        <f ca="1">IF(Table1[[#This Row],[Area]]="BC",Table1[[#This Row],[Income]],0)</f>
        <v>0</v>
      </c>
      <c r="BI439" s="11">
        <f t="shared" ca="1" si="185"/>
        <v>0</v>
      </c>
      <c r="BJ439" s="11">
        <f t="shared" ca="1" si="186"/>
        <v>0</v>
      </c>
      <c r="BK439" s="11">
        <f ca="1">IF(Table1[[#This Row],[Area]]="NUNAVUT",Table1[[#This Row],[Income]],0)</f>
        <v>0</v>
      </c>
      <c r="BL439" s="11">
        <f t="shared" ca="1" si="187"/>
        <v>0</v>
      </c>
      <c r="BM439" s="6">
        <f ca="1">IF(Table1[[#This Row],[Area]]="MANITOBA",Table1[[#This Row],[Income]],0)</f>
        <v>0</v>
      </c>
      <c r="BN439" s="6">
        <f ca="1">IF(Table1[[#This Row],[Area]]="ONTARIO",Table1[[#This Row],[Income]],0)</f>
        <v>0</v>
      </c>
      <c r="BO439" s="6">
        <f ca="1">IF(Table1[[#This Row],[Area]]="QUEBEC",Table1[[#This Row],[Income]],0)</f>
        <v>0</v>
      </c>
      <c r="BP439" s="6">
        <f ca="1">IF(Table1[[#This Row],[Area]]="NEWFOUNLAND",Table1[[#This Row],[Income]],0)</f>
        <v>0</v>
      </c>
      <c r="BQ439" s="6">
        <f ca="1">IF(Table1[[#This Row],[Area]]="NEW BRUNCWICK",Table1[[#This Row],[Income]],0)</f>
        <v>0</v>
      </c>
      <c r="BR439" s="6">
        <f ca="1">IF(Table1[[#This Row],[Area]]="NOVA SCOTIA",Table1[[#This Row],[Income]],0)</f>
        <v>0</v>
      </c>
      <c r="BS439" s="7">
        <f t="shared" ca="1" si="188"/>
        <v>0</v>
      </c>
      <c r="BT439" s="5">
        <f ca="1">IF(Table1[[#This Row],[field of work]]="HEALTH",Table1[[#This Row],[Income]],0)</f>
        <v>0</v>
      </c>
      <c r="BU439" s="6">
        <f ca="1">IF(Table1[[#This Row],[field of work]]="CONSTRUCTION",Table1[[#This Row],[Income]],0)</f>
        <v>0</v>
      </c>
      <c r="BV439" s="6">
        <f t="shared" ca="1" si="189"/>
        <v>0</v>
      </c>
      <c r="BW439" s="6">
        <f ca="1">IF(Table1[[#This Row],[field of work]]="IT",Table1[[#This Row],[Income]],0)</f>
        <v>7911</v>
      </c>
      <c r="BX439" s="6">
        <f ca="1">IF(Table1[[#This Row],[field of work]]="GENERAL WORK",Table1[[#This Row],[Income]],0)</f>
        <v>0</v>
      </c>
      <c r="BY439" s="7">
        <f ca="1">IF(Table1[[#This Row],[field of work]]="AGRICULTURE",Table1[[#This Row],[Income]],0)</f>
        <v>0</v>
      </c>
      <c r="BZ439" s="5">
        <f ca="1">IF(Table1[[#This Row],[Value of debts]]&gt;Table1[[#This Row],[Income]],1,0)</f>
        <v>1</v>
      </c>
      <c r="CA439" s="7"/>
      <c r="CB439" s="5">
        <f ca="1">IF(Table1[[#This Row],[Networth of person($)]]&gt;$CC$6,Table1[[#This Row],[age]],0)</f>
        <v>0</v>
      </c>
      <c r="CC439" s="7"/>
      <c r="CD439" s="6"/>
      <c r="CE439" s="6"/>
      <c r="CF439" s="6"/>
      <c r="CG439" s="6"/>
      <c r="CH439" s="6"/>
      <c r="CI439" s="6"/>
    </row>
    <row r="440" spans="2:87" x14ac:dyDescent="0.25">
      <c r="B440">
        <f t="shared" ref="B440:B500" ca="1" si="197">RANDBETWEEN(1,2)</f>
        <v>2</v>
      </c>
      <c r="C440" t="str">
        <f t="shared" ref="C440:C500" ca="1" si="198">IF(B440=1,"men","women")</f>
        <v>women</v>
      </c>
      <c r="D440">
        <f t="shared" ref="D440:D500" ca="1" si="199">RANDBETWEEN(25,45)</f>
        <v>37</v>
      </c>
      <c r="E440">
        <f t="shared" ref="E440:E500" ca="1" si="200">RANDBETWEEN(1,6)</f>
        <v>2</v>
      </c>
      <c r="F440" t="str">
        <f t="shared" ref="F440:F500" ca="1" si="201">VLOOKUP(E440,$X$6:$Y$11,2)</f>
        <v>constuction</v>
      </c>
      <c r="G440">
        <f t="shared" ref="G440:G500" ca="1" si="202">RANDBETWEEN(1,6)</f>
        <v>4</v>
      </c>
      <c r="H440" t="str">
        <f t="shared" ref="H440:H500" ca="1" si="203">VLOOKUP(G440,$Z$6:$AA$10,2)</f>
        <v>technical</v>
      </c>
      <c r="I440">
        <f t="shared" ref="I440:I500" ca="1" si="204">RANDBETWEEN(0,4)</f>
        <v>4</v>
      </c>
      <c r="J440">
        <f t="shared" ref="J440:J500" ca="1" si="205">RANDBETWEEN(1,3)</f>
        <v>2</v>
      </c>
      <c r="K440">
        <f t="shared" ref="K440:K500" ca="1" si="206">RANDBETWEEN(2500,9000)</f>
        <v>6176</v>
      </c>
      <c r="L440">
        <f t="shared" ref="L440:L500" ca="1" si="207">RANDBETWEEN(1,13)</f>
        <v>6</v>
      </c>
      <c r="M440" t="str">
        <f t="shared" ref="M440:M500" ca="1" si="208">VLOOKUP(L440,$AB$6:$AC$18,2)</f>
        <v>Saskatchenwan</v>
      </c>
      <c r="N440">
        <f t="shared" ref="N440:N500" ca="1" si="209">K440*RANDBETWEEN(3,6)</f>
        <v>24704</v>
      </c>
      <c r="O440">
        <f t="shared" ref="O440:O500" ca="1" si="210">RAND()*N440</f>
        <v>13969.918475150818</v>
      </c>
      <c r="P440">
        <f t="shared" ref="P440:P500" ca="1" si="211">J440*RAND()*K440</f>
        <v>12176.26032515505</v>
      </c>
      <c r="Q440">
        <f t="shared" ref="Q440:Q500" ca="1" si="212">RANDBETWEEN(0,P440)</f>
        <v>2514</v>
      </c>
      <c r="R440">
        <f t="shared" ref="R440:R500" ca="1" si="213">RAND()*K440*2</f>
        <v>5785.8328534670227</v>
      </c>
      <c r="S440">
        <f t="shared" ref="S440:S500" ca="1" si="214">RAND()*K440*1.5</f>
        <v>7364.3116258149958</v>
      </c>
      <c r="T440">
        <f t="shared" ref="T440:T500" ca="1" si="215">SUM(N440,P440,S440)</f>
        <v>44244.571950970043</v>
      </c>
      <c r="U440">
        <f t="shared" ref="U440:U500" ca="1" si="216">SUM(O440,Q440,R440)</f>
        <v>22269.75132861784</v>
      </c>
      <c r="V440">
        <f t="shared" ref="V440:V500" ca="1" si="217">T440-U440</f>
        <v>21974.820622352203</v>
      </c>
      <c r="AD440" s="5">
        <f ca="1">IF(Table1[[#This Row],[Gender]]="men",1,0)</f>
        <v>0</v>
      </c>
      <c r="AE440" s="6">
        <f ca="1">IF(Table1[[#This Row],[Gender]]="women",1,0)</f>
        <v>1</v>
      </c>
      <c r="AF440" s="6"/>
      <c r="AG440" s="7"/>
      <c r="AJ440" s="17">
        <f ca="1">IF(Table1[[#This Row],[field of work]]="TEACHING",1,0)</f>
        <v>0</v>
      </c>
      <c r="AK440" s="11">
        <f ca="1">IF(Table1[[#This Row],[field of work]]="CONSTRUCTION",1,0)</f>
        <v>0</v>
      </c>
      <c r="AL440" s="11">
        <f ca="1">IF(Table1[[#This Row],[field of work]]="AGRICULTURE",1,0)</f>
        <v>0</v>
      </c>
      <c r="AM440" s="11">
        <f ca="1">IF(Table1[[#This Row],[field of work]]="AGRICULTURE",1,0)</f>
        <v>0</v>
      </c>
      <c r="AN440" s="11">
        <f ca="1">IF(Table1[[#This Row],[field of work]]="HEALTH",1,0)</f>
        <v>0</v>
      </c>
      <c r="AO440" s="11">
        <f ca="1">IF(Table1[[#This Row],[field of work]]="IT",1,0)</f>
        <v>0</v>
      </c>
      <c r="AP440" s="11"/>
      <c r="AQ440" s="11"/>
      <c r="AR440" s="6"/>
      <c r="AS440" s="6"/>
      <c r="AT440" s="6"/>
      <c r="AU440" s="7"/>
      <c r="AW440" s="20">
        <f ca="1">QUOTIENT(Table1[[#This Row],[Car Value]],Table1[[#This Row],[Cars]])</f>
        <v>6088</v>
      </c>
      <c r="AX440" s="6"/>
      <c r="AY440" s="17">
        <f ca="1">IF(Table1[[#This Row],[Value of debts]]&gt;$AZ$6,1,0)</f>
        <v>1</v>
      </c>
      <c r="AZ440" s="6"/>
      <c r="BA440" s="6"/>
      <c r="BB440" s="7"/>
      <c r="BC440" s="27">
        <f ca="1">(Table1[[#This Row],[Mortage left]]/Table1[[#This Row],[Value of House]])</f>
        <v>0.56549216625448584</v>
      </c>
      <c r="BD440" s="11">
        <f t="shared" ca="1" si="184"/>
        <v>0</v>
      </c>
      <c r="BE440" s="11"/>
      <c r="BF440" s="11"/>
      <c r="BG440" s="17">
        <f ca="1">IF(Table1[[#This Row],[Area]]="YUKON",Table1[[#This Row],[Income]],0)</f>
        <v>0</v>
      </c>
      <c r="BH440" s="11">
        <f ca="1">IF(Table1[[#This Row],[Area]]="BC",Table1[[#This Row],[Income]],0)</f>
        <v>0</v>
      </c>
      <c r="BI440" s="11">
        <f t="shared" ca="1" si="185"/>
        <v>0</v>
      </c>
      <c r="BJ440" s="11">
        <f t="shared" ca="1" si="186"/>
        <v>0</v>
      </c>
      <c r="BK440" s="11">
        <f ca="1">IF(Table1[[#This Row],[Area]]="NUNAVUT",Table1[[#This Row],[Income]],0)</f>
        <v>0</v>
      </c>
      <c r="BL440" s="11">
        <f t="shared" ca="1" si="187"/>
        <v>5420</v>
      </c>
      <c r="BM440" s="6">
        <f ca="1">IF(Table1[[#This Row],[Area]]="MANITOBA",Table1[[#This Row],[Income]],0)</f>
        <v>0</v>
      </c>
      <c r="BN440" s="6">
        <f ca="1">IF(Table1[[#This Row],[Area]]="ONTARIO",Table1[[#This Row],[Income]],0)</f>
        <v>0</v>
      </c>
      <c r="BO440" s="6">
        <f ca="1">IF(Table1[[#This Row],[Area]]="QUEBEC",Table1[[#This Row],[Income]],0)</f>
        <v>0</v>
      </c>
      <c r="BP440" s="6">
        <f ca="1">IF(Table1[[#This Row],[Area]]="NEWFOUNLAND",Table1[[#This Row],[Income]],0)</f>
        <v>0</v>
      </c>
      <c r="BQ440" s="6">
        <f ca="1">IF(Table1[[#This Row],[Area]]="NEW BRUNCWICK",Table1[[#This Row],[Income]],0)</f>
        <v>0</v>
      </c>
      <c r="BR440" s="6">
        <f ca="1">IF(Table1[[#This Row],[Area]]="NOVA SCOTIA",Table1[[#This Row],[Income]],0)</f>
        <v>0</v>
      </c>
      <c r="BS440" s="7">
        <f t="shared" ca="1" si="188"/>
        <v>0</v>
      </c>
      <c r="BT440" s="5">
        <f ca="1">IF(Table1[[#This Row],[field of work]]="HEALTH",Table1[[#This Row],[Income]],0)</f>
        <v>0</v>
      </c>
      <c r="BU440" s="6">
        <f ca="1">IF(Table1[[#This Row],[field of work]]="CONSTRUCTION",Table1[[#This Row],[Income]],0)</f>
        <v>0</v>
      </c>
      <c r="BV440" s="6">
        <f t="shared" ca="1" si="189"/>
        <v>0</v>
      </c>
      <c r="BW440" s="6">
        <f ca="1">IF(Table1[[#This Row],[field of work]]="IT",Table1[[#This Row],[Income]],0)</f>
        <v>0</v>
      </c>
      <c r="BX440" s="6">
        <f ca="1">IF(Table1[[#This Row],[field of work]]="GENERAL WORK",Table1[[#This Row],[Income]],0)</f>
        <v>0</v>
      </c>
      <c r="BY440" s="7">
        <f ca="1">IF(Table1[[#This Row],[field of work]]="AGRICULTURE",Table1[[#This Row],[Income]],0)</f>
        <v>0</v>
      </c>
      <c r="BZ440" s="5">
        <f ca="1">IF(Table1[[#This Row],[Value of debts]]&gt;Table1[[#This Row],[Income]],1,0)</f>
        <v>1</v>
      </c>
      <c r="CA440" s="7"/>
      <c r="CB440" s="5">
        <f ca="1">IF(Table1[[#This Row],[Networth of person($)]]&gt;$CC$6,Table1[[#This Row],[age]],0)</f>
        <v>37</v>
      </c>
      <c r="CC440" s="7"/>
      <c r="CD440" s="6"/>
      <c r="CE440" s="6"/>
      <c r="CF440" s="6"/>
      <c r="CG440" s="6"/>
      <c r="CH440" s="6"/>
      <c r="CI440" s="6"/>
    </row>
    <row r="441" spans="2:87" x14ac:dyDescent="0.25">
      <c r="B441">
        <f t="shared" ca="1" si="197"/>
        <v>2</v>
      </c>
      <c r="C441" t="str">
        <f t="shared" ca="1" si="198"/>
        <v>women</v>
      </c>
      <c r="D441">
        <f t="shared" ca="1" si="199"/>
        <v>36</v>
      </c>
      <c r="E441">
        <f t="shared" ca="1" si="200"/>
        <v>2</v>
      </c>
      <c r="F441" t="str">
        <f t="shared" ca="1" si="201"/>
        <v>constuction</v>
      </c>
      <c r="G441">
        <f t="shared" ca="1" si="202"/>
        <v>3</v>
      </c>
      <c r="H441" t="str">
        <f t="shared" ca="1" si="203"/>
        <v>university</v>
      </c>
      <c r="I441">
        <f t="shared" ca="1" si="204"/>
        <v>1</v>
      </c>
      <c r="J441">
        <f t="shared" ca="1" si="205"/>
        <v>3</v>
      </c>
      <c r="K441">
        <f t="shared" ca="1" si="206"/>
        <v>3459</v>
      </c>
      <c r="L441">
        <f t="shared" ca="1" si="207"/>
        <v>1</v>
      </c>
      <c r="M441" t="str">
        <f t="shared" ca="1" si="208"/>
        <v>Yukon</v>
      </c>
      <c r="N441">
        <f t="shared" ca="1" si="209"/>
        <v>20754</v>
      </c>
      <c r="O441">
        <f t="shared" ca="1" si="210"/>
        <v>1044.9000514007332</v>
      </c>
      <c r="P441">
        <f t="shared" ca="1" si="211"/>
        <v>4658.0638850090054</v>
      </c>
      <c r="Q441">
        <f t="shared" ca="1" si="212"/>
        <v>4592</v>
      </c>
      <c r="R441">
        <f t="shared" ca="1" si="213"/>
        <v>3996.7133301159756</v>
      </c>
      <c r="S441">
        <f t="shared" ca="1" si="214"/>
        <v>3369.9173824807876</v>
      </c>
      <c r="T441">
        <f t="shared" ca="1" si="215"/>
        <v>28781.981267489791</v>
      </c>
      <c r="U441">
        <f t="shared" ca="1" si="216"/>
        <v>9633.6133815167086</v>
      </c>
      <c r="V441">
        <f t="shared" ca="1" si="217"/>
        <v>19148.367885973083</v>
      </c>
      <c r="AD441" s="5">
        <f ca="1">IF(Table1[[#This Row],[Gender]]="men",1,0)</f>
        <v>0</v>
      </c>
      <c r="AE441" s="6">
        <f ca="1">IF(Table1[[#This Row],[Gender]]="women",1,0)</f>
        <v>1</v>
      </c>
      <c r="AF441" s="6"/>
      <c r="AG441" s="7"/>
      <c r="AJ441" s="17">
        <f ca="1">IF(Table1[[#This Row],[field of work]]="TEACHING",1,0)</f>
        <v>0</v>
      </c>
      <c r="AK441" s="11">
        <f ca="1">IF(Table1[[#This Row],[field of work]]="CONSTRUCTION",1,0)</f>
        <v>0</v>
      </c>
      <c r="AL441" s="11">
        <f ca="1">IF(Table1[[#This Row],[field of work]]="AGRICULTURE",1,0)</f>
        <v>0</v>
      </c>
      <c r="AM441" s="11">
        <f ca="1">IF(Table1[[#This Row],[field of work]]="AGRICULTURE",1,0)</f>
        <v>0</v>
      </c>
      <c r="AN441" s="11">
        <f ca="1">IF(Table1[[#This Row],[field of work]]="HEALTH",1,0)</f>
        <v>0</v>
      </c>
      <c r="AO441" s="11">
        <f ca="1">IF(Table1[[#This Row],[field of work]]="IT",1,0)</f>
        <v>0</v>
      </c>
      <c r="AP441" s="11"/>
      <c r="AQ441" s="11"/>
      <c r="AR441" s="6"/>
      <c r="AS441" s="6"/>
      <c r="AT441" s="6"/>
      <c r="AU441" s="7"/>
      <c r="AW441" s="20">
        <f ca="1">QUOTIENT(Table1[[#This Row],[Car Value]],Table1[[#This Row],[Cars]])</f>
        <v>1552</v>
      </c>
      <c r="AX441" s="6"/>
      <c r="AY441" s="17">
        <f ca="1">IF(Table1[[#This Row],[Value of debts]]&gt;$AZ$6,1,0)</f>
        <v>1</v>
      </c>
      <c r="AZ441" s="6"/>
      <c r="BA441" s="6"/>
      <c r="BB441" s="7"/>
      <c r="BC441" s="27">
        <f ca="1">(Table1[[#This Row],[Mortage left]]/Table1[[#This Row],[Value of House]])</f>
        <v>5.0346923552121677E-2</v>
      </c>
      <c r="BD441" s="11">
        <f t="shared" ca="1" si="184"/>
        <v>1</v>
      </c>
      <c r="BE441" s="11"/>
      <c r="BF441" s="11"/>
      <c r="BG441" s="17">
        <f ca="1">IF(Table1[[#This Row],[Area]]="YUKON",Table1[[#This Row],[Income]],0)</f>
        <v>3459</v>
      </c>
      <c r="BH441" s="11">
        <f ca="1">IF(Table1[[#This Row],[Area]]="BC",Table1[[#This Row],[Income]],0)</f>
        <v>0</v>
      </c>
      <c r="BI441" s="11">
        <f t="shared" ca="1" si="185"/>
        <v>0</v>
      </c>
      <c r="BJ441" s="11">
        <f t="shared" ca="1" si="186"/>
        <v>0</v>
      </c>
      <c r="BK441" s="11">
        <f ca="1">IF(Table1[[#This Row],[Area]]="NUNAVUT",Table1[[#This Row],[Income]],0)</f>
        <v>0</v>
      </c>
      <c r="BL441" s="11">
        <f t="shared" ca="1" si="187"/>
        <v>0</v>
      </c>
      <c r="BM441" s="6">
        <f ca="1">IF(Table1[[#This Row],[Area]]="MANITOBA",Table1[[#This Row],[Income]],0)</f>
        <v>0</v>
      </c>
      <c r="BN441" s="6">
        <f ca="1">IF(Table1[[#This Row],[Area]]="ONTARIO",Table1[[#This Row],[Income]],0)</f>
        <v>0</v>
      </c>
      <c r="BO441" s="6">
        <f ca="1">IF(Table1[[#This Row],[Area]]="QUEBEC",Table1[[#This Row],[Income]],0)</f>
        <v>0</v>
      </c>
      <c r="BP441" s="6">
        <f ca="1">IF(Table1[[#This Row],[Area]]="NEWFOUNLAND",Table1[[#This Row],[Income]],0)</f>
        <v>0</v>
      </c>
      <c r="BQ441" s="6">
        <f ca="1">IF(Table1[[#This Row],[Area]]="NEW BRUNCWICK",Table1[[#This Row],[Income]],0)</f>
        <v>0</v>
      </c>
      <c r="BR441" s="6">
        <f ca="1">IF(Table1[[#This Row],[Area]]="NOVA SCOTIA",Table1[[#This Row],[Income]],0)</f>
        <v>0</v>
      </c>
      <c r="BS441" s="7">
        <f t="shared" ca="1" si="188"/>
        <v>0</v>
      </c>
      <c r="BT441" s="5">
        <f ca="1">IF(Table1[[#This Row],[field of work]]="HEALTH",Table1[[#This Row],[Income]],0)</f>
        <v>0</v>
      </c>
      <c r="BU441" s="6">
        <f ca="1">IF(Table1[[#This Row],[field of work]]="CONSTRUCTION",Table1[[#This Row],[Income]],0)</f>
        <v>0</v>
      </c>
      <c r="BV441" s="6">
        <f t="shared" ca="1" si="189"/>
        <v>0</v>
      </c>
      <c r="BW441" s="6">
        <f ca="1">IF(Table1[[#This Row],[field of work]]="IT",Table1[[#This Row],[Income]],0)</f>
        <v>0</v>
      </c>
      <c r="BX441" s="6">
        <f ca="1">IF(Table1[[#This Row],[field of work]]="GENERAL WORK",Table1[[#This Row],[Income]],0)</f>
        <v>0</v>
      </c>
      <c r="BY441" s="7">
        <f ca="1">IF(Table1[[#This Row],[field of work]]="AGRICULTURE",Table1[[#This Row],[Income]],0)</f>
        <v>0</v>
      </c>
      <c r="BZ441" s="5">
        <f ca="1">IF(Table1[[#This Row],[Value of debts]]&gt;Table1[[#This Row],[Income]],1,0)</f>
        <v>1</v>
      </c>
      <c r="CA441" s="7"/>
      <c r="CB441" s="5">
        <f ca="1">IF(Table1[[#This Row],[Networth of person($)]]&gt;$CC$6,Table1[[#This Row],[age]],0)</f>
        <v>36</v>
      </c>
      <c r="CC441" s="7"/>
      <c r="CD441" s="6"/>
      <c r="CE441" s="6"/>
      <c r="CF441" s="6"/>
      <c r="CG441" s="6"/>
      <c r="CH441" s="6"/>
      <c r="CI441" s="6"/>
    </row>
    <row r="442" spans="2:87" x14ac:dyDescent="0.25">
      <c r="B442">
        <f t="shared" ca="1" si="197"/>
        <v>1</v>
      </c>
      <c r="C442" t="str">
        <f t="shared" ca="1" si="198"/>
        <v>men</v>
      </c>
      <c r="D442">
        <f t="shared" ca="1" si="199"/>
        <v>32</v>
      </c>
      <c r="E442">
        <f t="shared" ca="1" si="200"/>
        <v>1</v>
      </c>
      <c r="F442" t="str">
        <f t="shared" ca="1" si="201"/>
        <v>health</v>
      </c>
      <c r="G442">
        <f t="shared" ca="1" si="202"/>
        <v>1</v>
      </c>
      <c r="H442" t="str">
        <f t="shared" ca="1" si="203"/>
        <v>highschool</v>
      </c>
      <c r="I442">
        <f t="shared" ca="1" si="204"/>
        <v>2</v>
      </c>
      <c r="J442">
        <f t="shared" ca="1" si="205"/>
        <v>1</v>
      </c>
      <c r="K442">
        <f t="shared" ca="1" si="206"/>
        <v>7958</v>
      </c>
      <c r="L442">
        <f t="shared" ca="1" si="207"/>
        <v>12</v>
      </c>
      <c r="M442" t="str">
        <f t="shared" ca="1" si="208"/>
        <v>Nova Scotia</v>
      </c>
      <c r="N442">
        <f t="shared" ca="1" si="209"/>
        <v>39790</v>
      </c>
      <c r="O442">
        <f t="shared" ca="1" si="210"/>
        <v>24491.57795877663</v>
      </c>
      <c r="P442">
        <f t="shared" ca="1" si="211"/>
        <v>729.23107510433078</v>
      </c>
      <c r="Q442">
        <f t="shared" ca="1" si="212"/>
        <v>10</v>
      </c>
      <c r="R442">
        <f t="shared" ca="1" si="213"/>
        <v>873.42269583752932</v>
      </c>
      <c r="S442">
        <f t="shared" ca="1" si="214"/>
        <v>8617.8679989720385</v>
      </c>
      <c r="T442">
        <f t="shared" ca="1" si="215"/>
        <v>49137.099074076374</v>
      </c>
      <c r="U442">
        <f t="shared" ca="1" si="216"/>
        <v>25375.000654614159</v>
      </c>
      <c r="V442">
        <f t="shared" ca="1" si="217"/>
        <v>23762.098419462214</v>
      </c>
      <c r="AD442" s="5">
        <f ca="1">IF(Table1[[#This Row],[Gender]]="men",1,0)</f>
        <v>1</v>
      </c>
      <c r="AE442" s="6">
        <f ca="1">IF(Table1[[#This Row],[Gender]]="women",1,0)</f>
        <v>0</v>
      </c>
      <c r="AF442" s="6"/>
      <c r="AG442" s="7"/>
      <c r="AJ442" s="17">
        <f ca="1">IF(Table1[[#This Row],[field of work]]="TEACHING",1,0)</f>
        <v>0</v>
      </c>
      <c r="AK442" s="11">
        <f ca="1">IF(Table1[[#This Row],[field of work]]="CONSTRUCTION",1,0)</f>
        <v>0</v>
      </c>
      <c r="AL442" s="11">
        <f ca="1">IF(Table1[[#This Row],[field of work]]="AGRICULTURE",1,0)</f>
        <v>0</v>
      </c>
      <c r="AM442" s="11">
        <f ca="1">IF(Table1[[#This Row],[field of work]]="AGRICULTURE",1,0)</f>
        <v>0</v>
      </c>
      <c r="AN442" s="11">
        <f ca="1">IF(Table1[[#This Row],[field of work]]="HEALTH",1,0)</f>
        <v>1</v>
      </c>
      <c r="AO442" s="11">
        <f ca="1">IF(Table1[[#This Row],[field of work]]="IT",1,0)</f>
        <v>0</v>
      </c>
      <c r="AP442" s="11"/>
      <c r="AQ442" s="11"/>
      <c r="AR442" s="6"/>
      <c r="AS442" s="6"/>
      <c r="AT442" s="6"/>
      <c r="AU442" s="7"/>
      <c r="AW442" s="20">
        <f ca="1">QUOTIENT(Table1[[#This Row],[Car Value]],Table1[[#This Row],[Cars]])</f>
        <v>729</v>
      </c>
      <c r="AX442" s="6"/>
      <c r="AY442" s="17">
        <f ca="1">IF(Table1[[#This Row],[Value of debts]]&gt;$AZ$6,1,0)</f>
        <v>1</v>
      </c>
      <c r="AZ442" s="6"/>
      <c r="BA442" s="6"/>
      <c r="BB442" s="7"/>
      <c r="BC442" s="27">
        <f ca="1">(Table1[[#This Row],[Mortage left]]/Table1[[#This Row],[Value of House]])</f>
        <v>0.61552093387224505</v>
      </c>
      <c r="BD442" s="11">
        <f t="shared" ca="1" si="184"/>
        <v>0</v>
      </c>
      <c r="BE442" s="11"/>
      <c r="BF442" s="11"/>
      <c r="BG442" s="17">
        <f ca="1">IF(Table1[[#This Row],[Area]]="YUKON",Table1[[#This Row],[Income]],0)</f>
        <v>0</v>
      </c>
      <c r="BH442" s="11">
        <f ca="1">IF(Table1[[#This Row],[Area]]="BC",Table1[[#This Row],[Income]],0)</f>
        <v>0</v>
      </c>
      <c r="BI442" s="11">
        <f t="shared" ca="1" si="185"/>
        <v>0</v>
      </c>
      <c r="BJ442" s="11">
        <f t="shared" ca="1" si="186"/>
        <v>0</v>
      </c>
      <c r="BK442" s="11">
        <f ca="1">IF(Table1[[#This Row],[Area]]="NUNAVUT",Table1[[#This Row],[Income]],0)</f>
        <v>0</v>
      </c>
      <c r="BL442" s="11">
        <f t="shared" ca="1" si="187"/>
        <v>0</v>
      </c>
      <c r="BM442" s="6">
        <f ca="1">IF(Table1[[#This Row],[Area]]="MANITOBA",Table1[[#This Row],[Income]],0)</f>
        <v>0</v>
      </c>
      <c r="BN442" s="6">
        <f ca="1">IF(Table1[[#This Row],[Area]]="ONTARIO",Table1[[#This Row],[Income]],0)</f>
        <v>0</v>
      </c>
      <c r="BO442" s="6">
        <f ca="1">IF(Table1[[#This Row],[Area]]="QUEBEC",Table1[[#This Row],[Income]],0)</f>
        <v>0</v>
      </c>
      <c r="BP442" s="6">
        <f ca="1">IF(Table1[[#This Row],[Area]]="NEWFOUNLAND",Table1[[#This Row],[Income]],0)</f>
        <v>0</v>
      </c>
      <c r="BQ442" s="6">
        <f ca="1">IF(Table1[[#This Row],[Area]]="NEW BRUNCWICK",Table1[[#This Row],[Income]],0)</f>
        <v>0</v>
      </c>
      <c r="BR442" s="6">
        <f ca="1">IF(Table1[[#This Row],[Area]]="NOVA SCOTIA",Table1[[#This Row],[Income]],0)</f>
        <v>7958</v>
      </c>
      <c r="BS442" s="7">
        <f t="shared" ca="1" si="188"/>
        <v>0</v>
      </c>
      <c r="BT442" s="5">
        <f ca="1">IF(Table1[[#This Row],[field of work]]="HEALTH",Table1[[#This Row],[Income]],0)</f>
        <v>7958</v>
      </c>
      <c r="BU442" s="6">
        <f ca="1">IF(Table1[[#This Row],[field of work]]="CONSTRUCTION",Table1[[#This Row],[Income]],0)</f>
        <v>0</v>
      </c>
      <c r="BV442" s="6">
        <f t="shared" ca="1" si="189"/>
        <v>0</v>
      </c>
      <c r="BW442" s="6">
        <f ca="1">IF(Table1[[#This Row],[field of work]]="IT",Table1[[#This Row],[Income]],0)</f>
        <v>0</v>
      </c>
      <c r="BX442" s="6">
        <f ca="1">IF(Table1[[#This Row],[field of work]]="GENERAL WORK",Table1[[#This Row],[Income]],0)</f>
        <v>0</v>
      </c>
      <c r="BY442" s="7">
        <f ca="1">IF(Table1[[#This Row],[field of work]]="AGRICULTURE",Table1[[#This Row],[Income]],0)</f>
        <v>0</v>
      </c>
      <c r="BZ442" s="5">
        <f ca="1">IF(Table1[[#This Row],[Value of debts]]&gt;Table1[[#This Row],[Income]],1,0)</f>
        <v>1</v>
      </c>
      <c r="CA442" s="7"/>
      <c r="CB442" s="5">
        <f ca="1">IF(Table1[[#This Row],[Networth of person($)]]&gt;$CC$6,Table1[[#This Row],[age]],0)</f>
        <v>32</v>
      </c>
      <c r="CC442" s="7"/>
      <c r="CD442" s="6"/>
      <c r="CE442" s="6"/>
      <c r="CF442" s="6"/>
      <c r="CG442" s="6"/>
      <c r="CH442" s="6"/>
      <c r="CI442" s="6"/>
    </row>
    <row r="443" spans="2:87" x14ac:dyDescent="0.25">
      <c r="B443">
        <f t="shared" ca="1" si="197"/>
        <v>1</v>
      </c>
      <c r="C443" t="str">
        <f t="shared" ca="1" si="198"/>
        <v>men</v>
      </c>
      <c r="D443">
        <f t="shared" ca="1" si="199"/>
        <v>44</v>
      </c>
      <c r="E443">
        <f t="shared" ca="1" si="200"/>
        <v>6</v>
      </c>
      <c r="F443" t="str">
        <f t="shared" ca="1" si="201"/>
        <v>agriculture</v>
      </c>
      <c r="G443">
        <f t="shared" ca="1" si="202"/>
        <v>5</v>
      </c>
      <c r="H443" t="str">
        <f t="shared" ca="1" si="203"/>
        <v>other</v>
      </c>
      <c r="I443">
        <f t="shared" ca="1" si="204"/>
        <v>3</v>
      </c>
      <c r="J443">
        <f t="shared" ca="1" si="205"/>
        <v>3</v>
      </c>
      <c r="K443">
        <f t="shared" ca="1" si="206"/>
        <v>8446</v>
      </c>
      <c r="L443">
        <f t="shared" ca="1" si="207"/>
        <v>10</v>
      </c>
      <c r="M443" t="str">
        <f t="shared" ca="1" si="208"/>
        <v>Newfounland</v>
      </c>
      <c r="N443">
        <f t="shared" ca="1" si="209"/>
        <v>33784</v>
      </c>
      <c r="O443">
        <f t="shared" ca="1" si="210"/>
        <v>26650.404318626664</v>
      </c>
      <c r="P443">
        <f t="shared" ca="1" si="211"/>
        <v>17964.625743062308</v>
      </c>
      <c r="Q443">
        <f t="shared" ca="1" si="212"/>
        <v>9936</v>
      </c>
      <c r="R443">
        <f t="shared" ca="1" si="213"/>
        <v>111.69319024712145</v>
      </c>
      <c r="S443">
        <f t="shared" ca="1" si="214"/>
        <v>9468.2024936871949</v>
      </c>
      <c r="T443">
        <f t="shared" ca="1" si="215"/>
        <v>61216.828236749505</v>
      </c>
      <c r="U443">
        <f t="shared" ca="1" si="216"/>
        <v>36698.097508873783</v>
      </c>
      <c r="V443">
        <f t="shared" ca="1" si="217"/>
        <v>24518.730727875722</v>
      </c>
      <c r="AD443" s="5">
        <f ca="1">IF(Table1[[#This Row],[Gender]]="men",1,0)</f>
        <v>1</v>
      </c>
      <c r="AE443" s="6">
        <f ca="1">IF(Table1[[#This Row],[Gender]]="women",1,0)</f>
        <v>0</v>
      </c>
      <c r="AF443" s="6"/>
      <c r="AG443" s="7"/>
      <c r="AJ443" s="17">
        <f ca="1">IF(Table1[[#This Row],[field of work]]="TEACHING",1,0)</f>
        <v>0</v>
      </c>
      <c r="AK443" s="11">
        <f ca="1">IF(Table1[[#This Row],[field of work]]="CONSTRUCTION",1,0)</f>
        <v>0</v>
      </c>
      <c r="AL443" s="11">
        <f ca="1">IF(Table1[[#This Row],[field of work]]="AGRICULTURE",1,0)</f>
        <v>1</v>
      </c>
      <c r="AM443" s="11">
        <f ca="1">IF(Table1[[#This Row],[field of work]]="AGRICULTURE",1,0)</f>
        <v>1</v>
      </c>
      <c r="AN443" s="11">
        <f ca="1">IF(Table1[[#This Row],[field of work]]="HEALTH",1,0)</f>
        <v>0</v>
      </c>
      <c r="AO443" s="11">
        <f ca="1">IF(Table1[[#This Row],[field of work]]="IT",1,0)</f>
        <v>0</v>
      </c>
      <c r="AP443" s="11"/>
      <c r="AQ443" s="11"/>
      <c r="AR443" s="6"/>
      <c r="AS443" s="6"/>
      <c r="AT443" s="6"/>
      <c r="AU443" s="7"/>
      <c r="AW443" s="20">
        <f ca="1">QUOTIENT(Table1[[#This Row],[Car Value]],Table1[[#This Row],[Cars]])</f>
        <v>5988</v>
      </c>
      <c r="AX443" s="6"/>
      <c r="AY443" s="17">
        <f ca="1">IF(Table1[[#This Row],[Value of debts]]&gt;$AZ$6,1,0)</f>
        <v>1</v>
      </c>
      <c r="AZ443" s="6"/>
      <c r="BA443" s="6"/>
      <c r="BB443" s="7"/>
      <c r="BC443" s="27">
        <f ca="1">(Table1[[#This Row],[Mortage left]]/Table1[[#This Row],[Value of House]])</f>
        <v>0.78884691921106631</v>
      </c>
      <c r="BD443" s="11">
        <f t="shared" ca="1" si="184"/>
        <v>0</v>
      </c>
      <c r="BE443" s="11"/>
      <c r="BF443" s="11"/>
      <c r="BG443" s="17">
        <f ca="1">IF(Table1[[#This Row],[Area]]="YUKON",Table1[[#This Row],[Income]],0)</f>
        <v>0</v>
      </c>
      <c r="BH443" s="11">
        <f ca="1">IF(Table1[[#This Row],[Area]]="BC",Table1[[#This Row],[Income]],0)</f>
        <v>0</v>
      </c>
      <c r="BI443" s="11">
        <f t="shared" ca="1" si="185"/>
        <v>0</v>
      </c>
      <c r="BJ443" s="11">
        <f t="shared" ca="1" si="186"/>
        <v>0</v>
      </c>
      <c r="BK443" s="11">
        <f ca="1">IF(Table1[[#This Row],[Area]]="NUNAVUT",Table1[[#This Row],[Income]],0)</f>
        <v>0</v>
      </c>
      <c r="BL443" s="11">
        <f t="shared" ca="1" si="187"/>
        <v>0</v>
      </c>
      <c r="BM443" s="6">
        <f ca="1">IF(Table1[[#This Row],[Area]]="MANITOBA",Table1[[#This Row],[Income]],0)</f>
        <v>0</v>
      </c>
      <c r="BN443" s="6">
        <f ca="1">IF(Table1[[#This Row],[Area]]="ONTARIO",Table1[[#This Row],[Income]],0)</f>
        <v>0</v>
      </c>
      <c r="BO443" s="6">
        <f ca="1">IF(Table1[[#This Row],[Area]]="QUEBEC",Table1[[#This Row],[Income]],0)</f>
        <v>0</v>
      </c>
      <c r="BP443" s="6">
        <f ca="1">IF(Table1[[#This Row],[Area]]="NEWFOUNLAND",Table1[[#This Row],[Income]],0)</f>
        <v>8446</v>
      </c>
      <c r="BQ443" s="6">
        <f ca="1">IF(Table1[[#This Row],[Area]]="NEW BRUNCWICK",Table1[[#This Row],[Income]],0)</f>
        <v>0</v>
      </c>
      <c r="BR443" s="6">
        <f ca="1">IF(Table1[[#This Row],[Area]]="NOVA SCOTIA",Table1[[#This Row],[Income]],0)</f>
        <v>0</v>
      </c>
      <c r="BS443" s="7">
        <f t="shared" ca="1" si="188"/>
        <v>0</v>
      </c>
      <c r="BT443" s="5">
        <f ca="1">IF(Table1[[#This Row],[field of work]]="HEALTH",Table1[[#This Row],[Income]],0)</f>
        <v>0</v>
      </c>
      <c r="BU443" s="6">
        <f ca="1">IF(Table1[[#This Row],[field of work]]="CONSTRUCTION",Table1[[#This Row],[Income]],0)</f>
        <v>0</v>
      </c>
      <c r="BV443" s="6">
        <f t="shared" ca="1" si="189"/>
        <v>0</v>
      </c>
      <c r="BW443" s="6">
        <f ca="1">IF(Table1[[#This Row],[field of work]]="IT",Table1[[#This Row],[Income]],0)</f>
        <v>0</v>
      </c>
      <c r="BX443" s="6">
        <f ca="1">IF(Table1[[#This Row],[field of work]]="GENERAL WORK",Table1[[#This Row],[Income]],0)</f>
        <v>0</v>
      </c>
      <c r="BY443" s="7">
        <f ca="1">IF(Table1[[#This Row],[field of work]]="AGRICULTURE",Table1[[#This Row],[Income]],0)</f>
        <v>8446</v>
      </c>
      <c r="BZ443" s="5">
        <f ca="1">IF(Table1[[#This Row],[Value of debts]]&gt;Table1[[#This Row],[Income]],1,0)</f>
        <v>1</v>
      </c>
      <c r="CA443" s="7"/>
      <c r="CB443" s="5">
        <f ca="1">IF(Table1[[#This Row],[Networth of person($)]]&gt;$CC$6,Table1[[#This Row],[age]],0)</f>
        <v>44</v>
      </c>
      <c r="CC443" s="7"/>
      <c r="CD443" s="6"/>
      <c r="CE443" s="6"/>
      <c r="CF443" s="6"/>
      <c r="CG443" s="6"/>
      <c r="CH443" s="6"/>
      <c r="CI443" s="6"/>
    </row>
    <row r="444" spans="2:87" x14ac:dyDescent="0.25">
      <c r="B444">
        <f t="shared" ca="1" si="197"/>
        <v>1</v>
      </c>
      <c r="C444" t="str">
        <f t="shared" ca="1" si="198"/>
        <v>men</v>
      </c>
      <c r="D444">
        <f t="shared" ca="1" si="199"/>
        <v>30</v>
      </c>
      <c r="E444">
        <f t="shared" ca="1" si="200"/>
        <v>5</v>
      </c>
      <c r="F444" t="str">
        <f t="shared" ca="1" si="201"/>
        <v>general work</v>
      </c>
      <c r="G444">
        <f t="shared" ca="1" si="202"/>
        <v>2</v>
      </c>
      <c r="H444" t="str">
        <f t="shared" ca="1" si="203"/>
        <v>college</v>
      </c>
      <c r="I444">
        <f t="shared" ca="1" si="204"/>
        <v>1</v>
      </c>
      <c r="J444">
        <f t="shared" ca="1" si="205"/>
        <v>3</v>
      </c>
      <c r="K444">
        <f t="shared" ca="1" si="206"/>
        <v>4488</v>
      </c>
      <c r="L444">
        <f t="shared" ca="1" si="207"/>
        <v>2</v>
      </c>
      <c r="M444" t="str">
        <f t="shared" ca="1" si="208"/>
        <v>BC</v>
      </c>
      <c r="N444">
        <f t="shared" ca="1" si="209"/>
        <v>22440</v>
      </c>
      <c r="O444">
        <f t="shared" ca="1" si="210"/>
        <v>2764.2162888288485</v>
      </c>
      <c r="P444">
        <f t="shared" ca="1" si="211"/>
        <v>8424.2911940421363</v>
      </c>
      <c r="Q444">
        <f t="shared" ca="1" si="212"/>
        <v>4691</v>
      </c>
      <c r="R444">
        <f t="shared" ca="1" si="213"/>
        <v>6669.9855568422236</v>
      </c>
      <c r="S444">
        <f t="shared" ca="1" si="214"/>
        <v>754.84300183613686</v>
      </c>
      <c r="T444">
        <f t="shared" ca="1" si="215"/>
        <v>31619.134195878272</v>
      </c>
      <c r="U444">
        <f t="shared" ca="1" si="216"/>
        <v>14125.201845671072</v>
      </c>
      <c r="V444">
        <f t="shared" ca="1" si="217"/>
        <v>17493.9323502072</v>
      </c>
      <c r="AD444" s="5">
        <f ca="1">IF(Table1[[#This Row],[Gender]]="men",1,0)</f>
        <v>1</v>
      </c>
      <c r="AE444" s="6">
        <f ca="1">IF(Table1[[#This Row],[Gender]]="women",1,0)</f>
        <v>0</v>
      </c>
      <c r="AF444" s="6"/>
      <c r="AG444" s="7"/>
      <c r="AJ444" s="17">
        <f ca="1">IF(Table1[[#This Row],[field of work]]="TEACHING",1,0)</f>
        <v>0</v>
      </c>
      <c r="AK444" s="11">
        <f ca="1">IF(Table1[[#This Row],[field of work]]="CONSTRUCTION",1,0)</f>
        <v>0</v>
      </c>
      <c r="AL444" s="11">
        <f ca="1">IF(Table1[[#This Row],[field of work]]="AGRICULTURE",1,0)</f>
        <v>0</v>
      </c>
      <c r="AM444" s="11">
        <f ca="1">IF(Table1[[#This Row],[field of work]]="AGRICULTURE",1,0)</f>
        <v>0</v>
      </c>
      <c r="AN444" s="11">
        <f ca="1">IF(Table1[[#This Row],[field of work]]="HEALTH",1,0)</f>
        <v>0</v>
      </c>
      <c r="AO444" s="11">
        <f ca="1">IF(Table1[[#This Row],[field of work]]="IT",1,0)</f>
        <v>0</v>
      </c>
      <c r="AP444" s="11"/>
      <c r="AQ444" s="11"/>
      <c r="AR444" s="6"/>
      <c r="AS444" s="6"/>
      <c r="AT444" s="6"/>
      <c r="AU444" s="7"/>
      <c r="AW444" s="20">
        <f ca="1">QUOTIENT(Table1[[#This Row],[Car Value]],Table1[[#This Row],[Cars]])</f>
        <v>2808</v>
      </c>
      <c r="AX444" s="6"/>
      <c r="AY444" s="17">
        <f ca="1">IF(Table1[[#This Row],[Value of debts]]&gt;$AZ$6,1,0)</f>
        <v>1</v>
      </c>
      <c r="AZ444" s="6"/>
      <c r="BA444" s="6"/>
      <c r="BB444" s="7"/>
      <c r="BC444" s="27">
        <f ca="1">(Table1[[#This Row],[Mortage left]]/Table1[[#This Row],[Value of House]])</f>
        <v>0.12318254406545671</v>
      </c>
      <c r="BD444" s="11">
        <f t="shared" ca="1" si="184"/>
        <v>1</v>
      </c>
      <c r="BE444" s="11"/>
      <c r="BF444" s="11"/>
      <c r="BG444" s="17">
        <f ca="1">IF(Table1[[#This Row],[Area]]="YUKON",Table1[[#This Row],[Income]],0)</f>
        <v>0</v>
      </c>
      <c r="BH444" s="11">
        <f ca="1">IF(Table1[[#This Row],[Area]]="BC",Table1[[#This Row],[Income]],0)</f>
        <v>4488</v>
      </c>
      <c r="BI444" s="11">
        <f t="shared" ca="1" si="185"/>
        <v>0</v>
      </c>
      <c r="BJ444" s="11">
        <f t="shared" ca="1" si="186"/>
        <v>0</v>
      </c>
      <c r="BK444" s="11">
        <f ca="1">IF(Table1[[#This Row],[Area]]="NUNAVUT",Table1[[#This Row],[Income]],0)</f>
        <v>0</v>
      </c>
      <c r="BL444" s="11">
        <f t="shared" ca="1" si="187"/>
        <v>0</v>
      </c>
      <c r="BM444" s="6">
        <f ca="1">IF(Table1[[#This Row],[Area]]="MANITOBA",Table1[[#This Row],[Income]],0)</f>
        <v>0</v>
      </c>
      <c r="BN444" s="6">
        <f ca="1">IF(Table1[[#This Row],[Area]]="ONTARIO",Table1[[#This Row],[Income]],0)</f>
        <v>0</v>
      </c>
      <c r="BO444" s="6">
        <f ca="1">IF(Table1[[#This Row],[Area]]="QUEBEC",Table1[[#This Row],[Income]],0)</f>
        <v>0</v>
      </c>
      <c r="BP444" s="6">
        <f ca="1">IF(Table1[[#This Row],[Area]]="NEWFOUNLAND",Table1[[#This Row],[Income]],0)</f>
        <v>0</v>
      </c>
      <c r="BQ444" s="6">
        <f ca="1">IF(Table1[[#This Row],[Area]]="NEW BRUNCWICK",Table1[[#This Row],[Income]],0)</f>
        <v>0</v>
      </c>
      <c r="BR444" s="6">
        <f ca="1">IF(Table1[[#This Row],[Area]]="NOVA SCOTIA",Table1[[#This Row],[Income]],0)</f>
        <v>0</v>
      </c>
      <c r="BS444" s="7">
        <f t="shared" ca="1" si="188"/>
        <v>0</v>
      </c>
      <c r="BT444" s="5">
        <f ca="1">IF(Table1[[#This Row],[field of work]]="HEALTH",Table1[[#This Row],[Income]],0)</f>
        <v>0</v>
      </c>
      <c r="BU444" s="6">
        <f ca="1">IF(Table1[[#This Row],[field of work]]="CONSTRUCTION",Table1[[#This Row],[Income]],0)</f>
        <v>0</v>
      </c>
      <c r="BV444" s="6">
        <f t="shared" ca="1" si="189"/>
        <v>0</v>
      </c>
      <c r="BW444" s="6">
        <f ca="1">IF(Table1[[#This Row],[field of work]]="IT",Table1[[#This Row],[Income]],0)</f>
        <v>0</v>
      </c>
      <c r="BX444" s="6">
        <f ca="1">IF(Table1[[#This Row],[field of work]]="GENERAL WORK",Table1[[#This Row],[Income]],0)</f>
        <v>4488</v>
      </c>
      <c r="BY444" s="7">
        <f ca="1">IF(Table1[[#This Row],[field of work]]="AGRICULTURE",Table1[[#This Row],[Income]],0)</f>
        <v>0</v>
      </c>
      <c r="BZ444" s="5">
        <f ca="1">IF(Table1[[#This Row],[Value of debts]]&gt;Table1[[#This Row],[Income]],1,0)</f>
        <v>1</v>
      </c>
      <c r="CA444" s="7"/>
      <c r="CB444" s="5">
        <f ca="1">IF(Table1[[#This Row],[Networth of person($)]]&gt;$CC$6,Table1[[#This Row],[age]],0)</f>
        <v>30</v>
      </c>
      <c r="CC444" s="7"/>
      <c r="CD444" s="6"/>
      <c r="CE444" s="6"/>
      <c r="CF444" s="6"/>
      <c r="CG444" s="6"/>
      <c r="CH444" s="6"/>
      <c r="CI444" s="6"/>
    </row>
    <row r="445" spans="2:87" x14ac:dyDescent="0.25">
      <c r="B445">
        <f t="shared" ca="1" si="197"/>
        <v>2</v>
      </c>
      <c r="C445" t="str">
        <f t="shared" ca="1" si="198"/>
        <v>women</v>
      </c>
      <c r="D445">
        <f t="shared" ca="1" si="199"/>
        <v>44</v>
      </c>
      <c r="E445">
        <f t="shared" ca="1" si="200"/>
        <v>1</v>
      </c>
      <c r="F445" t="str">
        <f t="shared" ca="1" si="201"/>
        <v>health</v>
      </c>
      <c r="G445">
        <f t="shared" ca="1" si="202"/>
        <v>3</v>
      </c>
      <c r="H445" t="str">
        <f t="shared" ca="1" si="203"/>
        <v>university</v>
      </c>
      <c r="I445">
        <f t="shared" ca="1" si="204"/>
        <v>3</v>
      </c>
      <c r="J445">
        <f t="shared" ca="1" si="205"/>
        <v>2</v>
      </c>
      <c r="K445">
        <f t="shared" ca="1" si="206"/>
        <v>8697</v>
      </c>
      <c r="L445">
        <f t="shared" ca="1" si="207"/>
        <v>10</v>
      </c>
      <c r="M445" t="str">
        <f t="shared" ca="1" si="208"/>
        <v>Newfounland</v>
      </c>
      <c r="N445">
        <f t="shared" ca="1" si="209"/>
        <v>34788</v>
      </c>
      <c r="O445">
        <f t="shared" ca="1" si="210"/>
        <v>29018.773437908378</v>
      </c>
      <c r="P445">
        <f t="shared" ca="1" si="211"/>
        <v>11315.870546147398</v>
      </c>
      <c r="Q445">
        <f t="shared" ca="1" si="212"/>
        <v>5084</v>
      </c>
      <c r="R445">
        <f t="shared" ca="1" si="213"/>
        <v>15822.130129092691</v>
      </c>
      <c r="S445">
        <f t="shared" ca="1" si="214"/>
        <v>11186.335483216395</v>
      </c>
      <c r="T445">
        <f t="shared" ca="1" si="215"/>
        <v>57290.206029363799</v>
      </c>
      <c r="U445">
        <f t="shared" ca="1" si="216"/>
        <v>49924.903567001071</v>
      </c>
      <c r="V445">
        <f t="shared" ca="1" si="217"/>
        <v>7365.302462362728</v>
      </c>
      <c r="AD445" s="5">
        <f ca="1">IF(Table1[[#This Row],[Gender]]="men",1,0)</f>
        <v>0</v>
      </c>
      <c r="AE445" s="6">
        <f ca="1">IF(Table1[[#This Row],[Gender]]="women",1,0)</f>
        <v>1</v>
      </c>
      <c r="AF445" s="6"/>
      <c r="AG445" s="7"/>
      <c r="AJ445" s="17">
        <f ca="1">IF(Table1[[#This Row],[field of work]]="TEACHING",1,0)</f>
        <v>0</v>
      </c>
      <c r="AK445" s="11">
        <f ca="1">IF(Table1[[#This Row],[field of work]]="CONSTRUCTION",1,0)</f>
        <v>0</v>
      </c>
      <c r="AL445" s="11">
        <f ca="1">IF(Table1[[#This Row],[field of work]]="AGRICULTURE",1,0)</f>
        <v>0</v>
      </c>
      <c r="AM445" s="11">
        <f ca="1">IF(Table1[[#This Row],[field of work]]="AGRICULTURE",1,0)</f>
        <v>0</v>
      </c>
      <c r="AN445" s="11">
        <f ca="1">IF(Table1[[#This Row],[field of work]]="HEALTH",1,0)</f>
        <v>1</v>
      </c>
      <c r="AO445" s="11">
        <f ca="1">IF(Table1[[#This Row],[field of work]]="IT",1,0)</f>
        <v>0</v>
      </c>
      <c r="AP445" s="11"/>
      <c r="AQ445" s="11"/>
      <c r="AR445" s="6"/>
      <c r="AS445" s="6"/>
      <c r="AT445" s="6"/>
      <c r="AU445" s="7"/>
      <c r="AW445" s="20">
        <f ca="1">QUOTIENT(Table1[[#This Row],[Car Value]],Table1[[#This Row],[Cars]])</f>
        <v>5657</v>
      </c>
      <c r="AX445" s="6"/>
      <c r="AY445" s="17">
        <f ca="1">IF(Table1[[#This Row],[Value of debts]]&gt;$AZ$6,1,0)</f>
        <v>1</v>
      </c>
      <c r="AZ445" s="6"/>
      <c r="BA445" s="6"/>
      <c r="BB445" s="7"/>
      <c r="BC445" s="27">
        <f ca="1">(Table1[[#This Row],[Mortage left]]/Table1[[#This Row],[Value of House]])</f>
        <v>0.83416044147143775</v>
      </c>
      <c r="BD445" s="11">
        <f t="shared" ca="1" si="184"/>
        <v>0</v>
      </c>
      <c r="BE445" s="11"/>
      <c r="BF445" s="11"/>
      <c r="BG445" s="17">
        <f ca="1">IF(Table1[[#This Row],[Area]]="YUKON",Table1[[#This Row],[Income]],0)</f>
        <v>0</v>
      </c>
      <c r="BH445" s="11">
        <f ca="1">IF(Table1[[#This Row],[Area]]="BC",Table1[[#This Row],[Income]],0)</f>
        <v>0</v>
      </c>
      <c r="BI445" s="11">
        <f t="shared" ca="1" si="185"/>
        <v>0</v>
      </c>
      <c r="BJ445" s="11">
        <f t="shared" ca="1" si="186"/>
        <v>0</v>
      </c>
      <c r="BK445" s="11">
        <f ca="1">IF(Table1[[#This Row],[Area]]="NUNAVUT",Table1[[#This Row],[Income]],0)</f>
        <v>0</v>
      </c>
      <c r="BL445" s="11">
        <f t="shared" ca="1" si="187"/>
        <v>0</v>
      </c>
      <c r="BM445" s="6">
        <f ca="1">IF(Table1[[#This Row],[Area]]="MANITOBA",Table1[[#This Row],[Income]],0)</f>
        <v>0</v>
      </c>
      <c r="BN445" s="6">
        <f ca="1">IF(Table1[[#This Row],[Area]]="ONTARIO",Table1[[#This Row],[Income]],0)</f>
        <v>0</v>
      </c>
      <c r="BO445" s="6">
        <f ca="1">IF(Table1[[#This Row],[Area]]="QUEBEC",Table1[[#This Row],[Income]],0)</f>
        <v>0</v>
      </c>
      <c r="BP445" s="6">
        <f ca="1">IF(Table1[[#This Row],[Area]]="NEWFOUNLAND",Table1[[#This Row],[Income]],0)</f>
        <v>8697</v>
      </c>
      <c r="BQ445" s="6">
        <f ca="1">IF(Table1[[#This Row],[Area]]="NEW BRUNCWICK",Table1[[#This Row],[Income]],0)</f>
        <v>0</v>
      </c>
      <c r="BR445" s="6">
        <f ca="1">IF(Table1[[#This Row],[Area]]="NOVA SCOTIA",Table1[[#This Row],[Income]],0)</f>
        <v>0</v>
      </c>
      <c r="BS445" s="7">
        <f t="shared" ca="1" si="188"/>
        <v>0</v>
      </c>
      <c r="BT445" s="5">
        <f ca="1">IF(Table1[[#This Row],[field of work]]="HEALTH",Table1[[#This Row],[Income]],0)</f>
        <v>8697</v>
      </c>
      <c r="BU445" s="6">
        <f ca="1">IF(Table1[[#This Row],[field of work]]="CONSTRUCTION",Table1[[#This Row],[Income]],0)</f>
        <v>0</v>
      </c>
      <c r="BV445" s="6">
        <f t="shared" ca="1" si="189"/>
        <v>0</v>
      </c>
      <c r="BW445" s="6">
        <f ca="1">IF(Table1[[#This Row],[field of work]]="IT",Table1[[#This Row],[Income]],0)</f>
        <v>0</v>
      </c>
      <c r="BX445" s="6">
        <f ca="1">IF(Table1[[#This Row],[field of work]]="GENERAL WORK",Table1[[#This Row],[Income]],0)</f>
        <v>0</v>
      </c>
      <c r="BY445" s="7">
        <f ca="1">IF(Table1[[#This Row],[field of work]]="AGRICULTURE",Table1[[#This Row],[Income]],0)</f>
        <v>0</v>
      </c>
      <c r="BZ445" s="5">
        <f ca="1">IF(Table1[[#This Row],[Value of debts]]&gt;Table1[[#This Row],[Income]],1,0)</f>
        <v>1</v>
      </c>
      <c r="CA445" s="7"/>
      <c r="CB445" s="5">
        <f ca="1">IF(Table1[[#This Row],[Networth of person($)]]&gt;$CC$6,Table1[[#This Row],[age]],0)</f>
        <v>44</v>
      </c>
      <c r="CC445" s="7"/>
      <c r="CD445" s="6"/>
      <c r="CE445" s="6"/>
      <c r="CF445" s="6"/>
      <c r="CG445" s="6"/>
      <c r="CH445" s="6"/>
      <c r="CI445" s="6"/>
    </row>
    <row r="446" spans="2:87" x14ac:dyDescent="0.25">
      <c r="B446">
        <f t="shared" ca="1" si="197"/>
        <v>1</v>
      </c>
      <c r="C446" t="str">
        <f t="shared" ca="1" si="198"/>
        <v>men</v>
      </c>
      <c r="D446">
        <f t="shared" ca="1" si="199"/>
        <v>45</v>
      </c>
      <c r="E446">
        <f t="shared" ca="1" si="200"/>
        <v>6</v>
      </c>
      <c r="F446" t="str">
        <f t="shared" ca="1" si="201"/>
        <v>agriculture</v>
      </c>
      <c r="G446">
        <f t="shared" ca="1" si="202"/>
        <v>5</v>
      </c>
      <c r="H446" t="str">
        <f t="shared" ca="1" si="203"/>
        <v>other</v>
      </c>
      <c r="I446">
        <f t="shared" ca="1" si="204"/>
        <v>0</v>
      </c>
      <c r="J446">
        <f t="shared" ca="1" si="205"/>
        <v>2</v>
      </c>
      <c r="K446">
        <f t="shared" ca="1" si="206"/>
        <v>7283</v>
      </c>
      <c r="L446">
        <f t="shared" ca="1" si="207"/>
        <v>2</v>
      </c>
      <c r="M446" t="str">
        <f t="shared" ca="1" si="208"/>
        <v>BC</v>
      </c>
      <c r="N446">
        <f t="shared" ca="1" si="209"/>
        <v>36415</v>
      </c>
      <c r="O446">
        <f t="shared" ca="1" si="210"/>
        <v>29066.749004618392</v>
      </c>
      <c r="P446">
        <f t="shared" ca="1" si="211"/>
        <v>3867.566265001336</v>
      </c>
      <c r="Q446">
        <f t="shared" ca="1" si="212"/>
        <v>2340</v>
      </c>
      <c r="R446">
        <f t="shared" ca="1" si="213"/>
        <v>10717.627192487435</v>
      </c>
      <c r="S446">
        <f t="shared" ca="1" si="214"/>
        <v>4515.2062421736755</v>
      </c>
      <c r="T446">
        <f t="shared" ca="1" si="215"/>
        <v>44797.77250717501</v>
      </c>
      <c r="U446">
        <f t="shared" ca="1" si="216"/>
        <v>42124.376197105827</v>
      </c>
      <c r="V446">
        <f t="shared" ca="1" si="217"/>
        <v>2673.3963100691835</v>
      </c>
      <c r="AD446" s="5">
        <f ca="1">IF(Table1[[#This Row],[Gender]]="men",1,0)</f>
        <v>1</v>
      </c>
      <c r="AE446" s="6">
        <f ca="1">IF(Table1[[#This Row],[Gender]]="women",1,0)</f>
        <v>0</v>
      </c>
      <c r="AF446" s="6"/>
      <c r="AG446" s="7"/>
      <c r="AJ446" s="17">
        <f ca="1">IF(Table1[[#This Row],[field of work]]="TEACHING",1,0)</f>
        <v>0</v>
      </c>
      <c r="AK446" s="11">
        <f ca="1">IF(Table1[[#This Row],[field of work]]="CONSTRUCTION",1,0)</f>
        <v>0</v>
      </c>
      <c r="AL446" s="11">
        <f ca="1">IF(Table1[[#This Row],[field of work]]="AGRICULTURE",1,0)</f>
        <v>1</v>
      </c>
      <c r="AM446" s="11">
        <f ca="1">IF(Table1[[#This Row],[field of work]]="AGRICULTURE",1,0)</f>
        <v>1</v>
      </c>
      <c r="AN446" s="11">
        <f ca="1">IF(Table1[[#This Row],[field of work]]="HEALTH",1,0)</f>
        <v>0</v>
      </c>
      <c r="AO446" s="11">
        <f ca="1">IF(Table1[[#This Row],[field of work]]="IT",1,0)</f>
        <v>0</v>
      </c>
      <c r="AP446" s="11"/>
      <c r="AQ446" s="11"/>
      <c r="AR446" s="6"/>
      <c r="AS446" s="6"/>
      <c r="AT446" s="6"/>
      <c r="AU446" s="7"/>
      <c r="AW446" s="20">
        <f ca="1">QUOTIENT(Table1[[#This Row],[Car Value]],Table1[[#This Row],[Cars]])</f>
        <v>1933</v>
      </c>
      <c r="AX446" s="6"/>
      <c r="AY446" s="17">
        <f ca="1">IF(Table1[[#This Row],[Value of debts]]&gt;$AZ$6,1,0)</f>
        <v>1</v>
      </c>
      <c r="AZ446" s="6"/>
      <c r="BA446" s="6"/>
      <c r="BB446" s="7"/>
      <c r="BC446" s="27">
        <f ca="1">(Table1[[#This Row],[Mortage left]]/Table1[[#This Row],[Value of House]])</f>
        <v>0.79820812864529433</v>
      </c>
      <c r="BD446" s="11">
        <f t="shared" ca="1" si="184"/>
        <v>0</v>
      </c>
      <c r="BE446" s="11"/>
      <c r="BF446" s="11"/>
      <c r="BG446" s="17">
        <f ca="1">IF(Table1[[#This Row],[Area]]="YUKON",Table1[[#This Row],[Income]],0)</f>
        <v>0</v>
      </c>
      <c r="BH446" s="11">
        <f ca="1">IF(Table1[[#This Row],[Area]]="BC",Table1[[#This Row],[Income]],0)</f>
        <v>7283</v>
      </c>
      <c r="BI446" s="11">
        <f t="shared" ca="1" si="185"/>
        <v>0</v>
      </c>
      <c r="BJ446" s="11">
        <f t="shared" ca="1" si="186"/>
        <v>0</v>
      </c>
      <c r="BK446" s="11">
        <f ca="1">IF(Table1[[#This Row],[Area]]="NUNAVUT",Table1[[#This Row],[Income]],0)</f>
        <v>0</v>
      </c>
      <c r="BL446" s="11">
        <f t="shared" ca="1" si="187"/>
        <v>0</v>
      </c>
      <c r="BM446" s="6">
        <f ca="1">IF(Table1[[#This Row],[Area]]="MANITOBA",Table1[[#This Row],[Income]],0)</f>
        <v>0</v>
      </c>
      <c r="BN446" s="6">
        <f ca="1">IF(Table1[[#This Row],[Area]]="ONTARIO",Table1[[#This Row],[Income]],0)</f>
        <v>0</v>
      </c>
      <c r="BO446" s="6">
        <f ca="1">IF(Table1[[#This Row],[Area]]="QUEBEC",Table1[[#This Row],[Income]],0)</f>
        <v>0</v>
      </c>
      <c r="BP446" s="6">
        <f ca="1">IF(Table1[[#This Row],[Area]]="NEWFOUNLAND",Table1[[#This Row],[Income]],0)</f>
        <v>0</v>
      </c>
      <c r="BQ446" s="6">
        <f ca="1">IF(Table1[[#This Row],[Area]]="NEW BRUNCWICK",Table1[[#This Row],[Income]],0)</f>
        <v>0</v>
      </c>
      <c r="BR446" s="6">
        <f ca="1">IF(Table1[[#This Row],[Area]]="NOVA SCOTIA",Table1[[#This Row],[Income]],0)</f>
        <v>0</v>
      </c>
      <c r="BS446" s="7">
        <f t="shared" ca="1" si="188"/>
        <v>0</v>
      </c>
      <c r="BT446" s="5">
        <f ca="1">IF(Table1[[#This Row],[field of work]]="HEALTH",Table1[[#This Row],[Income]],0)</f>
        <v>0</v>
      </c>
      <c r="BU446" s="6">
        <f ca="1">IF(Table1[[#This Row],[field of work]]="CONSTRUCTION",Table1[[#This Row],[Income]],0)</f>
        <v>0</v>
      </c>
      <c r="BV446" s="6">
        <f t="shared" ca="1" si="189"/>
        <v>0</v>
      </c>
      <c r="BW446" s="6">
        <f ca="1">IF(Table1[[#This Row],[field of work]]="IT",Table1[[#This Row],[Income]],0)</f>
        <v>0</v>
      </c>
      <c r="BX446" s="6">
        <f ca="1">IF(Table1[[#This Row],[field of work]]="GENERAL WORK",Table1[[#This Row],[Income]],0)</f>
        <v>0</v>
      </c>
      <c r="BY446" s="7">
        <f ca="1">IF(Table1[[#This Row],[field of work]]="AGRICULTURE",Table1[[#This Row],[Income]],0)</f>
        <v>7283</v>
      </c>
      <c r="BZ446" s="5">
        <f ca="1">IF(Table1[[#This Row],[Value of debts]]&gt;Table1[[#This Row],[Income]],1,0)</f>
        <v>1</v>
      </c>
      <c r="CA446" s="7"/>
      <c r="CB446" s="5">
        <f ca="1">IF(Table1[[#This Row],[Networth of person($)]]&gt;$CC$6,Table1[[#This Row],[age]],0)</f>
        <v>0</v>
      </c>
      <c r="CC446" s="7"/>
      <c r="CD446" s="6"/>
      <c r="CE446" s="6"/>
      <c r="CF446" s="6"/>
      <c r="CG446" s="6"/>
      <c r="CH446" s="6"/>
      <c r="CI446" s="6"/>
    </row>
    <row r="447" spans="2:87" x14ac:dyDescent="0.25">
      <c r="B447">
        <f t="shared" ca="1" si="197"/>
        <v>2</v>
      </c>
      <c r="C447" t="str">
        <f t="shared" ca="1" si="198"/>
        <v>women</v>
      </c>
      <c r="D447">
        <f t="shared" ca="1" si="199"/>
        <v>26</v>
      </c>
      <c r="E447">
        <f t="shared" ca="1" si="200"/>
        <v>1</v>
      </c>
      <c r="F447" t="str">
        <f t="shared" ca="1" si="201"/>
        <v>health</v>
      </c>
      <c r="G447">
        <f t="shared" ca="1" si="202"/>
        <v>6</v>
      </c>
      <c r="H447" t="str">
        <f t="shared" ca="1" si="203"/>
        <v>other</v>
      </c>
      <c r="I447">
        <f t="shared" ca="1" si="204"/>
        <v>4</v>
      </c>
      <c r="J447">
        <f t="shared" ca="1" si="205"/>
        <v>3</v>
      </c>
      <c r="K447">
        <f t="shared" ca="1" si="206"/>
        <v>8359</v>
      </c>
      <c r="L447">
        <f t="shared" ca="1" si="207"/>
        <v>3</v>
      </c>
      <c r="M447" t="str">
        <f t="shared" ca="1" si="208"/>
        <v>Northwest Ter</v>
      </c>
      <c r="N447">
        <f t="shared" ca="1" si="209"/>
        <v>41795</v>
      </c>
      <c r="O447">
        <f t="shared" ca="1" si="210"/>
        <v>40855.281135187273</v>
      </c>
      <c r="P447">
        <f t="shared" ca="1" si="211"/>
        <v>4087.9311603389633</v>
      </c>
      <c r="Q447">
        <f t="shared" ca="1" si="212"/>
        <v>231</v>
      </c>
      <c r="R447">
        <f t="shared" ca="1" si="213"/>
        <v>15455.662208877735</v>
      </c>
      <c r="S447">
        <f t="shared" ca="1" si="214"/>
        <v>2683.7940382288807</v>
      </c>
      <c r="T447">
        <f t="shared" ca="1" si="215"/>
        <v>48566.725198567845</v>
      </c>
      <c r="U447">
        <f t="shared" ca="1" si="216"/>
        <v>56541.94334406501</v>
      </c>
      <c r="V447">
        <f t="shared" ca="1" si="217"/>
        <v>-7975.2181454971651</v>
      </c>
      <c r="AD447" s="5">
        <f ca="1">IF(Table1[[#This Row],[Gender]]="men",1,0)</f>
        <v>0</v>
      </c>
      <c r="AE447" s="6">
        <f ca="1">IF(Table1[[#This Row],[Gender]]="women",1,0)</f>
        <v>1</v>
      </c>
      <c r="AF447" s="6"/>
      <c r="AG447" s="7"/>
      <c r="AJ447" s="17">
        <f ca="1">IF(Table1[[#This Row],[field of work]]="TEACHING",1,0)</f>
        <v>0</v>
      </c>
      <c r="AK447" s="11">
        <f ca="1">IF(Table1[[#This Row],[field of work]]="CONSTRUCTION",1,0)</f>
        <v>0</v>
      </c>
      <c r="AL447" s="11">
        <f ca="1">IF(Table1[[#This Row],[field of work]]="AGRICULTURE",1,0)</f>
        <v>0</v>
      </c>
      <c r="AM447" s="11">
        <f ca="1">IF(Table1[[#This Row],[field of work]]="AGRICULTURE",1,0)</f>
        <v>0</v>
      </c>
      <c r="AN447" s="11">
        <f ca="1">IF(Table1[[#This Row],[field of work]]="HEALTH",1,0)</f>
        <v>1</v>
      </c>
      <c r="AO447" s="11">
        <f ca="1">IF(Table1[[#This Row],[field of work]]="IT",1,0)</f>
        <v>0</v>
      </c>
      <c r="AP447" s="11"/>
      <c r="AQ447" s="11"/>
      <c r="AR447" s="6"/>
      <c r="AS447" s="6"/>
      <c r="AT447" s="6"/>
      <c r="AU447" s="7"/>
      <c r="AW447" s="20">
        <f ca="1">QUOTIENT(Table1[[#This Row],[Car Value]],Table1[[#This Row],[Cars]])</f>
        <v>1362</v>
      </c>
      <c r="AX447" s="6"/>
      <c r="AY447" s="17">
        <f ca="1">IF(Table1[[#This Row],[Value of debts]]&gt;$AZ$6,1,0)</f>
        <v>1</v>
      </c>
      <c r="AZ447" s="6"/>
      <c r="BA447" s="6"/>
      <c r="BB447" s="7"/>
      <c r="BC447" s="27">
        <f ca="1">(Table1[[#This Row],[Mortage left]]/Table1[[#This Row],[Value of House]])</f>
        <v>0.97751599797074462</v>
      </c>
      <c r="BD447" s="11">
        <f t="shared" ca="1" si="184"/>
        <v>0</v>
      </c>
      <c r="BE447" s="11"/>
      <c r="BF447" s="11"/>
      <c r="BG447" s="17">
        <f ca="1">IF(Table1[[#This Row],[Area]]="YUKON",Table1[[#This Row],[Income]],0)</f>
        <v>0</v>
      </c>
      <c r="BH447" s="11">
        <f ca="1">IF(Table1[[#This Row],[Area]]="BC",Table1[[#This Row],[Income]],0)</f>
        <v>0</v>
      </c>
      <c r="BI447" s="11">
        <f t="shared" ca="1" si="185"/>
        <v>0</v>
      </c>
      <c r="BJ447" s="11">
        <f t="shared" ca="1" si="186"/>
        <v>0</v>
      </c>
      <c r="BK447" s="11">
        <f ca="1">IF(Table1[[#This Row],[Area]]="NUNAVUT",Table1[[#This Row],[Income]],0)</f>
        <v>0</v>
      </c>
      <c r="BL447" s="11">
        <f t="shared" ca="1" si="187"/>
        <v>0</v>
      </c>
      <c r="BM447" s="6">
        <f ca="1">IF(Table1[[#This Row],[Area]]="MANITOBA",Table1[[#This Row],[Income]],0)</f>
        <v>0</v>
      </c>
      <c r="BN447" s="6">
        <f ca="1">IF(Table1[[#This Row],[Area]]="ONTARIO",Table1[[#This Row],[Income]],0)</f>
        <v>0</v>
      </c>
      <c r="BO447" s="6">
        <f ca="1">IF(Table1[[#This Row],[Area]]="QUEBEC",Table1[[#This Row],[Income]],0)</f>
        <v>0</v>
      </c>
      <c r="BP447" s="6">
        <f ca="1">IF(Table1[[#This Row],[Area]]="NEWFOUNLAND",Table1[[#This Row],[Income]],0)</f>
        <v>0</v>
      </c>
      <c r="BQ447" s="6">
        <f ca="1">IF(Table1[[#This Row],[Area]]="NEW BRUNCWICK",Table1[[#This Row],[Income]],0)</f>
        <v>0</v>
      </c>
      <c r="BR447" s="6">
        <f ca="1">IF(Table1[[#This Row],[Area]]="NOVA SCOTIA",Table1[[#This Row],[Income]],0)</f>
        <v>0</v>
      </c>
      <c r="BS447" s="7">
        <f t="shared" ca="1" si="188"/>
        <v>0</v>
      </c>
      <c r="BT447" s="5">
        <f ca="1">IF(Table1[[#This Row],[field of work]]="HEALTH",Table1[[#This Row],[Income]],0)</f>
        <v>8359</v>
      </c>
      <c r="BU447" s="6">
        <f ca="1">IF(Table1[[#This Row],[field of work]]="CONSTRUCTION",Table1[[#This Row],[Income]],0)</f>
        <v>0</v>
      </c>
      <c r="BV447" s="6">
        <f t="shared" ca="1" si="189"/>
        <v>0</v>
      </c>
      <c r="BW447" s="6">
        <f ca="1">IF(Table1[[#This Row],[field of work]]="IT",Table1[[#This Row],[Income]],0)</f>
        <v>0</v>
      </c>
      <c r="BX447" s="6">
        <f ca="1">IF(Table1[[#This Row],[field of work]]="GENERAL WORK",Table1[[#This Row],[Income]],0)</f>
        <v>0</v>
      </c>
      <c r="BY447" s="7">
        <f ca="1">IF(Table1[[#This Row],[field of work]]="AGRICULTURE",Table1[[#This Row],[Income]],0)</f>
        <v>0</v>
      </c>
      <c r="BZ447" s="5">
        <f ca="1">IF(Table1[[#This Row],[Value of debts]]&gt;Table1[[#This Row],[Income]],1,0)</f>
        <v>1</v>
      </c>
      <c r="CA447" s="7"/>
      <c r="CB447" s="5">
        <f ca="1">IF(Table1[[#This Row],[Networth of person($)]]&gt;$CC$6,Table1[[#This Row],[age]],0)</f>
        <v>0</v>
      </c>
      <c r="CC447" s="7"/>
      <c r="CD447" s="6"/>
      <c r="CE447" s="6"/>
      <c r="CF447" s="6"/>
      <c r="CG447" s="6"/>
      <c r="CH447" s="6"/>
      <c r="CI447" s="6"/>
    </row>
    <row r="448" spans="2:87" x14ac:dyDescent="0.25">
      <c r="B448">
        <f t="shared" ca="1" si="197"/>
        <v>1</v>
      </c>
      <c r="C448" t="str">
        <f t="shared" ca="1" si="198"/>
        <v>men</v>
      </c>
      <c r="D448">
        <f t="shared" ca="1" si="199"/>
        <v>39</v>
      </c>
      <c r="E448">
        <f t="shared" ca="1" si="200"/>
        <v>6</v>
      </c>
      <c r="F448" t="str">
        <f t="shared" ca="1" si="201"/>
        <v>agriculture</v>
      </c>
      <c r="G448">
        <f t="shared" ca="1" si="202"/>
        <v>2</v>
      </c>
      <c r="H448" t="str">
        <f t="shared" ca="1" si="203"/>
        <v>college</v>
      </c>
      <c r="I448">
        <f t="shared" ca="1" si="204"/>
        <v>3</v>
      </c>
      <c r="J448">
        <f t="shared" ca="1" si="205"/>
        <v>3</v>
      </c>
      <c r="K448">
        <f t="shared" ca="1" si="206"/>
        <v>5099</v>
      </c>
      <c r="L448">
        <f t="shared" ca="1" si="207"/>
        <v>2</v>
      </c>
      <c r="M448" t="str">
        <f t="shared" ca="1" si="208"/>
        <v>BC</v>
      </c>
      <c r="N448">
        <f t="shared" ca="1" si="209"/>
        <v>25495</v>
      </c>
      <c r="O448">
        <f t="shared" ca="1" si="210"/>
        <v>18114.176534893173</v>
      </c>
      <c r="P448">
        <f t="shared" ca="1" si="211"/>
        <v>10028.353675088765</v>
      </c>
      <c r="Q448">
        <f t="shared" ca="1" si="212"/>
        <v>1884</v>
      </c>
      <c r="R448">
        <f t="shared" ca="1" si="213"/>
        <v>9011.7502847899541</v>
      </c>
      <c r="S448">
        <f t="shared" ca="1" si="214"/>
        <v>5505.0075917494551</v>
      </c>
      <c r="T448">
        <f t="shared" ca="1" si="215"/>
        <v>41028.361266838219</v>
      </c>
      <c r="U448">
        <f t="shared" ca="1" si="216"/>
        <v>29009.926819683125</v>
      </c>
      <c r="V448">
        <f t="shared" ca="1" si="217"/>
        <v>12018.434447155094</v>
      </c>
      <c r="AD448" s="5">
        <f ca="1">IF(Table1[[#This Row],[Gender]]="men",1,0)</f>
        <v>1</v>
      </c>
      <c r="AE448" s="6">
        <f ca="1">IF(Table1[[#This Row],[Gender]]="women",1,0)</f>
        <v>0</v>
      </c>
      <c r="AF448" s="6"/>
      <c r="AG448" s="7"/>
      <c r="AJ448" s="17">
        <f ca="1">IF(Table1[[#This Row],[field of work]]="TEACHING",1,0)</f>
        <v>0</v>
      </c>
      <c r="AK448" s="11">
        <f ca="1">IF(Table1[[#This Row],[field of work]]="CONSTRUCTION",1,0)</f>
        <v>0</v>
      </c>
      <c r="AL448" s="11">
        <f ca="1">IF(Table1[[#This Row],[field of work]]="AGRICULTURE",1,0)</f>
        <v>1</v>
      </c>
      <c r="AM448" s="11">
        <f ca="1">IF(Table1[[#This Row],[field of work]]="AGRICULTURE",1,0)</f>
        <v>1</v>
      </c>
      <c r="AN448" s="11">
        <f ca="1">IF(Table1[[#This Row],[field of work]]="HEALTH",1,0)</f>
        <v>0</v>
      </c>
      <c r="AO448" s="11">
        <f ca="1">IF(Table1[[#This Row],[field of work]]="IT",1,0)</f>
        <v>0</v>
      </c>
      <c r="AP448" s="11"/>
      <c r="AQ448" s="11"/>
      <c r="AR448" s="6"/>
      <c r="AS448" s="6"/>
      <c r="AT448" s="6"/>
      <c r="AU448" s="7"/>
      <c r="AW448" s="20">
        <f ca="1">QUOTIENT(Table1[[#This Row],[Car Value]],Table1[[#This Row],[Cars]])</f>
        <v>3342</v>
      </c>
      <c r="AX448" s="6"/>
      <c r="AY448" s="17">
        <f ca="1">IF(Table1[[#This Row],[Value of debts]]&gt;$AZ$6,1,0)</f>
        <v>1</v>
      </c>
      <c r="AZ448" s="6"/>
      <c r="BA448" s="6"/>
      <c r="BB448" s="7"/>
      <c r="BC448" s="27">
        <f ca="1">(Table1[[#This Row],[Mortage left]]/Table1[[#This Row],[Value of House]])</f>
        <v>0.71049917767770832</v>
      </c>
      <c r="BD448" s="11">
        <f t="shared" ca="1" si="184"/>
        <v>0</v>
      </c>
      <c r="BE448" s="11"/>
      <c r="BF448" s="11"/>
      <c r="BG448" s="17">
        <f ca="1">IF(Table1[[#This Row],[Area]]="YUKON",Table1[[#This Row],[Income]],0)</f>
        <v>0</v>
      </c>
      <c r="BH448" s="11">
        <f ca="1">IF(Table1[[#This Row],[Area]]="BC",Table1[[#This Row],[Income]],0)</f>
        <v>5099</v>
      </c>
      <c r="BI448" s="11">
        <f t="shared" ca="1" si="185"/>
        <v>0</v>
      </c>
      <c r="BJ448" s="11">
        <f t="shared" ca="1" si="186"/>
        <v>0</v>
      </c>
      <c r="BK448" s="11">
        <f ca="1">IF(Table1[[#This Row],[Area]]="NUNAVUT",Table1[[#This Row],[Income]],0)</f>
        <v>0</v>
      </c>
      <c r="BL448" s="11">
        <f t="shared" ca="1" si="187"/>
        <v>0</v>
      </c>
      <c r="BM448" s="6">
        <f ca="1">IF(Table1[[#This Row],[Area]]="MANITOBA",Table1[[#This Row],[Income]],0)</f>
        <v>0</v>
      </c>
      <c r="BN448" s="6">
        <f ca="1">IF(Table1[[#This Row],[Area]]="ONTARIO",Table1[[#This Row],[Income]],0)</f>
        <v>0</v>
      </c>
      <c r="BO448" s="6">
        <f ca="1">IF(Table1[[#This Row],[Area]]="QUEBEC",Table1[[#This Row],[Income]],0)</f>
        <v>0</v>
      </c>
      <c r="BP448" s="6">
        <f ca="1">IF(Table1[[#This Row],[Area]]="NEWFOUNLAND",Table1[[#This Row],[Income]],0)</f>
        <v>0</v>
      </c>
      <c r="BQ448" s="6">
        <f ca="1">IF(Table1[[#This Row],[Area]]="NEW BRUNCWICK",Table1[[#This Row],[Income]],0)</f>
        <v>0</v>
      </c>
      <c r="BR448" s="6">
        <f ca="1">IF(Table1[[#This Row],[Area]]="NOVA SCOTIA",Table1[[#This Row],[Income]],0)</f>
        <v>0</v>
      </c>
      <c r="BS448" s="7">
        <f t="shared" ca="1" si="188"/>
        <v>0</v>
      </c>
      <c r="BT448" s="5">
        <f ca="1">IF(Table1[[#This Row],[field of work]]="HEALTH",Table1[[#This Row],[Income]],0)</f>
        <v>0</v>
      </c>
      <c r="BU448" s="6">
        <f ca="1">IF(Table1[[#This Row],[field of work]]="CONSTRUCTION",Table1[[#This Row],[Income]],0)</f>
        <v>0</v>
      </c>
      <c r="BV448" s="6">
        <f t="shared" ca="1" si="189"/>
        <v>8586</v>
      </c>
      <c r="BW448" s="6">
        <f ca="1">IF(Table1[[#This Row],[field of work]]="IT",Table1[[#This Row],[Income]],0)</f>
        <v>0</v>
      </c>
      <c r="BX448" s="6">
        <f ca="1">IF(Table1[[#This Row],[field of work]]="GENERAL WORK",Table1[[#This Row],[Income]],0)</f>
        <v>0</v>
      </c>
      <c r="BY448" s="7">
        <f ca="1">IF(Table1[[#This Row],[field of work]]="AGRICULTURE",Table1[[#This Row],[Income]],0)</f>
        <v>5099</v>
      </c>
      <c r="BZ448" s="5">
        <f ca="1">IF(Table1[[#This Row],[Value of debts]]&gt;Table1[[#This Row],[Income]],1,0)</f>
        <v>1</v>
      </c>
      <c r="CA448" s="7"/>
      <c r="CB448" s="5">
        <f ca="1">IF(Table1[[#This Row],[Networth of person($)]]&gt;$CC$6,Table1[[#This Row],[age]],0)</f>
        <v>39</v>
      </c>
      <c r="CC448" s="7"/>
      <c r="CD448" s="6"/>
      <c r="CE448" s="6"/>
      <c r="CF448" s="6"/>
      <c r="CG448" s="6"/>
      <c r="CH448" s="6"/>
      <c r="CI448" s="6"/>
    </row>
    <row r="449" spans="2:87" x14ac:dyDescent="0.25">
      <c r="B449">
        <f t="shared" ca="1" si="197"/>
        <v>2</v>
      </c>
      <c r="C449" t="str">
        <f t="shared" ca="1" si="198"/>
        <v>women</v>
      </c>
      <c r="D449">
        <f t="shared" ca="1" si="199"/>
        <v>40</v>
      </c>
      <c r="E449">
        <f t="shared" ca="1" si="200"/>
        <v>3</v>
      </c>
      <c r="F449" t="str">
        <f t="shared" ca="1" si="201"/>
        <v>teaching</v>
      </c>
      <c r="G449">
        <f t="shared" ca="1" si="202"/>
        <v>1</v>
      </c>
      <c r="H449" t="str">
        <f t="shared" ca="1" si="203"/>
        <v>highschool</v>
      </c>
      <c r="I449">
        <f t="shared" ca="1" si="204"/>
        <v>1</v>
      </c>
      <c r="J449">
        <f t="shared" ca="1" si="205"/>
        <v>1</v>
      </c>
      <c r="K449">
        <f t="shared" ca="1" si="206"/>
        <v>8586</v>
      </c>
      <c r="L449">
        <f t="shared" ca="1" si="207"/>
        <v>7</v>
      </c>
      <c r="M449" t="str">
        <f t="shared" ca="1" si="208"/>
        <v>Manitoba</v>
      </c>
      <c r="N449">
        <f t="shared" ca="1" si="209"/>
        <v>25758</v>
      </c>
      <c r="O449">
        <f t="shared" ca="1" si="210"/>
        <v>24048.066779276454</v>
      </c>
      <c r="P449">
        <f t="shared" ca="1" si="211"/>
        <v>1946.8739257946829</v>
      </c>
      <c r="Q449">
        <f t="shared" ca="1" si="212"/>
        <v>588</v>
      </c>
      <c r="R449">
        <f t="shared" ca="1" si="213"/>
        <v>12421.341171945216</v>
      </c>
      <c r="S449">
        <f t="shared" ca="1" si="214"/>
        <v>4650.0657881111802</v>
      </c>
      <c r="T449">
        <f t="shared" ca="1" si="215"/>
        <v>32354.939713905864</v>
      </c>
      <c r="U449">
        <f t="shared" ca="1" si="216"/>
        <v>37057.40795122167</v>
      </c>
      <c r="V449">
        <f t="shared" ca="1" si="217"/>
        <v>-4702.4682373158066</v>
      </c>
      <c r="AD449" s="5">
        <f ca="1">IF(Table1[[#This Row],[Gender]]="men",1,0)</f>
        <v>0</v>
      </c>
      <c r="AE449" s="6">
        <f ca="1">IF(Table1[[#This Row],[Gender]]="women",1,0)</f>
        <v>1</v>
      </c>
      <c r="AF449" s="6"/>
      <c r="AG449" s="7"/>
      <c r="AJ449" s="17">
        <f ca="1">IF(Table1[[#This Row],[field of work]]="TEACHING",1,0)</f>
        <v>1</v>
      </c>
      <c r="AK449" s="11">
        <f ca="1">IF(Table1[[#This Row],[field of work]]="CONSTRUCTION",1,0)</f>
        <v>0</v>
      </c>
      <c r="AL449" s="11">
        <f ca="1">IF(Table1[[#This Row],[field of work]]="AGRICULTURE",1,0)</f>
        <v>0</v>
      </c>
      <c r="AM449" s="11">
        <f ca="1">IF(Table1[[#This Row],[field of work]]="AGRICULTURE",1,0)</f>
        <v>0</v>
      </c>
      <c r="AN449" s="11">
        <f ca="1">IF(Table1[[#This Row],[field of work]]="HEALTH",1,0)</f>
        <v>0</v>
      </c>
      <c r="AO449" s="11">
        <f ca="1">IF(Table1[[#This Row],[field of work]]="IT",1,0)</f>
        <v>0</v>
      </c>
      <c r="AP449" s="11"/>
      <c r="AQ449" s="11"/>
      <c r="AR449" s="6"/>
      <c r="AS449" s="6"/>
      <c r="AT449" s="6"/>
      <c r="AU449" s="7"/>
      <c r="AW449" s="20">
        <f ca="1">QUOTIENT(Table1[[#This Row],[Car Value]],Table1[[#This Row],[Cars]])</f>
        <v>1946</v>
      </c>
      <c r="AX449" s="6"/>
      <c r="AY449" s="17">
        <f ca="1">IF(Table1[[#This Row],[Value of debts]]&gt;$AZ$6,1,0)</f>
        <v>1</v>
      </c>
      <c r="AZ449" s="6"/>
      <c r="BA449" s="6"/>
      <c r="BB449" s="7"/>
      <c r="BC449" s="27">
        <f ca="1">(Table1[[#This Row],[Mortage left]]/Table1[[#This Row],[Value of House]])</f>
        <v>0.93361545070566254</v>
      </c>
      <c r="BD449" s="11">
        <f t="shared" ca="1" si="184"/>
        <v>0</v>
      </c>
      <c r="BE449" s="11"/>
      <c r="BF449" s="11"/>
      <c r="BG449" s="17">
        <f ca="1">IF(Table1[[#This Row],[Area]]="YUKON",Table1[[#This Row],[Income]],0)</f>
        <v>0</v>
      </c>
      <c r="BH449" s="11">
        <f ca="1">IF(Table1[[#This Row],[Area]]="BC",Table1[[#This Row],[Income]],0)</f>
        <v>0</v>
      </c>
      <c r="BI449" s="11">
        <f t="shared" ca="1" si="185"/>
        <v>0</v>
      </c>
      <c r="BJ449" s="11">
        <f t="shared" ca="1" si="186"/>
        <v>0</v>
      </c>
      <c r="BK449" s="11">
        <f ca="1">IF(Table1[[#This Row],[Area]]="NUNAVUT",Table1[[#This Row],[Income]],0)</f>
        <v>0</v>
      </c>
      <c r="BL449" s="11">
        <f t="shared" ca="1" si="187"/>
        <v>0</v>
      </c>
      <c r="BM449" s="6">
        <f ca="1">IF(Table1[[#This Row],[Area]]="MANITOBA",Table1[[#This Row],[Income]],0)</f>
        <v>8586</v>
      </c>
      <c r="BN449" s="6">
        <f ca="1">IF(Table1[[#This Row],[Area]]="ONTARIO",Table1[[#This Row],[Income]],0)</f>
        <v>0</v>
      </c>
      <c r="BO449" s="6">
        <f ca="1">IF(Table1[[#This Row],[Area]]="QUEBEC",Table1[[#This Row],[Income]],0)</f>
        <v>0</v>
      </c>
      <c r="BP449" s="6">
        <f ca="1">IF(Table1[[#This Row],[Area]]="NEWFOUNLAND",Table1[[#This Row],[Income]],0)</f>
        <v>0</v>
      </c>
      <c r="BQ449" s="6">
        <f ca="1">IF(Table1[[#This Row],[Area]]="NEW BRUNCWICK",Table1[[#This Row],[Income]],0)</f>
        <v>0</v>
      </c>
      <c r="BR449" s="6">
        <f ca="1">IF(Table1[[#This Row],[Area]]="NOVA SCOTIA",Table1[[#This Row],[Income]],0)</f>
        <v>0</v>
      </c>
      <c r="BS449" s="7">
        <f t="shared" ca="1" si="188"/>
        <v>0</v>
      </c>
      <c r="BT449" s="5">
        <f ca="1">IF(Table1[[#This Row],[field of work]]="HEALTH",Table1[[#This Row],[Income]],0)</f>
        <v>0</v>
      </c>
      <c r="BU449" s="6">
        <f ca="1">IF(Table1[[#This Row],[field of work]]="CONSTRUCTION",Table1[[#This Row],[Income]],0)</f>
        <v>0</v>
      </c>
      <c r="BV449" s="6">
        <f t="shared" ca="1" si="189"/>
        <v>0</v>
      </c>
      <c r="BW449" s="6">
        <f ca="1">IF(Table1[[#This Row],[field of work]]="IT",Table1[[#This Row],[Income]],0)</f>
        <v>0</v>
      </c>
      <c r="BX449" s="6">
        <f ca="1">IF(Table1[[#This Row],[field of work]]="GENERAL WORK",Table1[[#This Row],[Income]],0)</f>
        <v>0</v>
      </c>
      <c r="BY449" s="7">
        <f ca="1">IF(Table1[[#This Row],[field of work]]="AGRICULTURE",Table1[[#This Row],[Income]],0)</f>
        <v>0</v>
      </c>
      <c r="BZ449" s="5">
        <f ca="1">IF(Table1[[#This Row],[Value of debts]]&gt;Table1[[#This Row],[Income]],1,0)</f>
        <v>1</v>
      </c>
      <c r="CA449" s="7"/>
      <c r="CB449" s="5">
        <f ca="1">IF(Table1[[#This Row],[Networth of person($)]]&gt;$CC$6,Table1[[#This Row],[age]],0)</f>
        <v>0</v>
      </c>
      <c r="CC449" s="7"/>
      <c r="CD449" s="6"/>
      <c r="CE449" s="6"/>
      <c r="CF449" s="6"/>
      <c r="CG449" s="6"/>
      <c r="CH449" s="6"/>
      <c r="CI449" s="6"/>
    </row>
    <row r="450" spans="2:87" x14ac:dyDescent="0.25">
      <c r="B450">
        <f t="shared" ca="1" si="197"/>
        <v>2</v>
      </c>
      <c r="C450" t="str">
        <f t="shared" ca="1" si="198"/>
        <v>women</v>
      </c>
      <c r="D450">
        <f t="shared" ca="1" si="199"/>
        <v>28</v>
      </c>
      <c r="E450">
        <f t="shared" ca="1" si="200"/>
        <v>5</v>
      </c>
      <c r="F450" t="str">
        <f t="shared" ca="1" si="201"/>
        <v>general work</v>
      </c>
      <c r="G450">
        <f t="shared" ca="1" si="202"/>
        <v>4</v>
      </c>
      <c r="H450" t="str">
        <f t="shared" ca="1" si="203"/>
        <v>technical</v>
      </c>
      <c r="I450">
        <f t="shared" ca="1" si="204"/>
        <v>0</v>
      </c>
      <c r="J450">
        <f t="shared" ca="1" si="205"/>
        <v>1</v>
      </c>
      <c r="K450">
        <f t="shared" ca="1" si="206"/>
        <v>5408</v>
      </c>
      <c r="L450">
        <f t="shared" ca="1" si="207"/>
        <v>5</v>
      </c>
      <c r="M450" t="str">
        <f t="shared" ca="1" si="208"/>
        <v>Nunavut</v>
      </c>
      <c r="N450">
        <f t="shared" ca="1" si="209"/>
        <v>21632</v>
      </c>
      <c r="O450">
        <f t="shared" ca="1" si="210"/>
        <v>9320.4833410751216</v>
      </c>
      <c r="P450">
        <f t="shared" ca="1" si="211"/>
        <v>748.52557799352394</v>
      </c>
      <c r="Q450">
        <f t="shared" ca="1" si="212"/>
        <v>528</v>
      </c>
      <c r="R450">
        <f t="shared" ca="1" si="213"/>
        <v>1079.983902090341</v>
      </c>
      <c r="S450">
        <f t="shared" ca="1" si="214"/>
        <v>2568.5409940507284</v>
      </c>
      <c r="T450">
        <f t="shared" ca="1" si="215"/>
        <v>24949.066572044252</v>
      </c>
      <c r="U450">
        <f t="shared" ca="1" si="216"/>
        <v>10928.467243165462</v>
      </c>
      <c r="V450">
        <f t="shared" ca="1" si="217"/>
        <v>14020.59932887879</v>
      </c>
      <c r="AD450" s="5">
        <f ca="1">IF(Table1[[#This Row],[Gender]]="men",1,0)</f>
        <v>0</v>
      </c>
      <c r="AE450" s="6">
        <f ca="1">IF(Table1[[#This Row],[Gender]]="women",1,0)</f>
        <v>1</v>
      </c>
      <c r="AF450" s="6"/>
      <c r="AG450" s="7"/>
      <c r="AJ450" s="17">
        <f ca="1">IF(Table1[[#This Row],[field of work]]="TEACHING",1,0)</f>
        <v>0</v>
      </c>
      <c r="AK450" s="11">
        <f ca="1">IF(Table1[[#This Row],[field of work]]="CONSTRUCTION",1,0)</f>
        <v>0</v>
      </c>
      <c r="AL450" s="11">
        <f ca="1">IF(Table1[[#This Row],[field of work]]="AGRICULTURE",1,0)</f>
        <v>0</v>
      </c>
      <c r="AM450" s="11">
        <f ca="1">IF(Table1[[#This Row],[field of work]]="AGRICULTURE",1,0)</f>
        <v>0</v>
      </c>
      <c r="AN450" s="11">
        <f ca="1">IF(Table1[[#This Row],[field of work]]="HEALTH",1,0)</f>
        <v>0</v>
      </c>
      <c r="AO450" s="11">
        <f ca="1">IF(Table1[[#This Row],[field of work]]="IT",1,0)</f>
        <v>0</v>
      </c>
      <c r="AP450" s="11"/>
      <c r="AQ450" s="11"/>
      <c r="AR450" s="6"/>
      <c r="AS450" s="6"/>
      <c r="AT450" s="6"/>
      <c r="AU450" s="7"/>
      <c r="AW450" s="20">
        <f ca="1">QUOTIENT(Table1[[#This Row],[Car Value]],Table1[[#This Row],[Cars]])</f>
        <v>748</v>
      </c>
      <c r="AX450" s="6"/>
      <c r="AY450" s="17">
        <f ca="1">IF(Table1[[#This Row],[Value of debts]]&gt;$AZ$6,1,0)</f>
        <v>1</v>
      </c>
      <c r="AZ450" s="6"/>
      <c r="BA450" s="6"/>
      <c r="BB450" s="7"/>
      <c r="BC450" s="27">
        <f ca="1">(Table1[[#This Row],[Mortage left]]/Table1[[#This Row],[Value of House]])</f>
        <v>0.43086553906597269</v>
      </c>
      <c r="BD450" s="11">
        <f t="shared" ca="1" si="184"/>
        <v>0</v>
      </c>
      <c r="BE450" s="11"/>
      <c r="BF450" s="11"/>
      <c r="BG450" s="17">
        <f ca="1">IF(Table1[[#This Row],[Area]]="YUKON",Table1[[#This Row],[Income]],0)</f>
        <v>0</v>
      </c>
      <c r="BH450" s="11">
        <f ca="1">IF(Table1[[#This Row],[Area]]="BC",Table1[[#This Row],[Income]],0)</f>
        <v>0</v>
      </c>
      <c r="BI450" s="11">
        <f t="shared" ca="1" si="185"/>
        <v>0</v>
      </c>
      <c r="BJ450" s="11">
        <f t="shared" ca="1" si="186"/>
        <v>0</v>
      </c>
      <c r="BK450" s="11">
        <f ca="1">IF(Table1[[#This Row],[Area]]="NUNAVUT",Table1[[#This Row],[Income]],0)</f>
        <v>5408</v>
      </c>
      <c r="BL450" s="11">
        <f t="shared" ca="1" si="187"/>
        <v>0</v>
      </c>
      <c r="BM450" s="6">
        <f ca="1">IF(Table1[[#This Row],[Area]]="MANITOBA",Table1[[#This Row],[Income]],0)</f>
        <v>0</v>
      </c>
      <c r="BN450" s="6">
        <f ca="1">IF(Table1[[#This Row],[Area]]="ONTARIO",Table1[[#This Row],[Income]],0)</f>
        <v>0</v>
      </c>
      <c r="BO450" s="6">
        <f ca="1">IF(Table1[[#This Row],[Area]]="QUEBEC",Table1[[#This Row],[Income]],0)</f>
        <v>0</v>
      </c>
      <c r="BP450" s="6">
        <f ca="1">IF(Table1[[#This Row],[Area]]="NEWFOUNLAND",Table1[[#This Row],[Income]],0)</f>
        <v>0</v>
      </c>
      <c r="BQ450" s="6">
        <f ca="1">IF(Table1[[#This Row],[Area]]="NEW BRUNCWICK",Table1[[#This Row],[Income]],0)</f>
        <v>0</v>
      </c>
      <c r="BR450" s="6">
        <f ca="1">IF(Table1[[#This Row],[Area]]="NOVA SCOTIA",Table1[[#This Row],[Income]],0)</f>
        <v>0</v>
      </c>
      <c r="BS450" s="7">
        <f t="shared" ca="1" si="188"/>
        <v>0</v>
      </c>
      <c r="BT450" s="5">
        <f ca="1">IF(Table1[[#This Row],[field of work]]="HEALTH",Table1[[#This Row],[Income]],0)</f>
        <v>0</v>
      </c>
      <c r="BU450" s="6">
        <f ca="1">IF(Table1[[#This Row],[field of work]]="CONSTRUCTION",Table1[[#This Row],[Income]],0)</f>
        <v>0</v>
      </c>
      <c r="BV450" s="6">
        <f t="shared" ca="1" si="189"/>
        <v>5642</v>
      </c>
      <c r="BW450" s="6">
        <f ca="1">IF(Table1[[#This Row],[field of work]]="IT",Table1[[#This Row],[Income]],0)</f>
        <v>0</v>
      </c>
      <c r="BX450" s="6">
        <f ca="1">IF(Table1[[#This Row],[field of work]]="GENERAL WORK",Table1[[#This Row],[Income]],0)</f>
        <v>5408</v>
      </c>
      <c r="BY450" s="7">
        <f ca="1">IF(Table1[[#This Row],[field of work]]="AGRICULTURE",Table1[[#This Row],[Income]],0)</f>
        <v>0</v>
      </c>
      <c r="BZ450" s="5">
        <f ca="1">IF(Table1[[#This Row],[Value of debts]]&gt;Table1[[#This Row],[Income]],1,0)</f>
        <v>1</v>
      </c>
      <c r="CA450" s="7"/>
      <c r="CB450" s="5">
        <f ca="1">IF(Table1[[#This Row],[Networth of person($)]]&gt;$CC$6,Table1[[#This Row],[age]],0)</f>
        <v>28</v>
      </c>
      <c r="CC450" s="7"/>
      <c r="CD450" s="6"/>
      <c r="CE450" s="6"/>
      <c r="CF450" s="6"/>
      <c r="CG450" s="6"/>
      <c r="CH450" s="6"/>
      <c r="CI450" s="6"/>
    </row>
    <row r="451" spans="2:87" x14ac:dyDescent="0.25">
      <c r="B451">
        <f t="shared" ca="1" si="197"/>
        <v>1</v>
      </c>
      <c r="C451" t="str">
        <f t="shared" ca="1" si="198"/>
        <v>men</v>
      </c>
      <c r="D451">
        <f t="shared" ca="1" si="199"/>
        <v>31</v>
      </c>
      <c r="E451">
        <f t="shared" ca="1" si="200"/>
        <v>3</v>
      </c>
      <c r="F451" t="str">
        <f t="shared" ca="1" si="201"/>
        <v>teaching</v>
      </c>
      <c r="G451">
        <f t="shared" ca="1" si="202"/>
        <v>4</v>
      </c>
      <c r="H451" t="str">
        <f t="shared" ca="1" si="203"/>
        <v>technical</v>
      </c>
      <c r="I451">
        <f t="shared" ca="1" si="204"/>
        <v>0</v>
      </c>
      <c r="J451">
        <f t="shared" ca="1" si="205"/>
        <v>1</v>
      </c>
      <c r="K451">
        <f t="shared" ca="1" si="206"/>
        <v>5642</v>
      </c>
      <c r="L451">
        <f t="shared" ca="1" si="207"/>
        <v>11</v>
      </c>
      <c r="M451" t="str">
        <f t="shared" ca="1" si="208"/>
        <v>New bruncwick</v>
      </c>
      <c r="N451">
        <f t="shared" ca="1" si="209"/>
        <v>28210</v>
      </c>
      <c r="O451">
        <f t="shared" ca="1" si="210"/>
        <v>9748.3193370945592</v>
      </c>
      <c r="P451">
        <f t="shared" ca="1" si="211"/>
        <v>3618.3319717788763</v>
      </c>
      <c r="Q451">
        <f t="shared" ca="1" si="212"/>
        <v>2921</v>
      </c>
      <c r="R451">
        <f t="shared" ca="1" si="213"/>
        <v>5567.1708237954972</v>
      </c>
      <c r="S451">
        <f t="shared" ca="1" si="214"/>
        <v>7941.0286483833879</v>
      </c>
      <c r="T451">
        <f t="shared" ca="1" si="215"/>
        <v>39769.360620162261</v>
      </c>
      <c r="U451">
        <f t="shared" ca="1" si="216"/>
        <v>18236.490160890055</v>
      </c>
      <c r="V451">
        <f t="shared" ca="1" si="217"/>
        <v>21532.870459272206</v>
      </c>
      <c r="AD451" s="5">
        <f ca="1">IF(Table1[[#This Row],[Gender]]="men",1,0)</f>
        <v>1</v>
      </c>
      <c r="AE451" s="6">
        <f ca="1">IF(Table1[[#This Row],[Gender]]="women",1,0)</f>
        <v>0</v>
      </c>
      <c r="AF451" s="6"/>
      <c r="AG451" s="7"/>
      <c r="AJ451" s="17">
        <f ca="1">IF(Table1[[#This Row],[field of work]]="TEACHING",1,0)</f>
        <v>1</v>
      </c>
      <c r="AK451" s="11">
        <f ca="1">IF(Table1[[#This Row],[field of work]]="CONSTRUCTION",1,0)</f>
        <v>0</v>
      </c>
      <c r="AL451" s="11">
        <f ca="1">IF(Table1[[#This Row],[field of work]]="AGRICULTURE",1,0)</f>
        <v>0</v>
      </c>
      <c r="AM451" s="11">
        <f ca="1">IF(Table1[[#This Row],[field of work]]="AGRICULTURE",1,0)</f>
        <v>0</v>
      </c>
      <c r="AN451" s="11">
        <f ca="1">IF(Table1[[#This Row],[field of work]]="HEALTH",1,0)</f>
        <v>0</v>
      </c>
      <c r="AO451" s="11">
        <f ca="1">IF(Table1[[#This Row],[field of work]]="IT",1,0)</f>
        <v>0</v>
      </c>
      <c r="AP451" s="11"/>
      <c r="AQ451" s="11"/>
      <c r="AR451" s="6"/>
      <c r="AS451" s="6"/>
      <c r="AT451" s="6"/>
      <c r="AU451" s="7"/>
      <c r="AW451" s="20">
        <f ca="1">QUOTIENT(Table1[[#This Row],[Car Value]],Table1[[#This Row],[Cars]])</f>
        <v>3618</v>
      </c>
      <c r="AX451" s="6"/>
      <c r="AY451" s="17">
        <f ca="1">IF(Table1[[#This Row],[Value of debts]]&gt;$AZ$6,1,0)</f>
        <v>1</v>
      </c>
      <c r="AZ451" s="6"/>
      <c r="BA451" s="6"/>
      <c r="BB451" s="7"/>
      <c r="BC451" s="27">
        <f ca="1">(Table1[[#This Row],[Mortage left]]/Table1[[#This Row],[Value of House]])</f>
        <v>0.34556254296684008</v>
      </c>
      <c r="BD451" s="11">
        <f t="shared" ca="1" si="184"/>
        <v>0</v>
      </c>
      <c r="BE451" s="11"/>
      <c r="BF451" s="11"/>
      <c r="BG451" s="17">
        <f ca="1">IF(Table1[[#This Row],[Area]]="YUKON",Table1[[#This Row],[Income]],0)</f>
        <v>0</v>
      </c>
      <c r="BH451" s="11">
        <f ca="1">IF(Table1[[#This Row],[Area]]="BC",Table1[[#This Row],[Income]],0)</f>
        <v>0</v>
      </c>
      <c r="BI451" s="11">
        <f t="shared" ca="1" si="185"/>
        <v>0</v>
      </c>
      <c r="BJ451" s="11">
        <f t="shared" ca="1" si="186"/>
        <v>0</v>
      </c>
      <c r="BK451" s="11">
        <f ca="1">IF(Table1[[#This Row],[Area]]="NUNAVUT",Table1[[#This Row],[Income]],0)</f>
        <v>0</v>
      </c>
      <c r="BL451" s="11">
        <f t="shared" ca="1" si="187"/>
        <v>0</v>
      </c>
      <c r="BM451" s="6">
        <f ca="1">IF(Table1[[#This Row],[Area]]="MANITOBA",Table1[[#This Row],[Income]],0)</f>
        <v>0</v>
      </c>
      <c r="BN451" s="6">
        <f ca="1">IF(Table1[[#This Row],[Area]]="ONTARIO",Table1[[#This Row],[Income]],0)</f>
        <v>0</v>
      </c>
      <c r="BO451" s="6">
        <f ca="1">IF(Table1[[#This Row],[Area]]="QUEBEC",Table1[[#This Row],[Income]],0)</f>
        <v>0</v>
      </c>
      <c r="BP451" s="6">
        <f ca="1">IF(Table1[[#This Row],[Area]]="NEWFOUNLAND",Table1[[#This Row],[Income]],0)</f>
        <v>0</v>
      </c>
      <c r="BQ451" s="6">
        <f ca="1">IF(Table1[[#This Row],[Area]]="NEW BRUNCWICK",Table1[[#This Row],[Income]],0)</f>
        <v>5642</v>
      </c>
      <c r="BR451" s="6">
        <f ca="1">IF(Table1[[#This Row],[Area]]="NOVA SCOTIA",Table1[[#This Row],[Income]],0)</f>
        <v>0</v>
      </c>
      <c r="BS451" s="7">
        <f t="shared" ca="1" si="188"/>
        <v>0</v>
      </c>
      <c r="BT451" s="5">
        <f ca="1">IF(Table1[[#This Row],[field of work]]="HEALTH",Table1[[#This Row],[Income]],0)</f>
        <v>0</v>
      </c>
      <c r="BU451" s="6">
        <f ca="1">IF(Table1[[#This Row],[field of work]]="CONSTRUCTION",Table1[[#This Row],[Income]],0)</f>
        <v>0</v>
      </c>
      <c r="BV451" s="6">
        <f t="shared" ca="1" si="189"/>
        <v>7128</v>
      </c>
      <c r="BW451" s="6">
        <f ca="1">IF(Table1[[#This Row],[field of work]]="IT",Table1[[#This Row],[Income]],0)</f>
        <v>0</v>
      </c>
      <c r="BX451" s="6">
        <f ca="1">IF(Table1[[#This Row],[field of work]]="GENERAL WORK",Table1[[#This Row],[Income]],0)</f>
        <v>0</v>
      </c>
      <c r="BY451" s="7">
        <f ca="1">IF(Table1[[#This Row],[field of work]]="AGRICULTURE",Table1[[#This Row],[Income]],0)</f>
        <v>0</v>
      </c>
      <c r="BZ451" s="5">
        <f ca="1">IF(Table1[[#This Row],[Value of debts]]&gt;Table1[[#This Row],[Income]],1,0)</f>
        <v>1</v>
      </c>
      <c r="CA451" s="7"/>
      <c r="CB451" s="5">
        <f ca="1">IF(Table1[[#This Row],[Networth of person($)]]&gt;$CC$6,Table1[[#This Row],[age]],0)</f>
        <v>31</v>
      </c>
      <c r="CC451" s="7"/>
      <c r="CD451" s="6"/>
      <c r="CE451" s="6"/>
      <c r="CF451" s="6"/>
      <c r="CG451" s="6"/>
      <c r="CH451" s="6"/>
      <c r="CI451" s="6"/>
    </row>
    <row r="452" spans="2:87" x14ac:dyDescent="0.25">
      <c r="B452">
        <f t="shared" ca="1" si="197"/>
        <v>1</v>
      </c>
      <c r="C452" t="str">
        <f t="shared" ca="1" si="198"/>
        <v>men</v>
      </c>
      <c r="D452">
        <f t="shared" ca="1" si="199"/>
        <v>29</v>
      </c>
      <c r="E452">
        <f t="shared" ca="1" si="200"/>
        <v>3</v>
      </c>
      <c r="F452" t="str">
        <f t="shared" ca="1" si="201"/>
        <v>teaching</v>
      </c>
      <c r="G452">
        <f t="shared" ca="1" si="202"/>
        <v>4</v>
      </c>
      <c r="H452" t="str">
        <f t="shared" ca="1" si="203"/>
        <v>technical</v>
      </c>
      <c r="I452">
        <f t="shared" ca="1" si="204"/>
        <v>2</v>
      </c>
      <c r="J452">
        <f t="shared" ca="1" si="205"/>
        <v>1</v>
      </c>
      <c r="K452">
        <f t="shared" ca="1" si="206"/>
        <v>7128</v>
      </c>
      <c r="L452">
        <f t="shared" ca="1" si="207"/>
        <v>8</v>
      </c>
      <c r="M452" t="str">
        <f t="shared" ca="1" si="208"/>
        <v>Ontario</v>
      </c>
      <c r="N452">
        <f t="shared" ca="1" si="209"/>
        <v>28512</v>
      </c>
      <c r="O452">
        <f t="shared" ca="1" si="210"/>
        <v>8050.9245257288503</v>
      </c>
      <c r="P452">
        <f t="shared" ca="1" si="211"/>
        <v>5203.136490541473</v>
      </c>
      <c r="Q452">
        <f t="shared" ca="1" si="212"/>
        <v>2534</v>
      </c>
      <c r="R452">
        <f t="shared" ca="1" si="213"/>
        <v>4864.3106438691739</v>
      </c>
      <c r="S452">
        <f t="shared" ca="1" si="214"/>
        <v>7777.7637161041457</v>
      </c>
      <c r="T452">
        <f t="shared" ca="1" si="215"/>
        <v>41492.900206645616</v>
      </c>
      <c r="U452">
        <f t="shared" ca="1" si="216"/>
        <v>15449.235169598023</v>
      </c>
      <c r="V452">
        <f t="shared" ca="1" si="217"/>
        <v>26043.665037047591</v>
      </c>
      <c r="AD452" s="5">
        <f ca="1">IF(Table1[[#This Row],[Gender]]="men",1,0)</f>
        <v>1</v>
      </c>
      <c r="AE452" s="6">
        <f ca="1">IF(Table1[[#This Row],[Gender]]="women",1,0)</f>
        <v>0</v>
      </c>
      <c r="AF452" s="6"/>
      <c r="AG452" s="7"/>
      <c r="AJ452" s="17">
        <f ca="1">IF(Table1[[#This Row],[field of work]]="TEACHING",1,0)</f>
        <v>1</v>
      </c>
      <c r="AK452" s="11">
        <f ca="1">IF(Table1[[#This Row],[field of work]]="CONSTRUCTION",1,0)</f>
        <v>0</v>
      </c>
      <c r="AL452" s="11">
        <f ca="1">IF(Table1[[#This Row],[field of work]]="AGRICULTURE",1,0)</f>
        <v>0</v>
      </c>
      <c r="AM452" s="11">
        <f ca="1">IF(Table1[[#This Row],[field of work]]="AGRICULTURE",1,0)</f>
        <v>0</v>
      </c>
      <c r="AN452" s="11">
        <f ca="1">IF(Table1[[#This Row],[field of work]]="HEALTH",1,0)</f>
        <v>0</v>
      </c>
      <c r="AO452" s="11">
        <f ca="1">IF(Table1[[#This Row],[field of work]]="IT",1,0)</f>
        <v>0</v>
      </c>
      <c r="AP452" s="11"/>
      <c r="AQ452" s="11"/>
      <c r="AR452" s="6"/>
      <c r="AS452" s="6"/>
      <c r="AT452" s="6"/>
      <c r="AU452" s="7"/>
      <c r="AW452" s="20">
        <f ca="1">QUOTIENT(Table1[[#This Row],[Car Value]],Table1[[#This Row],[Cars]])</f>
        <v>5203</v>
      </c>
      <c r="AX452" s="6"/>
      <c r="AY452" s="17">
        <f ca="1">IF(Table1[[#This Row],[Value of debts]]&gt;$AZ$6,1,0)</f>
        <v>1</v>
      </c>
      <c r="AZ452" s="6"/>
      <c r="BA452" s="6"/>
      <c r="BB452" s="7"/>
      <c r="BC452" s="27">
        <f ca="1">(Table1[[#This Row],[Mortage left]]/Table1[[#This Row],[Value of House]])</f>
        <v>0.28236968735019818</v>
      </c>
      <c r="BD452" s="11">
        <f t="shared" ca="1" si="184"/>
        <v>0</v>
      </c>
      <c r="BE452" s="11"/>
      <c r="BF452" s="11"/>
      <c r="BG452" s="17">
        <f ca="1">IF(Table1[[#This Row],[Area]]="YUKON",Table1[[#This Row],[Income]],0)</f>
        <v>0</v>
      </c>
      <c r="BH452" s="11">
        <f ca="1">IF(Table1[[#This Row],[Area]]="BC",Table1[[#This Row],[Income]],0)</f>
        <v>0</v>
      </c>
      <c r="BI452" s="11">
        <f t="shared" ca="1" si="185"/>
        <v>0</v>
      </c>
      <c r="BJ452" s="11">
        <f t="shared" ca="1" si="186"/>
        <v>0</v>
      </c>
      <c r="BK452" s="11">
        <f ca="1">IF(Table1[[#This Row],[Area]]="NUNAVUT",Table1[[#This Row],[Income]],0)</f>
        <v>0</v>
      </c>
      <c r="BL452" s="11">
        <f t="shared" ca="1" si="187"/>
        <v>0</v>
      </c>
      <c r="BM452" s="6">
        <f ca="1">IF(Table1[[#This Row],[Area]]="MANITOBA",Table1[[#This Row],[Income]],0)</f>
        <v>0</v>
      </c>
      <c r="BN452" s="6">
        <f ca="1">IF(Table1[[#This Row],[Area]]="ONTARIO",Table1[[#This Row],[Income]],0)</f>
        <v>7128</v>
      </c>
      <c r="BO452" s="6">
        <f ca="1">IF(Table1[[#This Row],[Area]]="QUEBEC",Table1[[#This Row],[Income]],0)</f>
        <v>0</v>
      </c>
      <c r="BP452" s="6">
        <f ca="1">IF(Table1[[#This Row],[Area]]="NEWFOUNLAND",Table1[[#This Row],[Income]],0)</f>
        <v>0</v>
      </c>
      <c r="BQ452" s="6">
        <f ca="1">IF(Table1[[#This Row],[Area]]="NEW BRUNCWICK",Table1[[#This Row],[Income]],0)</f>
        <v>0</v>
      </c>
      <c r="BR452" s="6">
        <f ca="1">IF(Table1[[#This Row],[Area]]="NOVA SCOTIA",Table1[[#This Row],[Income]],0)</f>
        <v>0</v>
      </c>
      <c r="BS452" s="7">
        <f t="shared" ca="1" si="188"/>
        <v>4515</v>
      </c>
      <c r="BT452" s="5">
        <f ca="1">IF(Table1[[#This Row],[field of work]]="HEALTH",Table1[[#This Row],[Income]],0)</f>
        <v>0</v>
      </c>
      <c r="BU452" s="6">
        <f ca="1">IF(Table1[[#This Row],[field of work]]="CONSTRUCTION",Table1[[#This Row],[Income]],0)</f>
        <v>0</v>
      </c>
      <c r="BV452" s="6">
        <f t="shared" ca="1" si="189"/>
        <v>0</v>
      </c>
      <c r="BW452" s="6">
        <f ca="1">IF(Table1[[#This Row],[field of work]]="IT",Table1[[#This Row],[Income]],0)</f>
        <v>0</v>
      </c>
      <c r="BX452" s="6">
        <f ca="1">IF(Table1[[#This Row],[field of work]]="GENERAL WORK",Table1[[#This Row],[Income]],0)</f>
        <v>0</v>
      </c>
      <c r="BY452" s="7">
        <f ca="1">IF(Table1[[#This Row],[field of work]]="AGRICULTURE",Table1[[#This Row],[Income]],0)</f>
        <v>0</v>
      </c>
      <c r="BZ452" s="5">
        <f ca="1">IF(Table1[[#This Row],[Value of debts]]&gt;Table1[[#This Row],[Income]],1,0)</f>
        <v>1</v>
      </c>
      <c r="CA452" s="7"/>
      <c r="CB452" s="5">
        <f ca="1">IF(Table1[[#This Row],[Networth of person($)]]&gt;$CC$6,Table1[[#This Row],[age]],0)</f>
        <v>29</v>
      </c>
      <c r="CC452" s="7"/>
      <c r="CD452" s="6"/>
      <c r="CE452" s="6"/>
      <c r="CF452" s="6"/>
      <c r="CG452" s="6"/>
      <c r="CH452" s="6"/>
      <c r="CI452" s="6"/>
    </row>
    <row r="453" spans="2:87" x14ac:dyDescent="0.25">
      <c r="B453">
        <f t="shared" ca="1" si="197"/>
        <v>2</v>
      </c>
      <c r="C453" t="str">
        <f t="shared" ca="1" si="198"/>
        <v>women</v>
      </c>
      <c r="D453">
        <f t="shared" ca="1" si="199"/>
        <v>44</v>
      </c>
      <c r="E453">
        <f t="shared" ca="1" si="200"/>
        <v>6</v>
      </c>
      <c r="F453" t="str">
        <f t="shared" ca="1" si="201"/>
        <v>agriculture</v>
      </c>
      <c r="G453">
        <f t="shared" ca="1" si="202"/>
        <v>6</v>
      </c>
      <c r="H453" t="str">
        <f t="shared" ca="1" si="203"/>
        <v>other</v>
      </c>
      <c r="I453">
        <f t="shared" ca="1" si="204"/>
        <v>0</v>
      </c>
      <c r="J453">
        <f t="shared" ca="1" si="205"/>
        <v>1</v>
      </c>
      <c r="K453">
        <f t="shared" ca="1" si="206"/>
        <v>7654</v>
      </c>
      <c r="L453">
        <f t="shared" ca="1" si="207"/>
        <v>2</v>
      </c>
      <c r="M453" t="str">
        <f t="shared" ca="1" si="208"/>
        <v>BC</v>
      </c>
      <c r="N453">
        <f t="shared" ca="1" si="209"/>
        <v>22962</v>
      </c>
      <c r="O453">
        <f t="shared" ca="1" si="210"/>
        <v>1114.7022754783764</v>
      </c>
      <c r="P453">
        <f t="shared" ca="1" si="211"/>
        <v>1760.2322881909454</v>
      </c>
      <c r="Q453">
        <f t="shared" ca="1" si="212"/>
        <v>1199</v>
      </c>
      <c r="R453">
        <f t="shared" ca="1" si="213"/>
        <v>3861.3353061838206</v>
      </c>
      <c r="S453">
        <f t="shared" ca="1" si="214"/>
        <v>6471.3564163201136</v>
      </c>
      <c r="T453">
        <f t="shared" ca="1" si="215"/>
        <v>31193.588704511058</v>
      </c>
      <c r="U453">
        <f t="shared" ca="1" si="216"/>
        <v>6175.0375816621972</v>
      </c>
      <c r="V453">
        <f t="shared" ca="1" si="217"/>
        <v>25018.551122848861</v>
      </c>
      <c r="AD453" s="5">
        <f ca="1">IF(Table1[[#This Row],[Gender]]="men",1,0)</f>
        <v>0</v>
      </c>
      <c r="AE453" s="6">
        <f ca="1">IF(Table1[[#This Row],[Gender]]="women",1,0)</f>
        <v>1</v>
      </c>
      <c r="AF453" s="6"/>
      <c r="AG453" s="7"/>
      <c r="AJ453" s="17">
        <f ca="1">IF(Table1[[#This Row],[field of work]]="TEACHING",1,0)</f>
        <v>0</v>
      </c>
      <c r="AK453" s="11">
        <f ca="1">IF(Table1[[#This Row],[field of work]]="CONSTRUCTION",1,0)</f>
        <v>0</v>
      </c>
      <c r="AL453" s="11">
        <f ca="1">IF(Table1[[#This Row],[field of work]]="AGRICULTURE",1,0)</f>
        <v>1</v>
      </c>
      <c r="AM453" s="11">
        <f ca="1">IF(Table1[[#This Row],[field of work]]="AGRICULTURE",1,0)</f>
        <v>1</v>
      </c>
      <c r="AN453" s="11">
        <f ca="1">IF(Table1[[#This Row],[field of work]]="HEALTH",1,0)</f>
        <v>0</v>
      </c>
      <c r="AO453" s="11">
        <f ca="1">IF(Table1[[#This Row],[field of work]]="IT",1,0)</f>
        <v>0</v>
      </c>
      <c r="AP453" s="11"/>
      <c r="AQ453" s="11"/>
      <c r="AR453" s="6"/>
      <c r="AS453" s="6"/>
      <c r="AT453" s="6"/>
      <c r="AU453" s="7"/>
      <c r="AW453" s="20">
        <f ca="1">QUOTIENT(Table1[[#This Row],[Car Value]],Table1[[#This Row],[Cars]])</f>
        <v>1760</v>
      </c>
      <c r="AX453" s="6"/>
      <c r="AY453" s="17">
        <f ca="1">IF(Table1[[#This Row],[Value of debts]]&gt;$AZ$6,1,0)</f>
        <v>1</v>
      </c>
      <c r="AZ453" s="6"/>
      <c r="BA453" s="6"/>
      <c r="BB453" s="7"/>
      <c r="BC453" s="27">
        <f ca="1">(Table1[[#This Row],[Mortage left]]/Table1[[#This Row],[Value of House]])</f>
        <v>4.8545521970140941E-2</v>
      </c>
      <c r="BD453" s="11">
        <f t="shared" ca="1" si="184"/>
        <v>1</v>
      </c>
      <c r="BE453" s="11"/>
      <c r="BF453" s="11"/>
      <c r="BG453" s="17">
        <f ca="1">IF(Table1[[#This Row],[Area]]="YUKON",Table1[[#This Row],[Income]],0)</f>
        <v>0</v>
      </c>
      <c r="BH453" s="11">
        <f ca="1">IF(Table1[[#This Row],[Area]]="BC",Table1[[#This Row],[Income]],0)</f>
        <v>7654</v>
      </c>
      <c r="BI453" s="11">
        <f t="shared" ca="1" si="185"/>
        <v>0</v>
      </c>
      <c r="BJ453" s="11">
        <f t="shared" ca="1" si="186"/>
        <v>0</v>
      </c>
      <c r="BK453" s="11">
        <f ca="1">IF(Table1[[#This Row],[Area]]="NUNAVUT",Table1[[#This Row],[Income]],0)</f>
        <v>0</v>
      </c>
      <c r="BL453" s="11">
        <f t="shared" ca="1" si="187"/>
        <v>0</v>
      </c>
      <c r="BM453" s="6">
        <f ca="1">IF(Table1[[#This Row],[Area]]="MANITOBA",Table1[[#This Row],[Income]],0)</f>
        <v>0</v>
      </c>
      <c r="BN453" s="6">
        <f ca="1">IF(Table1[[#This Row],[Area]]="ONTARIO",Table1[[#This Row],[Income]],0)</f>
        <v>0</v>
      </c>
      <c r="BO453" s="6">
        <f ca="1">IF(Table1[[#This Row],[Area]]="QUEBEC",Table1[[#This Row],[Income]],0)</f>
        <v>0</v>
      </c>
      <c r="BP453" s="6">
        <f ca="1">IF(Table1[[#This Row],[Area]]="NEWFOUNLAND",Table1[[#This Row],[Income]],0)</f>
        <v>0</v>
      </c>
      <c r="BQ453" s="6">
        <f ca="1">IF(Table1[[#This Row],[Area]]="NEW BRUNCWICK",Table1[[#This Row],[Income]],0)</f>
        <v>0</v>
      </c>
      <c r="BR453" s="6">
        <f ca="1">IF(Table1[[#This Row],[Area]]="NOVA SCOTIA",Table1[[#This Row],[Income]],0)</f>
        <v>0</v>
      </c>
      <c r="BS453" s="7">
        <f t="shared" ca="1" si="188"/>
        <v>0</v>
      </c>
      <c r="BT453" s="5">
        <f ca="1">IF(Table1[[#This Row],[field of work]]="HEALTH",Table1[[#This Row],[Income]],0)</f>
        <v>0</v>
      </c>
      <c r="BU453" s="6">
        <f ca="1">IF(Table1[[#This Row],[field of work]]="CONSTRUCTION",Table1[[#This Row],[Income]],0)</f>
        <v>0</v>
      </c>
      <c r="BV453" s="6">
        <f t="shared" ca="1" si="189"/>
        <v>0</v>
      </c>
      <c r="BW453" s="6">
        <f ca="1">IF(Table1[[#This Row],[field of work]]="IT",Table1[[#This Row],[Income]],0)</f>
        <v>0</v>
      </c>
      <c r="BX453" s="6">
        <f ca="1">IF(Table1[[#This Row],[field of work]]="GENERAL WORK",Table1[[#This Row],[Income]],0)</f>
        <v>0</v>
      </c>
      <c r="BY453" s="7">
        <f ca="1">IF(Table1[[#This Row],[field of work]]="AGRICULTURE",Table1[[#This Row],[Income]],0)</f>
        <v>7654</v>
      </c>
      <c r="BZ453" s="5">
        <f ca="1">IF(Table1[[#This Row],[Value of debts]]&gt;Table1[[#This Row],[Income]],1,0)</f>
        <v>0</v>
      </c>
      <c r="CA453" s="7"/>
      <c r="CB453" s="5">
        <f ca="1">IF(Table1[[#This Row],[Networth of person($)]]&gt;$CC$6,Table1[[#This Row],[age]],0)</f>
        <v>44</v>
      </c>
      <c r="CC453" s="7"/>
      <c r="CD453" s="6"/>
      <c r="CE453" s="6"/>
      <c r="CF453" s="6"/>
      <c r="CG453" s="6"/>
      <c r="CH453" s="6"/>
      <c r="CI453" s="6"/>
    </row>
    <row r="454" spans="2:87" x14ac:dyDescent="0.25">
      <c r="B454">
        <f t="shared" ca="1" si="197"/>
        <v>2</v>
      </c>
      <c r="C454" t="str">
        <f t="shared" ca="1" si="198"/>
        <v>women</v>
      </c>
      <c r="D454">
        <f t="shared" ca="1" si="199"/>
        <v>25</v>
      </c>
      <c r="E454">
        <f t="shared" ca="1" si="200"/>
        <v>1</v>
      </c>
      <c r="F454" t="str">
        <f t="shared" ca="1" si="201"/>
        <v>health</v>
      </c>
      <c r="G454">
        <f t="shared" ca="1" si="202"/>
        <v>5</v>
      </c>
      <c r="H454" t="str">
        <f t="shared" ca="1" si="203"/>
        <v>other</v>
      </c>
      <c r="I454">
        <f t="shared" ca="1" si="204"/>
        <v>1</v>
      </c>
      <c r="J454">
        <f t="shared" ca="1" si="205"/>
        <v>2</v>
      </c>
      <c r="K454">
        <f t="shared" ca="1" si="206"/>
        <v>4515</v>
      </c>
      <c r="L454">
        <f t="shared" ca="1" si="207"/>
        <v>13</v>
      </c>
      <c r="M454" t="str">
        <f t="shared" ca="1" si="208"/>
        <v>Prince Edward Island</v>
      </c>
      <c r="N454">
        <f t="shared" ca="1" si="209"/>
        <v>18060</v>
      </c>
      <c r="O454">
        <f t="shared" ca="1" si="210"/>
        <v>12437.858118746924</v>
      </c>
      <c r="P454">
        <f t="shared" ca="1" si="211"/>
        <v>6294.1471312578169</v>
      </c>
      <c r="Q454">
        <f t="shared" ca="1" si="212"/>
        <v>768</v>
      </c>
      <c r="R454">
        <f t="shared" ca="1" si="213"/>
        <v>7062.6210236602983</v>
      </c>
      <c r="S454">
        <f t="shared" ca="1" si="214"/>
        <v>1397.4946248783817</v>
      </c>
      <c r="T454">
        <f t="shared" ca="1" si="215"/>
        <v>25751.6417561362</v>
      </c>
      <c r="U454">
        <f t="shared" ca="1" si="216"/>
        <v>20268.479142407225</v>
      </c>
      <c r="V454">
        <f t="shared" ca="1" si="217"/>
        <v>5483.162613728975</v>
      </c>
      <c r="AD454" s="5">
        <f ca="1">IF(Table1[[#This Row],[Gender]]="men",1,0)</f>
        <v>0</v>
      </c>
      <c r="AE454" s="6">
        <f ca="1">IF(Table1[[#This Row],[Gender]]="women",1,0)</f>
        <v>1</v>
      </c>
      <c r="AF454" s="6"/>
      <c r="AG454" s="7"/>
      <c r="AJ454" s="17">
        <f ca="1">IF(Table1[[#This Row],[field of work]]="TEACHING",1,0)</f>
        <v>0</v>
      </c>
      <c r="AK454" s="11">
        <f ca="1">IF(Table1[[#This Row],[field of work]]="CONSTRUCTION",1,0)</f>
        <v>0</v>
      </c>
      <c r="AL454" s="11">
        <f ca="1">IF(Table1[[#This Row],[field of work]]="AGRICULTURE",1,0)</f>
        <v>0</v>
      </c>
      <c r="AM454" s="11">
        <f ca="1">IF(Table1[[#This Row],[field of work]]="AGRICULTURE",1,0)</f>
        <v>0</v>
      </c>
      <c r="AN454" s="11">
        <f ca="1">IF(Table1[[#This Row],[field of work]]="HEALTH",1,0)</f>
        <v>1</v>
      </c>
      <c r="AO454" s="11">
        <f ca="1">IF(Table1[[#This Row],[field of work]]="IT",1,0)</f>
        <v>0</v>
      </c>
      <c r="AP454" s="11"/>
      <c r="AQ454" s="11"/>
      <c r="AR454" s="6"/>
      <c r="AS454" s="6"/>
      <c r="AT454" s="6"/>
      <c r="AU454" s="7"/>
      <c r="AW454" s="20">
        <f ca="1">QUOTIENT(Table1[[#This Row],[Car Value]],Table1[[#This Row],[Cars]])</f>
        <v>3147</v>
      </c>
      <c r="AX454" s="6"/>
      <c r="AY454" s="17">
        <f ca="1">IF(Table1[[#This Row],[Value of debts]]&gt;$AZ$6,1,0)</f>
        <v>1</v>
      </c>
      <c r="AZ454" s="6"/>
      <c r="BA454" s="6"/>
      <c r="BB454" s="7"/>
      <c r="BC454" s="27">
        <f ca="1">(Table1[[#This Row],[Mortage left]]/Table1[[#This Row],[Value of House]])</f>
        <v>0.68869646283205566</v>
      </c>
      <c r="BD454" s="11">
        <f t="shared" ca="1" si="184"/>
        <v>0</v>
      </c>
      <c r="BE454" s="11"/>
      <c r="BF454" s="11"/>
      <c r="BG454" s="17">
        <f ca="1">IF(Table1[[#This Row],[Area]]="YUKON",Table1[[#This Row],[Income]],0)</f>
        <v>0</v>
      </c>
      <c r="BH454" s="11">
        <f ca="1">IF(Table1[[#This Row],[Area]]="BC",Table1[[#This Row],[Income]],0)</f>
        <v>0</v>
      </c>
      <c r="BI454" s="11">
        <f t="shared" ca="1" si="185"/>
        <v>0</v>
      </c>
      <c r="BJ454" s="11">
        <f t="shared" ca="1" si="186"/>
        <v>0</v>
      </c>
      <c r="BK454" s="11">
        <f ca="1">IF(Table1[[#This Row],[Area]]="NUNAVUT",Table1[[#This Row],[Income]],0)</f>
        <v>0</v>
      </c>
      <c r="BL454" s="11">
        <f t="shared" ca="1" si="187"/>
        <v>0</v>
      </c>
      <c r="BM454" s="6">
        <f ca="1">IF(Table1[[#This Row],[Area]]="MANITOBA",Table1[[#This Row],[Income]],0)</f>
        <v>0</v>
      </c>
      <c r="BN454" s="6">
        <f ca="1">IF(Table1[[#This Row],[Area]]="ONTARIO",Table1[[#This Row],[Income]],0)</f>
        <v>0</v>
      </c>
      <c r="BO454" s="6">
        <f ca="1">IF(Table1[[#This Row],[Area]]="QUEBEC",Table1[[#This Row],[Income]],0)</f>
        <v>0</v>
      </c>
      <c r="BP454" s="6">
        <f ca="1">IF(Table1[[#This Row],[Area]]="NEWFOUNLAND",Table1[[#This Row],[Income]],0)</f>
        <v>0</v>
      </c>
      <c r="BQ454" s="6">
        <f ca="1">IF(Table1[[#This Row],[Area]]="NEW BRUNCWICK",Table1[[#This Row],[Income]],0)</f>
        <v>0</v>
      </c>
      <c r="BR454" s="6">
        <f ca="1">IF(Table1[[#This Row],[Area]]="NOVA SCOTIA",Table1[[#This Row],[Income]],0)</f>
        <v>0</v>
      </c>
      <c r="BS454" s="7">
        <f t="shared" ca="1" si="188"/>
        <v>0</v>
      </c>
      <c r="BT454" s="5">
        <f ca="1">IF(Table1[[#This Row],[field of work]]="HEALTH",Table1[[#This Row],[Income]],0)</f>
        <v>4515</v>
      </c>
      <c r="BU454" s="6">
        <f ca="1">IF(Table1[[#This Row],[field of work]]="CONSTRUCTION",Table1[[#This Row],[Income]],0)</f>
        <v>0</v>
      </c>
      <c r="BV454" s="6">
        <f t="shared" ca="1" si="189"/>
        <v>0</v>
      </c>
      <c r="BW454" s="6">
        <f ca="1">IF(Table1[[#This Row],[field of work]]="IT",Table1[[#This Row],[Income]],0)</f>
        <v>0</v>
      </c>
      <c r="BX454" s="6">
        <f ca="1">IF(Table1[[#This Row],[field of work]]="GENERAL WORK",Table1[[#This Row],[Income]],0)</f>
        <v>0</v>
      </c>
      <c r="BY454" s="7">
        <f ca="1">IF(Table1[[#This Row],[field of work]]="AGRICULTURE",Table1[[#This Row],[Income]],0)</f>
        <v>0</v>
      </c>
      <c r="BZ454" s="5">
        <f ca="1">IF(Table1[[#This Row],[Value of debts]]&gt;Table1[[#This Row],[Income]],1,0)</f>
        <v>1</v>
      </c>
      <c r="CA454" s="7"/>
      <c r="CB454" s="5">
        <f ca="1">IF(Table1[[#This Row],[Networth of person($)]]&gt;$CC$6,Table1[[#This Row],[age]],0)</f>
        <v>25</v>
      </c>
      <c r="CC454" s="7"/>
      <c r="CD454" s="6"/>
      <c r="CE454" s="6"/>
      <c r="CF454" s="6"/>
      <c r="CG454" s="6"/>
      <c r="CH454" s="6"/>
      <c r="CI454" s="6"/>
    </row>
    <row r="455" spans="2:87" x14ac:dyDescent="0.25">
      <c r="B455">
        <f t="shared" ca="1" si="197"/>
        <v>2</v>
      </c>
      <c r="C455" t="str">
        <f t="shared" ca="1" si="198"/>
        <v>women</v>
      </c>
      <c r="D455">
        <f t="shared" ca="1" si="199"/>
        <v>29</v>
      </c>
      <c r="E455">
        <f t="shared" ca="1" si="200"/>
        <v>4</v>
      </c>
      <c r="F455" t="str">
        <f t="shared" ca="1" si="201"/>
        <v>IT</v>
      </c>
      <c r="G455">
        <f t="shared" ca="1" si="202"/>
        <v>6</v>
      </c>
      <c r="H455" t="str">
        <f t="shared" ca="1" si="203"/>
        <v>other</v>
      </c>
      <c r="I455">
        <f t="shared" ca="1" si="204"/>
        <v>1</v>
      </c>
      <c r="J455">
        <f t="shared" ca="1" si="205"/>
        <v>2</v>
      </c>
      <c r="K455">
        <f t="shared" ca="1" si="206"/>
        <v>7949</v>
      </c>
      <c r="L455">
        <f t="shared" ca="1" si="207"/>
        <v>8</v>
      </c>
      <c r="M455" t="str">
        <f t="shared" ca="1" si="208"/>
        <v>Ontario</v>
      </c>
      <c r="N455">
        <f t="shared" ca="1" si="209"/>
        <v>39745</v>
      </c>
      <c r="O455">
        <f t="shared" ca="1" si="210"/>
        <v>13076.487417775978</v>
      </c>
      <c r="P455">
        <f t="shared" ca="1" si="211"/>
        <v>9017.1751616180591</v>
      </c>
      <c r="Q455">
        <f t="shared" ca="1" si="212"/>
        <v>4475</v>
      </c>
      <c r="R455">
        <f t="shared" ca="1" si="213"/>
        <v>9578.8673187248169</v>
      </c>
      <c r="S455">
        <f t="shared" ca="1" si="214"/>
        <v>2041.1716744819237</v>
      </c>
      <c r="T455">
        <f t="shared" ca="1" si="215"/>
        <v>50803.346836099976</v>
      </c>
      <c r="U455">
        <f t="shared" ca="1" si="216"/>
        <v>27130.354736500794</v>
      </c>
      <c r="V455">
        <f t="shared" ca="1" si="217"/>
        <v>23672.992099599182</v>
      </c>
      <c r="AD455" s="5">
        <f ca="1">IF(Table1[[#This Row],[Gender]]="men",1,0)</f>
        <v>0</v>
      </c>
      <c r="AE455" s="6">
        <f ca="1">IF(Table1[[#This Row],[Gender]]="women",1,0)</f>
        <v>1</v>
      </c>
      <c r="AF455" s="6"/>
      <c r="AG455" s="7"/>
      <c r="AJ455" s="17">
        <f ca="1">IF(Table1[[#This Row],[field of work]]="TEACHING",1,0)</f>
        <v>0</v>
      </c>
      <c r="AK455" s="11">
        <f ca="1">IF(Table1[[#This Row],[field of work]]="CONSTRUCTION",1,0)</f>
        <v>0</v>
      </c>
      <c r="AL455" s="11">
        <f ca="1">IF(Table1[[#This Row],[field of work]]="AGRICULTURE",1,0)</f>
        <v>0</v>
      </c>
      <c r="AM455" s="11">
        <f ca="1">IF(Table1[[#This Row],[field of work]]="AGRICULTURE",1,0)</f>
        <v>0</v>
      </c>
      <c r="AN455" s="11">
        <f ca="1">IF(Table1[[#This Row],[field of work]]="HEALTH",1,0)</f>
        <v>0</v>
      </c>
      <c r="AO455" s="11">
        <f ca="1">IF(Table1[[#This Row],[field of work]]="IT",1,0)</f>
        <v>1</v>
      </c>
      <c r="AP455" s="11"/>
      <c r="AQ455" s="11"/>
      <c r="AR455" s="6"/>
      <c r="AS455" s="6"/>
      <c r="AT455" s="6"/>
      <c r="AU455" s="7"/>
      <c r="AW455" s="20">
        <f ca="1">QUOTIENT(Table1[[#This Row],[Car Value]],Table1[[#This Row],[Cars]])</f>
        <v>4508</v>
      </c>
      <c r="AX455" s="6"/>
      <c r="AY455" s="17">
        <f ca="1">IF(Table1[[#This Row],[Value of debts]]&gt;$AZ$6,1,0)</f>
        <v>1</v>
      </c>
      <c r="AZ455" s="6"/>
      <c r="BA455" s="6"/>
      <c r="BB455" s="7"/>
      <c r="BC455" s="27">
        <f ca="1">(Table1[[#This Row],[Mortage left]]/Table1[[#This Row],[Value of House]])</f>
        <v>0.32900962178326776</v>
      </c>
      <c r="BD455" s="11">
        <f t="shared" ca="1" si="184"/>
        <v>0</v>
      </c>
      <c r="BE455" s="11"/>
      <c r="BF455" s="11"/>
      <c r="BG455" s="17">
        <f ca="1">IF(Table1[[#This Row],[Area]]="YUKON",Table1[[#This Row],[Income]],0)</f>
        <v>0</v>
      </c>
      <c r="BH455" s="11">
        <f ca="1">IF(Table1[[#This Row],[Area]]="BC",Table1[[#This Row],[Income]],0)</f>
        <v>0</v>
      </c>
      <c r="BI455" s="11">
        <f t="shared" ca="1" si="185"/>
        <v>0</v>
      </c>
      <c r="BJ455" s="11">
        <f t="shared" ca="1" si="186"/>
        <v>5441</v>
      </c>
      <c r="BK455" s="11">
        <f ca="1">IF(Table1[[#This Row],[Area]]="NUNAVUT",Table1[[#This Row],[Income]],0)</f>
        <v>0</v>
      </c>
      <c r="BL455" s="11">
        <f t="shared" ca="1" si="187"/>
        <v>0</v>
      </c>
      <c r="BM455" s="6">
        <f ca="1">IF(Table1[[#This Row],[Area]]="MANITOBA",Table1[[#This Row],[Income]],0)</f>
        <v>0</v>
      </c>
      <c r="BN455" s="6">
        <f ca="1">IF(Table1[[#This Row],[Area]]="ONTARIO",Table1[[#This Row],[Income]],0)</f>
        <v>7949</v>
      </c>
      <c r="BO455" s="6">
        <f ca="1">IF(Table1[[#This Row],[Area]]="QUEBEC",Table1[[#This Row],[Income]],0)</f>
        <v>0</v>
      </c>
      <c r="BP455" s="6">
        <f ca="1">IF(Table1[[#This Row],[Area]]="NEWFOUNLAND",Table1[[#This Row],[Income]],0)</f>
        <v>0</v>
      </c>
      <c r="BQ455" s="6">
        <f ca="1">IF(Table1[[#This Row],[Area]]="NEW BRUNCWICK",Table1[[#This Row],[Income]],0)</f>
        <v>0</v>
      </c>
      <c r="BR455" s="6">
        <f ca="1">IF(Table1[[#This Row],[Area]]="NOVA SCOTIA",Table1[[#This Row],[Income]],0)</f>
        <v>0</v>
      </c>
      <c r="BS455" s="7">
        <f t="shared" ca="1" si="188"/>
        <v>0</v>
      </c>
      <c r="BT455" s="5">
        <f ca="1">IF(Table1[[#This Row],[field of work]]="HEALTH",Table1[[#This Row],[Income]],0)</f>
        <v>0</v>
      </c>
      <c r="BU455" s="6">
        <f ca="1">IF(Table1[[#This Row],[field of work]]="CONSTRUCTION",Table1[[#This Row],[Income]],0)</f>
        <v>0</v>
      </c>
      <c r="BV455" s="6">
        <f t="shared" ca="1" si="189"/>
        <v>0</v>
      </c>
      <c r="BW455" s="6">
        <f ca="1">IF(Table1[[#This Row],[field of work]]="IT",Table1[[#This Row],[Income]],0)</f>
        <v>7949</v>
      </c>
      <c r="BX455" s="6">
        <f ca="1">IF(Table1[[#This Row],[field of work]]="GENERAL WORK",Table1[[#This Row],[Income]],0)</f>
        <v>0</v>
      </c>
      <c r="BY455" s="7">
        <f ca="1">IF(Table1[[#This Row],[field of work]]="AGRICULTURE",Table1[[#This Row],[Income]],0)</f>
        <v>0</v>
      </c>
      <c r="BZ455" s="5">
        <f ca="1">IF(Table1[[#This Row],[Value of debts]]&gt;Table1[[#This Row],[Income]],1,0)</f>
        <v>1</v>
      </c>
      <c r="CA455" s="7"/>
      <c r="CB455" s="5">
        <f ca="1">IF(Table1[[#This Row],[Networth of person($)]]&gt;$CC$6,Table1[[#This Row],[age]],0)</f>
        <v>29</v>
      </c>
      <c r="CC455" s="7"/>
      <c r="CD455" s="6"/>
      <c r="CE455" s="6"/>
      <c r="CF455" s="6"/>
      <c r="CG455" s="6"/>
      <c r="CH455" s="6"/>
      <c r="CI455" s="6"/>
    </row>
    <row r="456" spans="2:87" x14ac:dyDescent="0.25">
      <c r="B456">
        <f t="shared" ca="1" si="197"/>
        <v>2</v>
      </c>
      <c r="C456" t="str">
        <f t="shared" ca="1" si="198"/>
        <v>women</v>
      </c>
      <c r="D456">
        <f t="shared" ca="1" si="199"/>
        <v>27</v>
      </c>
      <c r="E456">
        <f t="shared" ca="1" si="200"/>
        <v>2</v>
      </c>
      <c r="F456" t="str">
        <f t="shared" ca="1" si="201"/>
        <v>constuction</v>
      </c>
      <c r="G456">
        <f t="shared" ca="1" si="202"/>
        <v>6</v>
      </c>
      <c r="H456" t="str">
        <f t="shared" ca="1" si="203"/>
        <v>other</v>
      </c>
      <c r="I456">
        <f t="shared" ca="1" si="204"/>
        <v>3</v>
      </c>
      <c r="J456">
        <f t="shared" ca="1" si="205"/>
        <v>2</v>
      </c>
      <c r="K456">
        <f t="shared" ca="1" si="206"/>
        <v>6874</v>
      </c>
      <c r="L456">
        <f t="shared" ca="1" si="207"/>
        <v>12</v>
      </c>
      <c r="M456" t="str">
        <f t="shared" ca="1" si="208"/>
        <v>Nova Scotia</v>
      </c>
      <c r="N456">
        <f t="shared" ca="1" si="209"/>
        <v>34370</v>
      </c>
      <c r="O456">
        <f t="shared" ca="1" si="210"/>
        <v>5882.4960952502406</v>
      </c>
      <c r="P456">
        <f t="shared" ca="1" si="211"/>
        <v>3902.2343512185953</v>
      </c>
      <c r="Q456">
        <f t="shared" ca="1" si="212"/>
        <v>810</v>
      </c>
      <c r="R456">
        <f t="shared" ca="1" si="213"/>
        <v>2708.213320168305</v>
      </c>
      <c r="S456">
        <f t="shared" ca="1" si="214"/>
        <v>7284.4255711282976</v>
      </c>
      <c r="T456">
        <f t="shared" ca="1" si="215"/>
        <v>45556.659922346895</v>
      </c>
      <c r="U456">
        <f t="shared" ca="1" si="216"/>
        <v>9400.7094154185452</v>
      </c>
      <c r="V456">
        <f t="shared" ca="1" si="217"/>
        <v>36155.950506928348</v>
      </c>
      <c r="AD456" s="5">
        <f ca="1">IF(Table1[[#This Row],[Gender]]="men",1,0)</f>
        <v>0</v>
      </c>
      <c r="AE456" s="6">
        <f ca="1">IF(Table1[[#This Row],[Gender]]="women",1,0)</f>
        <v>1</v>
      </c>
      <c r="AF456" s="6"/>
      <c r="AG456" s="7"/>
      <c r="AJ456" s="17">
        <f ca="1">IF(Table1[[#This Row],[field of work]]="TEACHING",1,0)</f>
        <v>0</v>
      </c>
      <c r="AK456" s="11">
        <f ca="1">IF(Table1[[#This Row],[field of work]]="CONSTRUCTION",1,0)</f>
        <v>0</v>
      </c>
      <c r="AL456" s="11">
        <f ca="1">IF(Table1[[#This Row],[field of work]]="AGRICULTURE",1,0)</f>
        <v>0</v>
      </c>
      <c r="AM456" s="11">
        <f ca="1">IF(Table1[[#This Row],[field of work]]="AGRICULTURE",1,0)</f>
        <v>0</v>
      </c>
      <c r="AN456" s="11">
        <f ca="1">IF(Table1[[#This Row],[field of work]]="HEALTH",1,0)</f>
        <v>0</v>
      </c>
      <c r="AO456" s="11">
        <f ca="1">IF(Table1[[#This Row],[field of work]]="IT",1,0)</f>
        <v>0</v>
      </c>
      <c r="AP456" s="11"/>
      <c r="AQ456" s="11"/>
      <c r="AR456" s="6"/>
      <c r="AS456" s="6"/>
      <c r="AT456" s="6"/>
      <c r="AU456" s="7"/>
      <c r="AW456" s="20">
        <f ca="1">QUOTIENT(Table1[[#This Row],[Car Value]],Table1[[#This Row],[Cars]])</f>
        <v>1951</v>
      </c>
      <c r="AX456" s="6"/>
      <c r="AY456" s="17">
        <f ca="1">IF(Table1[[#This Row],[Value of debts]]&gt;$AZ$6,1,0)</f>
        <v>1</v>
      </c>
      <c r="AZ456" s="6"/>
      <c r="BA456" s="6"/>
      <c r="BB456" s="7"/>
      <c r="BC456" s="27">
        <f ca="1">(Table1[[#This Row],[Mortage left]]/Table1[[#This Row],[Value of House]])</f>
        <v>0.17115205397876754</v>
      </c>
      <c r="BD456" s="11">
        <f t="shared" ref="BD456:BD500" ca="1" si="218">IF(BC456&lt;$BE$6,1,0)</f>
        <v>1</v>
      </c>
      <c r="BE456" s="11"/>
      <c r="BF456" s="11"/>
      <c r="BG456" s="17">
        <f ca="1">IF(Table1[[#This Row],[Area]]="YUKON",Table1[[#This Row],[Income]],0)</f>
        <v>0</v>
      </c>
      <c r="BH456" s="11">
        <f ca="1">IF(Table1[[#This Row],[Area]]="BC",Table1[[#This Row],[Income]],0)</f>
        <v>0</v>
      </c>
      <c r="BI456" s="11">
        <f t="shared" ref="BI456:BI500" ca="1" si="219">IF(M458="NORHWEST TER",K458,0)</f>
        <v>0</v>
      </c>
      <c r="BJ456" s="11">
        <f t="shared" ref="BJ456:BJ500" ca="1" si="220">IF(M473="ALBERTA",K473,0)</f>
        <v>0</v>
      </c>
      <c r="BK456" s="11">
        <f ca="1">IF(Table1[[#This Row],[Area]]="NUNAVUT",Table1[[#This Row],[Income]],0)</f>
        <v>0</v>
      </c>
      <c r="BL456" s="11">
        <f t="shared" ref="BL456:BL500" ca="1" si="221">IF(M489="SASKATCHENWAN",K489,0)</f>
        <v>0</v>
      </c>
      <c r="BM456" s="6">
        <f ca="1">IF(Table1[[#This Row],[Area]]="MANITOBA",Table1[[#This Row],[Income]],0)</f>
        <v>0</v>
      </c>
      <c r="BN456" s="6">
        <f ca="1">IF(Table1[[#This Row],[Area]]="ONTARIO",Table1[[#This Row],[Income]],0)</f>
        <v>0</v>
      </c>
      <c r="BO456" s="6">
        <f ca="1">IF(Table1[[#This Row],[Area]]="QUEBEC",Table1[[#This Row],[Income]],0)</f>
        <v>0</v>
      </c>
      <c r="BP456" s="6">
        <f ca="1">IF(Table1[[#This Row],[Area]]="NEWFOUNLAND",Table1[[#This Row],[Income]],0)</f>
        <v>0</v>
      </c>
      <c r="BQ456" s="6">
        <f ca="1">IF(Table1[[#This Row],[Area]]="NEW BRUNCWICK",Table1[[#This Row],[Income]],0)</f>
        <v>0</v>
      </c>
      <c r="BR456" s="6">
        <f ca="1">IF(Table1[[#This Row],[Area]]="NOVA SCOTIA",Table1[[#This Row],[Income]],0)</f>
        <v>6874</v>
      </c>
      <c r="BS456" s="7">
        <f t="shared" ref="BS456:BS500" ca="1" si="222">IF(M458="PRINCE EDWARD ISLAND",K458,0)</f>
        <v>0</v>
      </c>
      <c r="BT456" s="5">
        <f ca="1">IF(Table1[[#This Row],[field of work]]="HEALTH",Table1[[#This Row],[Income]],0)</f>
        <v>0</v>
      </c>
      <c r="BU456" s="6">
        <f ca="1">IF(Table1[[#This Row],[field of work]]="CONSTRUCTION",Table1[[#This Row],[Income]],0)</f>
        <v>0</v>
      </c>
      <c r="BV456" s="6">
        <f t="shared" ref="BV456:BV500" ca="1" si="223">IF(F457="TEACHING",K457,0)</f>
        <v>0</v>
      </c>
      <c r="BW456" s="6">
        <f ca="1">IF(Table1[[#This Row],[field of work]]="IT",Table1[[#This Row],[Income]],0)</f>
        <v>0</v>
      </c>
      <c r="BX456" s="6">
        <f ca="1">IF(Table1[[#This Row],[field of work]]="GENERAL WORK",Table1[[#This Row],[Income]],0)</f>
        <v>0</v>
      </c>
      <c r="BY456" s="7">
        <f ca="1">IF(Table1[[#This Row],[field of work]]="AGRICULTURE",Table1[[#This Row],[Income]],0)</f>
        <v>0</v>
      </c>
      <c r="BZ456" s="5">
        <f ca="1">IF(Table1[[#This Row],[Value of debts]]&gt;Table1[[#This Row],[Income]],1,0)</f>
        <v>1</v>
      </c>
      <c r="CA456" s="7"/>
      <c r="CB456" s="5">
        <f ca="1">IF(Table1[[#This Row],[Networth of person($)]]&gt;$CC$6,Table1[[#This Row],[age]],0)</f>
        <v>27</v>
      </c>
      <c r="CC456" s="7"/>
      <c r="CD456" s="6"/>
      <c r="CE456" s="6"/>
      <c r="CF456" s="6"/>
      <c r="CG456" s="6"/>
      <c r="CH456" s="6"/>
      <c r="CI456" s="6"/>
    </row>
    <row r="457" spans="2:87" x14ac:dyDescent="0.25">
      <c r="B457">
        <f t="shared" ca="1" si="197"/>
        <v>2</v>
      </c>
      <c r="C457" t="str">
        <f t="shared" ca="1" si="198"/>
        <v>women</v>
      </c>
      <c r="D457">
        <f t="shared" ca="1" si="199"/>
        <v>28</v>
      </c>
      <c r="E457">
        <f t="shared" ca="1" si="200"/>
        <v>5</v>
      </c>
      <c r="F457" t="str">
        <f t="shared" ca="1" si="201"/>
        <v>general work</v>
      </c>
      <c r="G457">
        <f t="shared" ca="1" si="202"/>
        <v>1</v>
      </c>
      <c r="H457" t="str">
        <f t="shared" ca="1" si="203"/>
        <v>highschool</v>
      </c>
      <c r="I457">
        <f t="shared" ca="1" si="204"/>
        <v>2</v>
      </c>
      <c r="J457">
        <f t="shared" ca="1" si="205"/>
        <v>1</v>
      </c>
      <c r="K457">
        <f t="shared" ca="1" si="206"/>
        <v>7030</v>
      </c>
      <c r="L457">
        <f t="shared" ca="1" si="207"/>
        <v>11</v>
      </c>
      <c r="M457" t="str">
        <f t="shared" ca="1" si="208"/>
        <v>New bruncwick</v>
      </c>
      <c r="N457">
        <f t="shared" ca="1" si="209"/>
        <v>28120</v>
      </c>
      <c r="O457">
        <f t="shared" ca="1" si="210"/>
        <v>8446.9891476657194</v>
      </c>
      <c r="P457">
        <f t="shared" ca="1" si="211"/>
        <v>1394.073880906931</v>
      </c>
      <c r="Q457">
        <f t="shared" ca="1" si="212"/>
        <v>1069</v>
      </c>
      <c r="R457">
        <f t="shared" ca="1" si="213"/>
        <v>8999.0473183861013</v>
      </c>
      <c r="S457">
        <f t="shared" ca="1" si="214"/>
        <v>45.668358313623926</v>
      </c>
      <c r="T457">
        <f t="shared" ca="1" si="215"/>
        <v>29559.742239220555</v>
      </c>
      <c r="U457">
        <f t="shared" ca="1" si="216"/>
        <v>18515.036466051821</v>
      </c>
      <c r="V457">
        <f t="shared" ca="1" si="217"/>
        <v>11044.705773168735</v>
      </c>
      <c r="AD457" s="5">
        <f ca="1">IF(Table1[[#This Row],[Gender]]="men",1,0)</f>
        <v>0</v>
      </c>
      <c r="AE457" s="6">
        <f ca="1">IF(Table1[[#This Row],[Gender]]="women",1,0)</f>
        <v>1</v>
      </c>
      <c r="AF457" s="6"/>
      <c r="AG457" s="7"/>
      <c r="AJ457" s="17">
        <f ca="1">IF(Table1[[#This Row],[field of work]]="TEACHING",1,0)</f>
        <v>0</v>
      </c>
      <c r="AK457" s="11">
        <f ca="1">IF(Table1[[#This Row],[field of work]]="CONSTRUCTION",1,0)</f>
        <v>0</v>
      </c>
      <c r="AL457" s="11">
        <f ca="1">IF(Table1[[#This Row],[field of work]]="AGRICULTURE",1,0)</f>
        <v>0</v>
      </c>
      <c r="AM457" s="11">
        <f ca="1">IF(Table1[[#This Row],[field of work]]="AGRICULTURE",1,0)</f>
        <v>0</v>
      </c>
      <c r="AN457" s="11">
        <f ca="1">IF(Table1[[#This Row],[field of work]]="HEALTH",1,0)</f>
        <v>0</v>
      </c>
      <c r="AO457" s="11">
        <f ca="1">IF(Table1[[#This Row],[field of work]]="IT",1,0)</f>
        <v>0</v>
      </c>
      <c r="AP457" s="11"/>
      <c r="AQ457" s="11"/>
      <c r="AR457" s="6"/>
      <c r="AS457" s="6"/>
      <c r="AT457" s="6"/>
      <c r="AU457" s="7"/>
      <c r="AW457" s="20">
        <f ca="1">QUOTIENT(Table1[[#This Row],[Car Value]],Table1[[#This Row],[Cars]])</f>
        <v>1394</v>
      </c>
      <c r="AX457" s="6"/>
      <c r="AY457" s="17">
        <f ca="1">IF(Table1[[#This Row],[Value of debts]]&gt;$AZ$6,1,0)</f>
        <v>1</v>
      </c>
      <c r="AZ457" s="6"/>
      <c r="BA457" s="6"/>
      <c r="BB457" s="7"/>
      <c r="BC457" s="27">
        <f ca="1">(Table1[[#This Row],[Mortage left]]/Table1[[#This Row],[Value of House]])</f>
        <v>0.30039079472495445</v>
      </c>
      <c r="BD457" s="11">
        <f t="shared" ca="1" si="218"/>
        <v>0</v>
      </c>
      <c r="BE457" s="11"/>
      <c r="BF457" s="11"/>
      <c r="BG457" s="17">
        <f ca="1">IF(Table1[[#This Row],[Area]]="YUKON",Table1[[#This Row],[Income]],0)</f>
        <v>0</v>
      </c>
      <c r="BH457" s="11">
        <f ca="1">IF(Table1[[#This Row],[Area]]="BC",Table1[[#This Row],[Income]],0)</f>
        <v>0</v>
      </c>
      <c r="BI457" s="11">
        <f t="shared" ca="1" si="219"/>
        <v>0</v>
      </c>
      <c r="BJ457" s="11">
        <f t="shared" ca="1" si="220"/>
        <v>0</v>
      </c>
      <c r="BK457" s="11">
        <f ca="1">IF(Table1[[#This Row],[Area]]="NUNAVUT",Table1[[#This Row],[Income]],0)</f>
        <v>0</v>
      </c>
      <c r="BL457" s="11">
        <f t="shared" ca="1" si="221"/>
        <v>0</v>
      </c>
      <c r="BM457" s="6">
        <f ca="1">IF(Table1[[#This Row],[Area]]="MANITOBA",Table1[[#This Row],[Income]],0)</f>
        <v>0</v>
      </c>
      <c r="BN457" s="6">
        <f ca="1">IF(Table1[[#This Row],[Area]]="ONTARIO",Table1[[#This Row],[Income]],0)</f>
        <v>0</v>
      </c>
      <c r="BO457" s="6">
        <f ca="1">IF(Table1[[#This Row],[Area]]="QUEBEC",Table1[[#This Row],[Income]],0)</f>
        <v>0</v>
      </c>
      <c r="BP457" s="6">
        <f ca="1">IF(Table1[[#This Row],[Area]]="NEWFOUNLAND",Table1[[#This Row],[Income]],0)</f>
        <v>0</v>
      </c>
      <c r="BQ457" s="6">
        <f ca="1">IF(Table1[[#This Row],[Area]]="NEW BRUNCWICK",Table1[[#This Row],[Income]],0)</f>
        <v>7030</v>
      </c>
      <c r="BR457" s="6">
        <f ca="1">IF(Table1[[#This Row],[Area]]="NOVA SCOTIA",Table1[[#This Row],[Income]],0)</f>
        <v>0</v>
      </c>
      <c r="BS457" s="7">
        <f t="shared" ca="1" si="222"/>
        <v>0</v>
      </c>
      <c r="BT457" s="5">
        <f ca="1">IF(Table1[[#This Row],[field of work]]="HEALTH",Table1[[#This Row],[Income]],0)</f>
        <v>0</v>
      </c>
      <c r="BU457" s="6">
        <f ca="1">IF(Table1[[#This Row],[field of work]]="CONSTRUCTION",Table1[[#This Row],[Income]],0)</f>
        <v>0</v>
      </c>
      <c r="BV457" s="6">
        <f t="shared" ca="1" si="223"/>
        <v>6072</v>
      </c>
      <c r="BW457" s="6">
        <f ca="1">IF(Table1[[#This Row],[field of work]]="IT",Table1[[#This Row],[Income]],0)</f>
        <v>0</v>
      </c>
      <c r="BX457" s="6">
        <f ca="1">IF(Table1[[#This Row],[field of work]]="GENERAL WORK",Table1[[#This Row],[Income]],0)</f>
        <v>7030</v>
      </c>
      <c r="BY457" s="7">
        <f ca="1">IF(Table1[[#This Row],[field of work]]="AGRICULTURE",Table1[[#This Row],[Income]],0)</f>
        <v>0</v>
      </c>
      <c r="BZ457" s="5">
        <f ca="1">IF(Table1[[#This Row],[Value of debts]]&gt;Table1[[#This Row],[Income]],1,0)</f>
        <v>1</v>
      </c>
      <c r="CA457" s="7"/>
      <c r="CB457" s="5">
        <f ca="1">IF(Table1[[#This Row],[Networth of person($)]]&gt;$CC$6,Table1[[#This Row],[age]],0)</f>
        <v>28</v>
      </c>
      <c r="CC457" s="7"/>
      <c r="CD457" s="6"/>
      <c r="CE457" s="6"/>
      <c r="CF457" s="6"/>
      <c r="CG457" s="6"/>
      <c r="CH457" s="6"/>
      <c r="CI457" s="6"/>
    </row>
    <row r="458" spans="2:87" x14ac:dyDescent="0.25">
      <c r="B458">
        <f t="shared" ca="1" si="197"/>
        <v>1</v>
      </c>
      <c r="C458" t="str">
        <f t="shared" ca="1" si="198"/>
        <v>men</v>
      </c>
      <c r="D458">
        <f t="shared" ca="1" si="199"/>
        <v>41</v>
      </c>
      <c r="E458">
        <f t="shared" ca="1" si="200"/>
        <v>3</v>
      </c>
      <c r="F458" t="str">
        <f t="shared" ca="1" si="201"/>
        <v>teaching</v>
      </c>
      <c r="G458">
        <f t="shared" ca="1" si="202"/>
        <v>6</v>
      </c>
      <c r="H458" t="str">
        <f t="shared" ca="1" si="203"/>
        <v>other</v>
      </c>
      <c r="I458">
        <f t="shared" ca="1" si="204"/>
        <v>3</v>
      </c>
      <c r="J458">
        <f t="shared" ca="1" si="205"/>
        <v>3</v>
      </c>
      <c r="K458">
        <f t="shared" ca="1" si="206"/>
        <v>6072</v>
      </c>
      <c r="L458">
        <f t="shared" ca="1" si="207"/>
        <v>10</v>
      </c>
      <c r="M458" t="str">
        <f t="shared" ca="1" si="208"/>
        <v>Newfounland</v>
      </c>
      <c r="N458">
        <f t="shared" ca="1" si="209"/>
        <v>18216</v>
      </c>
      <c r="O458">
        <f t="shared" ca="1" si="210"/>
        <v>11445.074641946863</v>
      </c>
      <c r="P458">
        <f t="shared" ca="1" si="211"/>
        <v>9494.0031460264618</v>
      </c>
      <c r="Q458">
        <f t="shared" ca="1" si="212"/>
        <v>7212</v>
      </c>
      <c r="R458">
        <f t="shared" ca="1" si="213"/>
        <v>774.953961223031</v>
      </c>
      <c r="S458">
        <f t="shared" ca="1" si="214"/>
        <v>6578.8529281526835</v>
      </c>
      <c r="T458">
        <f t="shared" ca="1" si="215"/>
        <v>34288.856074179144</v>
      </c>
      <c r="U458">
        <f t="shared" ca="1" si="216"/>
        <v>19432.028603169892</v>
      </c>
      <c r="V458">
        <f t="shared" ca="1" si="217"/>
        <v>14856.827471009252</v>
      </c>
      <c r="AD458" s="5">
        <f ca="1">IF(Table1[[#This Row],[Gender]]="men",1,0)</f>
        <v>1</v>
      </c>
      <c r="AE458" s="6">
        <f ca="1">IF(Table1[[#This Row],[Gender]]="women",1,0)</f>
        <v>0</v>
      </c>
      <c r="AF458" s="6"/>
      <c r="AG458" s="7"/>
      <c r="AJ458" s="17">
        <f ca="1">IF(Table1[[#This Row],[field of work]]="TEACHING",1,0)</f>
        <v>1</v>
      </c>
      <c r="AK458" s="11">
        <f ca="1">IF(Table1[[#This Row],[field of work]]="CONSTRUCTION",1,0)</f>
        <v>0</v>
      </c>
      <c r="AL458" s="11">
        <f ca="1">IF(Table1[[#This Row],[field of work]]="AGRICULTURE",1,0)</f>
        <v>0</v>
      </c>
      <c r="AM458" s="11">
        <f ca="1">IF(Table1[[#This Row],[field of work]]="AGRICULTURE",1,0)</f>
        <v>0</v>
      </c>
      <c r="AN458" s="11">
        <f ca="1">IF(Table1[[#This Row],[field of work]]="HEALTH",1,0)</f>
        <v>0</v>
      </c>
      <c r="AO458" s="11">
        <f ca="1">IF(Table1[[#This Row],[field of work]]="IT",1,0)</f>
        <v>0</v>
      </c>
      <c r="AP458" s="11"/>
      <c r="AQ458" s="11"/>
      <c r="AR458" s="6"/>
      <c r="AS458" s="6"/>
      <c r="AT458" s="6"/>
      <c r="AU458" s="7"/>
      <c r="AW458" s="20">
        <f ca="1">QUOTIENT(Table1[[#This Row],[Car Value]],Table1[[#This Row],[Cars]])</f>
        <v>3164</v>
      </c>
      <c r="AX458" s="6"/>
      <c r="AY458" s="17">
        <f ca="1">IF(Table1[[#This Row],[Value of debts]]&gt;$AZ$6,1,0)</f>
        <v>1</v>
      </c>
      <c r="AZ458" s="6"/>
      <c r="BA458" s="6"/>
      <c r="BB458" s="7"/>
      <c r="BC458" s="27">
        <f ca="1">(Table1[[#This Row],[Mortage left]]/Table1[[#This Row],[Value of House]])</f>
        <v>0.62829790524521645</v>
      </c>
      <c r="BD458" s="11">
        <f t="shared" ca="1" si="218"/>
        <v>0</v>
      </c>
      <c r="BE458" s="11"/>
      <c r="BF458" s="11"/>
      <c r="BG458" s="17">
        <f ca="1">IF(Table1[[#This Row],[Area]]="YUKON",Table1[[#This Row],[Income]],0)</f>
        <v>0</v>
      </c>
      <c r="BH458" s="11">
        <f ca="1">IF(Table1[[#This Row],[Area]]="BC",Table1[[#This Row],[Income]],0)</f>
        <v>0</v>
      </c>
      <c r="BI458" s="11">
        <f t="shared" ca="1" si="219"/>
        <v>0</v>
      </c>
      <c r="BJ458" s="11">
        <f t="shared" ca="1" si="220"/>
        <v>0</v>
      </c>
      <c r="BK458" s="11">
        <f ca="1">IF(Table1[[#This Row],[Area]]="NUNAVUT",Table1[[#This Row],[Income]],0)</f>
        <v>0</v>
      </c>
      <c r="BL458" s="11">
        <f t="shared" ca="1" si="221"/>
        <v>0</v>
      </c>
      <c r="BM458" s="6">
        <f ca="1">IF(Table1[[#This Row],[Area]]="MANITOBA",Table1[[#This Row],[Income]],0)</f>
        <v>0</v>
      </c>
      <c r="BN458" s="6">
        <f ca="1">IF(Table1[[#This Row],[Area]]="ONTARIO",Table1[[#This Row],[Income]],0)</f>
        <v>0</v>
      </c>
      <c r="BO458" s="6">
        <f ca="1">IF(Table1[[#This Row],[Area]]="QUEBEC",Table1[[#This Row],[Income]],0)</f>
        <v>0</v>
      </c>
      <c r="BP458" s="6">
        <f ca="1">IF(Table1[[#This Row],[Area]]="NEWFOUNLAND",Table1[[#This Row],[Income]],0)</f>
        <v>6072</v>
      </c>
      <c r="BQ458" s="6">
        <f ca="1">IF(Table1[[#This Row],[Area]]="NEW BRUNCWICK",Table1[[#This Row],[Income]],0)</f>
        <v>0</v>
      </c>
      <c r="BR458" s="6">
        <f ca="1">IF(Table1[[#This Row],[Area]]="NOVA SCOTIA",Table1[[#This Row],[Income]],0)</f>
        <v>0</v>
      </c>
      <c r="BS458" s="7">
        <f t="shared" ca="1" si="222"/>
        <v>0</v>
      </c>
      <c r="BT458" s="5">
        <f ca="1">IF(Table1[[#This Row],[field of work]]="HEALTH",Table1[[#This Row],[Income]],0)</f>
        <v>0</v>
      </c>
      <c r="BU458" s="6">
        <f ca="1">IF(Table1[[#This Row],[field of work]]="CONSTRUCTION",Table1[[#This Row],[Income]],0)</f>
        <v>0</v>
      </c>
      <c r="BV458" s="6">
        <f t="shared" ca="1" si="223"/>
        <v>0</v>
      </c>
      <c r="BW458" s="6">
        <f ca="1">IF(Table1[[#This Row],[field of work]]="IT",Table1[[#This Row],[Income]],0)</f>
        <v>0</v>
      </c>
      <c r="BX458" s="6">
        <f ca="1">IF(Table1[[#This Row],[field of work]]="GENERAL WORK",Table1[[#This Row],[Income]],0)</f>
        <v>0</v>
      </c>
      <c r="BY458" s="7">
        <f ca="1">IF(Table1[[#This Row],[field of work]]="AGRICULTURE",Table1[[#This Row],[Income]],0)</f>
        <v>0</v>
      </c>
      <c r="BZ458" s="5">
        <f ca="1">IF(Table1[[#This Row],[Value of debts]]&gt;Table1[[#This Row],[Income]],1,0)</f>
        <v>1</v>
      </c>
      <c r="CA458" s="7"/>
      <c r="CB458" s="5">
        <f ca="1">IF(Table1[[#This Row],[Networth of person($)]]&gt;$CC$6,Table1[[#This Row],[age]],0)</f>
        <v>41</v>
      </c>
      <c r="CC458" s="7"/>
      <c r="CD458" s="6"/>
      <c r="CE458" s="6"/>
      <c r="CF458" s="6"/>
      <c r="CG458" s="6"/>
      <c r="CH458" s="6"/>
      <c r="CI458" s="6"/>
    </row>
    <row r="459" spans="2:87" x14ac:dyDescent="0.25">
      <c r="B459">
        <f t="shared" ca="1" si="197"/>
        <v>1</v>
      </c>
      <c r="C459" t="str">
        <f t="shared" ca="1" si="198"/>
        <v>men</v>
      </c>
      <c r="D459">
        <f t="shared" ca="1" si="199"/>
        <v>37</v>
      </c>
      <c r="E459">
        <f t="shared" ca="1" si="200"/>
        <v>1</v>
      </c>
      <c r="F459" t="str">
        <f t="shared" ca="1" si="201"/>
        <v>health</v>
      </c>
      <c r="G459">
        <f t="shared" ca="1" si="202"/>
        <v>5</v>
      </c>
      <c r="H459" t="str">
        <f t="shared" ca="1" si="203"/>
        <v>other</v>
      </c>
      <c r="I459">
        <f t="shared" ca="1" si="204"/>
        <v>1</v>
      </c>
      <c r="J459">
        <f t="shared" ca="1" si="205"/>
        <v>2</v>
      </c>
      <c r="K459">
        <f t="shared" ca="1" si="206"/>
        <v>3834</v>
      </c>
      <c r="L459">
        <f t="shared" ca="1" si="207"/>
        <v>2</v>
      </c>
      <c r="M459" t="str">
        <f t="shared" ca="1" si="208"/>
        <v>BC</v>
      </c>
      <c r="N459">
        <f t="shared" ca="1" si="209"/>
        <v>15336</v>
      </c>
      <c r="O459">
        <f t="shared" ca="1" si="210"/>
        <v>14672.275395095936</v>
      </c>
      <c r="P459">
        <f t="shared" ca="1" si="211"/>
        <v>655.69780125842237</v>
      </c>
      <c r="Q459">
        <f t="shared" ca="1" si="212"/>
        <v>111</v>
      </c>
      <c r="R459">
        <f t="shared" ca="1" si="213"/>
        <v>1785.4235989505009</v>
      </c>
      <c r="S459">
        <f t="shared" ca="1" si="214"/>
        <v>3531.4064816423024</v>
      </c>
      <c r="T459">
        <f t="shared" ca="1" si="215"/>
        <v>19523.104282900724</v>
      </c>
      <c r="U459">
        <f t="shared" ca="1" si="216"/>
        <v>16568.698994046437</v>
      </c>
      <c r="V459">
        <f t="shared" ca="1" si="217"/>
        <v>2954.4052888542865</v>
      </c>
      <c r="AD459" s="5">
        <f ca="1">IF(Table1[[#This Row],[Gender]]="men",1,0)</f>
        <v>1</v>
      </c>
      <c r="AE459" s="6">
        <f ca="1">IF(Table1[[#This Row],[Gender]]="women",1,0)</f>
        <v>0</v>
      </c>
      <c r="AF459" s="6"/>
      <c r="AG459" s="7"/>
      <c r="AJ459" s="17">
        <f ca="1">IF(Table1[[#This Row],[field of work]]="TEACHING",1,0)</f>
        <v>0</v>
      </c>
      <c r="AK459" s="11">
        <f ca="1">IF(Table1[[#This Row],[field of work]]="CONSTRUCTION",1,0)</f>
        <v>0</v>
      </c>
      <c r="AL459" s="11">
        <f ca="1">IF(Table1[[#This Row],[field of work]]="AGRICULTURE",1,0)</f>
        <v>0</v>
      </c>
      <c r="AM459" s="11">
        <f ca="1">IF(Table1[[#This Row],[field of work]]="AGRICULTURE",1,0)</f>
        <v>0</v>
      </c>
      <c r="AN459" s="11">
        <f ca="1">IF(Table1[[#This Row],[field of work]]="HEALTH",1,0)</f>
        <v>1</v>
      </c>
      <c r="AO459" s="11">
        <f ca="1">IF(Table1[[#This Row],[field of work]]="IT",1,0)</f>
        <v>0</v>
      </c>
      <c r="AP459" s="11"/>
      <c r="AQ459" s="11"/>
      <c r="AR459" s="6"/>
      <c r="AS459" s="6"/>
      <c r="AT459" s="6"/>
      <c r="AU459" s="7"/>
      <c r="AW459" s="20">
        <f ca="1">QUOTIENT(Table1[[#This Row],[Car Value]],Table1[[#This Row],[Cars]])</f>
        <v>327</v>
      </c>
      <c r="AX459" s="6"/>
      <c r="AY459" s="17">
        <f ca="1">IF(Table1[[#This Row],[Value of debts]]&gt;$AZ$6,1,0)</f>
        <v>1</v>
      </c>
      <c r="AZ459" s="6"/>
      <c r="BA459" s="6"/>
      <c r="BB459" s="7"/>
      <c r="BC459" s="27">
        <f ca="1">(Table1[[#This Row],[Mortage left]]/Table1[[#This Row],[Value of House]])</f>
        <v>0.95672113948199899</v>
      </c>
      <c r="BD459" s="11">
        <f t="shared" ca="1" si="218"/>
        <v>0</v>
      </c>
      <c r="BE459" s="11"/>
      <c r="BF459" s="11"/>
      <c r="BG459" s="17">
        <f ca="1">IF(Table1[[#This Row],[Area]]="YUKON",Table1[[#This Row],[Income]],0)</f>
        <v>0</v>
      </c>
      <c r="BH459" s="11">
        <f ca="1">IF(Table1[[#This Row],[Area]]="BC",Table1[[#This Row],[Income]],0)</f>
        <v>3834</v>
      </c>
      <c r="BI459" s="11">
        <f t="shared" ca="1" si="219"/>
        <v>0</v>
      </c>
      <c r="BJ459" s="11">
        <f t="shared" ca="1" si="220"/>
        <v>0</v>
      </c>
      <c r="BK459" s="11">
        <f ca="1">IF(Table1[[#This Row],[Area]]="NUNAVUT",Table1[[#This Row],[Income]],0)</f>
        <v>0</v>
      </c>
      <c r="BL459" s="11">
        <f t="shared" ca="1" si="221"/>
        <v>0</v>
      </c>
      <c r="BM459" s="6">
        <f ca="1">IF(Table1[[#This Row],[Area]]="MANITOBA",Table1[[#This Row],[Income]],0)</f>
        <v>0</v>
      </c>
      <c r="BN459" s="6">
        <f ca="1">IF(Table1[[#This Row],[Area]]="ONTARIO",Table1[[#This Row],[Income]],0)</f>
        <v>0</v>
      </c>
      <c r="BO459" s="6">
        <f ca="1">IF(Table1[[#This Row],[Area]]="QUEBEC",Table1[[#This Row],[Income]],0)</f>
        <v>0</v>
      </c>
      <c r="BP459" s="6">
        <f ca="1">IF(Table1[[#This Row],[Area]]="NEWFOUNLAND",Table1[[#This Row],[Income]],0)</f>
        <v>0</v>
      </c>
      <c r="BQ459" s="6">
        <f ca="1">IF(Table1[[#This Row],[Area]]="NEW BRUNCWICK",Table1[[#This Row],[Income]],0)</f>
        <v>0</v>
      </c>
      <c r="BR459" s="6">
        <f ca="1">IF(Table1[[#This Row],[Area]]="NOVA SCOTIA",Table1[[#This Row],[Income]],0)</f>
        <v>0</v>
      </c>
      <c r="BS459" s="7">
        <f t="shared" ca="1" si="222"/>
        <v>3813</v>
      </c>
      <c r="BT459" s="5">
        <f ca="1">IF(Table1[[#This Row],[field of work]]="HEALTH",Table1[[#This Row],[Income]],0)</f>
        <v>3834</v>
      </c>
      <c r="BU459" s="6">
        <f ca="1">IF(Table1[[#This Row],[field of work]]="CONSTRUCTION",Table1[[#This Row],[Income]],0)</f>
        <v>0</v>
      </c>
      <c r="BV459" s="6">
        <f t="shared" ca="1" si="223"/>
        <v>0</v>
      </c>
      <c r="BW459" s="6">
        <f ca="1">IF(Table1[[#This Row],[field of work]]="IT",Table1[[#This Row],[Income]],0)</f>
        <v>0</v>
      </c>
      <c r="BX459" s="6">
        <f ca="1">IF(Table1[[#This Row],[field of work]]="GENERAL WORK",Table1[[#This Row],[Income]],0)</f>
        <v>0</v>
      </c>
      <c r="BY459" s="7">
        <f ca="1">IF(Table1[[#This Row],[field of work]]="AGRICULTURE",Table1[[#This Row],[Income]],0)</f>
        <v>0</v>
      </c>
      <c r="BZ459" s="5">
        <f ca="1">IF(Table1[[#This Row],[Value of debts]]&gt;Table1[[#This Row],[Income]],1,0)</f>
        <v>1</v>
      </c>
      <c r="CA459" s="7"/>
      <c r="CB459" s="5">
        <f ca="1">IF(Table1[[#This Row],[Networth of person($)]]&gt;$CC$6,Table1[[#This Row],[age]],0)</f>
        <v>0</v>
      </c>
      <c r="CC459" s="7"/>
      <c r="CD459" s="6"/>
      <c r="CE459" s="6"/>
      <c r="CF459" s="6"/>
      <c r="CG459" s="6"/>
      <c r="CH459" s="6"/>
      <c r="CI459" s="6"/>
    </row>
    <row r="460" spans="2:87" x14ac:dyDescent="0.25">
      <c r="B460">
        <f t="shared" ca="1" si="197"/>
        <v>1</v>
      </c>
      <c r="C460" t="str">
        <f t="shared" ca="1" si="198"/>
        <v>men</v>
      </c>
      <c r="D460">
        <f t="shared" ca="1" si="199"/>
        <v>33</v>
      </c>
      <c r="E460">
        <f t="shared" ca="1" si="200"/>
        <v>4</v>
      </c>
      <c r="F460" t="str">
        <f t="shared" ca="1" si="201"/>
        <v>IT</v>
      </c>
      <c r="G460">
        <f t="shared" ca="1" si="202"/>
        <v>4</v>
      </c>
      <c r="H460" t="str">
        <f t="shared" ca="1" si="203"/>
        <v>technical</v>
      </c>
      <c r="I460">
        <f t="shared" ca="1" si="204"/>
        <v>4</v>
      </c>
      <c r="J460">
        <f t="shared" ca="1" si="205"/>
        <v>2</v>
      </c>
      <c r="K460">
        <f t="shared" ca="1" si="206"/>
        <v>5371</v>
      </c>
      <c r="L460">
        <f t="shared" ca="1" si="207"/>
        <v>2</v>
      </c>
      <c r="M460" t="str">
        <f t="shared" ca="1" si="208"/>
        <v>BC</v>
      </c>
      <c r="N460">
        <f t="shared" ca="1" si="209"/>
        <v>26855</v>
      </c>
      <c r="O460">
        <f t="shared" ca="1" si="210"/>
        <v>5925.221433480745</v>
      </c>
      <c r="P460">
        <f t="shared" ca="1" si="211"/>
        <v>2927.4227982133971</v>
      </c>
      <c r="Q460">
        <f t="shared" ca="1" si="212"/>
        <v>2114</v>
      </c>
      <c r="R460">
        <f t="shared" ca="1" si="213"/>
        <v>6667.0345181063512</v>
      </c>
      <c r="S460">
        <f t="shared" ca="1" si="214"/>
        <v>894.56678625168024</v>
      </c>
      <c r="T460">
        <f t="shared" ca="1" si="215"/>
        <v>30676.989584465075</v>
      </c>
      <c r="U460">
        <f t="shared" ca="1" si="216"/>
        <v>14706.255951587096</v>
      </c>
      <c r="V460">
        <f t="shared" ca="1" si="217"/>
        <v>15970.733632877978</v>
      </c>
      <c r="AD460" s="5">
        <f ca="1">IF(Table1[[#This Row],[Gender]]="men",1,0)</f>
        <v>1</v>
      </c>
      <c r="AE460" s="6">
        <f ca="1">IF(Table1[[#This Row],[Gender]]="women",1,0)</f>
        <v>0</v>
      </c>
      <c r="AF460" s="6"/>
      <c r="AG460" s="7"/>
      <c r="AJ460" s="17">
        <f ca="1">IF(Table1[[#This Row],[field of work]]="TEACHING",1,0)</f>
        <v>0</v>
      </c>
      <c r="AK460" s="11">
        <f ca="1">IF(Table1[[#This Row],[field of work]]="CONSTRUCTION",1,0)</f>
        <v>0</v>
      </c>
      <c r="AL460" s="11">
        <f ca="1">IF(Table1[[#This Row],[field of work]]="AGRICULTURE",1,0)</f>
        <v>0</v>
      </c>
      <c r="AM460" s="11">
        <f ca="1">IF(Table1[[#This Row],[field of work]]="AGRICULTURE",1,0)</f>
        <v>0</v>
      </c>
      <c r="AN460" s="11">
        <f ca="1">IF(Table1[[#This Row],[field of work]]="HEALTH",1,0)</f>
        <v>0</v>
      </c>
      <c r="AO460" s="11">
        <f ca="1">IF(Table1[[#This Row],[field of work]]="IT",1,0)</f>
        <v>1</v>
      </c>
      <c r="AP460" s="11"/>
      <c r="AQ460" s="11"/>
      <c r="AR460" s="6"/>
      <c r="AS460" s="6"/>
      <c r="AT460" s="6"/>
      <c r="AU460" s="7"/>
      <c r="AW460" s="20">
        <f ca="1">QUOTIENT(Table1[[#This Row],[Car Value]],Table1[[#This Row],[Cars]])</f>
        <v>1463</v>
      </c>
      <c r="AX460" s="6"/>
      <c r="AY460" s="17">
        <f ca="1">IF(Table1[[#This Row],[Value of debts]]&gt;$AZ$6,1,0)</f>
        <v>1</v>
      </c>
      <c r="AZ460" s="6"/>
      <c r="BA460" s="6"/>
      <c r="BB460" s="7"/>
      <c r="BC460" s="27">
        <f ca="1">(Table1[[#This Row],[Mortage left]]/Table1[[#This Row],[Value of House]])</f>
        <v>0.22063755105122865</v>
      </c>
      <c r="BD460" s="11">
        <f t="shared" ca="1" si="218"/>
        <v>0</v>
      </c>
      <c r="BE460" s="11"/>
      <c r="BF460" s="11"/>
      <c r="BG460" s="17">
        <f ca="1">IF(Table1[[#This Row],[Area]]="YUKON",Table1[[#This Row],[Income]],0)</f>
        <v>0</v>
      </c>
      <c r="BH460" s="11">
        <f ca="1">IF(Table1[[#This Row],[Area]]="BC",Table1[[#This Row],[Income]],0)</f>
        <v>5371</v>
      </c>
      <c r="BI460" s="11">
        <f t="shared" ca="1" si="219"/>
        <v>0</v>
      </c>
      <c r="BJ460" s="11">
        <f t="shared" ca="1" si="220"/>
        <v>0</v>
      </c>
      <c r="BK460" s="11">
        <f ca="1">IF(Table1[[#This Row],[Area]]="NUNAVUT",Table1[[#This Row],[Income]],0)</f>
        <v>0</v>
      </c>
      <c r="BL460" s="11">
        <f t="shared" ca="1" si="221"/>
        <v>0</v>
      </c>
      <c r="BM460" s="6">
        <f ca="1">IF(Table1[[#This Row],[Area]]="MANITOBA",Table1[[#This Row],[Income]],0)</f>
        <v>0</v>
      </c>
      <c r="BN460" s="6">
        <f ca="1">IF(Table1[[#This Row],[Area]]="ONTARIO",Table1[[#This Row],[Income]],0)</f>
        <v>0</v>
      </c>
      <c r="BO460" s="6">
        <f ca="1">IF(Table1[[#This Row],[Area]]="QUEBEC",Table1[[#This Row],[Income]],0)</f>
        <v>0</v>
      </c>
      <c r="BP460" s="6">
        <f ca="1">IF(Table1[[#This Row],[Area]]="NEWFOUNLAND",Table1[[#This Row],[Income]],0)</f>
        <v>0</v>
      </c>
      <c r="BQ460" s="6">
        <f ca="1">IF(Table1[[#This Row],[Area]]="NEW BRUNCWICK",Table1[[#This Row],[Income]],0)</f>
        <v>0</v>
      </c>
      <c r="BR460" s="6">
        <f ca="1">IF(Table1[[#This Row],[Area]]="NOVA SCOTIA",Table1[[#This Row],[Income]],0)</f>
        <v>0</v>
      </c>
      <c r="BS460" s="7">
        <f t="shared" ca="1" si="222"/>
        <v>0</v>
      </c>
      <c r="BT460" s="5">
        <f ca="1">IF(Table1[[#This Row],[field of work]]="HEALTH",Table1[[#This Row],[Income]],0)</f>
        <v>0</v>
      </c>
      <c r="BU460" s="6">
        <f ca="1">IF(Table1[[#This Row],[field of work]]="CONSTRUCTION",Table1[[#This Row],[Income]],0)</f>
        <v>0</v>
      </c>
      <c r="BV460" s="6">
        <f t="shared" ca="1" si="223"/>
        <v>0</v>
      </c>
      <c r="BW460" s="6">
        <f ca="1">IF(Table1[[#This Row],[field of work]]="IT",Table1[[#This Row],[Income]],0)</f>
        <v>5371</v>
      </c>
      <c r="BX460" s="6">
        <f ca="1">IF(Table1[[#This Row],[field of work]]="GENERAL WORK",Table1[[#This Row],[Income]],0)</f>
        <v>0</v>
      </c>
      <c r="BY460" s="7">
        <f ca="1">IF(Table1[[#This Row],[field of work]]="AGRICULTURE",Table1[[#This Row],[Income]],0)</f>
        <v>0</v>
      </c>
      <c r="BZ460" s="5">
        <f ca="1">IF(Table1[[#This Row],[Value of debts]]&gt;Table1[[#This Row],[Income]],1,0)</f>
        <v>1</v>
      </c>
      <c r="CA460" s="7"/>
      <c r="CB460" s="5">
        <f ca="1">IF(Table1[[#This Row],[Networth of person($)]]&gt;$CC$6,Table1[[#This Row],[age]],0)</f>
        <v>33</v>
      </c>
      <c r="CC460" s="7"/>
      <c r="CD460" s="6"/>
      <c r="CE460" s="6"/>
      <c r="CF460" s="6"/>
      <c r="CG460" s="6"/>
      <c r="CH460" s="6"/>
      <c r="CI460" s="6"/>
    </row>
    <row r="461" spans="2:87" x14ac:dyDescent="0.25">
      <c r="B461">
        <f t="shared" ca="1" si="197"/>
        <v>1</v>
      </c>
      <c r="C461" t="str">
        <f t="shared" ca="1" si="198"/>
        <v>men</v>
      </c>
      <c r="D461">
        <f t="shared" ca="1" si="199"/>
        <v>27</v>
      </c>
      <c r="E461">
        <f t="shared" ca="1" si="200"/>
        <v>5</v>
      </c>
      <c r="F461" t="str">
        <f t="shared" ca="1" si="201"/>
        <v>general work</v>
      </c>
      <c r="G461">
        <f t="shared" ca="1" si="202"/>
        <v>3</v>
      </c>
      <c r="H461" t="str">
        <f t="shared" ca="1" si="203"/>
        <v>university</v>
      </c>
      <c r="I461">
        <f t="shared" ca="1" si="204"/>
        <v>3</v>
      </c>
      <c r="J461">
        <f t="shared" ca="1" si="205"/>
        <v>1</v>
      </c>
      <c r="K461">
        <f t="shared" ca="1" si="206"/>
        <v>3813</v>
      </c>
      <c r="L461">
        <f t="shared" ca="1" si="207"/>
        <v>13</v>
      </c>
      <c r="M461" t="str">
        <f t="shared" ca="1" si="208"/>
        <v>Prince Edward Island</v>
      </c>
      <c r="N461">
        <f t="shared" ca="1" si="209"/>
        <v>11439</v>
      </c>
      <c r="O461">
        <f t="shared" ca="1" si="210"/>
        <v>8465.731759017799</v>
      </c>
      <c r="P461">
        <f t="shared" ca="1" si="211"/>
        <v>3226.5526496114439</v>
      </c>
      <c r="Q461">
        <f t="shared" ca="1" si="212"/>
        <v>1424</v>
      </c>
      <c r="R461">
        <f t="shared" ca="1" si="213"/>
        <v>217.09875205625059</v>
      </c>
      <c r="S461">
        <f t="shared" ca="1" si="214"/>
        <v>3921.1353263739738</v>
      </c>
      <c r="T461">
        <f t="shared" ca="1" si="215"/>
        <v>18586.687975985416</v>
      </c>
      <c r="U461">
        <f t="shared" ca="1" si="216"/>
        <v>10106.830511074049</v>
      </c>
      <c r="V461">
        <f t="shared" ca="1" si="217"/>
        <v>8479.8574649113671</v>
      </c>
      <c r="AD461" s="5">
        <f ca="1">IF(Table1[[#This Row],[Gender]]="men",1,0)</f>
        <v>1</v>
      </c>
      <c r="AE461" s="6">
        <f ca="1">IF(Table1[[#This Row],[Gender]]="women",1,0)</f>
        <v>0</v>
      </c>
      <c r="AF461" s="6"/>
      <c r="AG461" s="7"/>
      <c r="AJ461" s="17">
        <f ca="1">IF(Table1[[#This Row],[field of work]]="TEACHING",1,0)</f>
        <v>0</v>
      </c>
      <c r="AK461" s="11">
        <f ca="1">IF(Table1[[#This Row],[field of work]]="CONSTRUCTION",1,0)</f>
        <v>0</v>
      </c>
      <c r="AL461" s="11">
        <f ca="1">IF(Table1[[#This Row],[field of work]]="AGRICULTURE",1,0)</f>
        <v>0</v>
      </c>
      <c r="AM461" s="11">
        <f ca="1">IF(Table1[[#This Row],[field of work]]="AGRICULTURE",1,0)</f>
        <v>0</v>
      </c>
      <c r="AN461" s="11">
        <f ca="1">IF(Table1[[#This Row],[field of work]]="HEALTH",1,0)</f>
        <v>0</v>
      </c>
      <c r="AO461" s="11">
        <f ca="1">IF(Table1[[#This Row],[field of work]]="IT",1,0)</f>
        <v>0</v>
      </c>
      <c r="AP461" s="11"/>
      <c r="AQ461" s="11"/>
      <c r="AR461" s="6"/>
      <c r="AS461" s="6"/>
      <c r="AT461" s="6"/>
      <c r="AU461" s="7"/>
      <c r="AW461" s="20">
        <f ca="1">QUOTIENT(Table1[[#This Row],[Car Value]],Table1[[#This Row],[Cars]])</f>
        <v>3226</v>
      </c>
      <c r="AX461" s="6"/>
      <c r="AY461" s="17">
        <f ca="1">IF(Table1[[#This Row],[Value of debts]]&gt;$AZ$6,1,0)</f>
        <v>1</v>
      </c>
      <c r="AZ461" s="6"/>
      <c r="BA461" s="6"/>
      <c r="BB461" s="7"/>
      <c r="BC461" s="27">
        <f ca="1">(Table1[[#This Row],[Mortage left]]/Table1[[#This Row],[Value of House]])</f>
        <v>0.74007620937300456</v>
      </c>
      <c r="BD461" s="11">
        <f t="shared" ca="1" si="218"/>
        <v>0</v>
      </c>
      <c r="BE461" s="11"/>
      <c r="BF461" s="11"/>
      <c r="BG461" s="17">
        <f ca="1">IF(Table1[[#This Row],[Area]]="YUKON",Table1[[#This Row],[Income]],0)</f>
        <v>0</v>
      </c>
      <c r="BH461" s="11">
        <f ca="1">IF(Table1[[#This Row],[Area]]="BC",Table1[[#This Row],[Income]],0)</f>
        <v>0</v>
      </c>
      <c r="BI461" s="11">
        <f t="shared" ca="1" si="219"/>
        <v>0</v>
      </c>
      <c r="BJ461" s="11">
        <f t="shared" ca="1" si="220"/>
        <v>0</v>
      </c>
      <c r="BK461" s="11">
        <f ca="1">IF(Table1[[#This Row],[Area]]="NUNAVUT",Table1[[#This Row],[Income]],0)</f>
        <v>0</v>
      </c>
      <c r="BL461" s="11">
        <f t="shared" ca="1" si="221"/>
        <v>0</v>
      </c>
      <c r="BM461" s="6">
        <f ca="1">IF(Table1[[#This Row],[Area]]="MANITOBA",Table1[[#This Row],[Income]],0)</f>
        <v>0</v>
      </c>
      <c r="BN461" s="6">
        <f ca="1">IF(Table1[[#This Row],[Area]]="ONTARIO",Table1[[#This Row],[Income]],0)</f>
        <v>0</v>
      </c>
      <c r="BO461" s="6">
        <f ca="1">IF(Table1[[#This Row],[Area]]="QUEBEC",Table1[[#This Row],[Income]],0)</f>
        <v>0</v>
      </c>
      <c r="BP461" s="6">
        <f ca="1">IF(Table1[[#This Row],[Area]]="NEWFOUNLAND",Table1[[#This Row],[Income]],0)</f>
        <v>0</v>
      </c>
      <c r="BQ461" s="6">
        <f ca="1">IF(Table1[[#This Row],[Area]]="NEW BRUNCWICK",Table1[[#This Row],[Income]],0)</f>
        <v>0</v>
      </c>
      <c r="BR461" s="6">
        <f ca="1">IF(Table1[[#This Row],[Area]]="NOVA SCOTIA",Table1[[#This Row],[Income]],0)</f>
        <v>0</v>
      </c>
      <c r="BS461" s="7">
        <f t="shared" ca="1" si="222"/>
        <v>0</v>
      </c>
      <c r="BT461" s="5">
        <f ca="1">IF(Table1[[#This Row],[field of work]]="HEALTH",Table1[[#This Row],[Income]],0)</f>
        <v>0</v>
      </c>
      <c r="BU461" s="6">
        <f ca="1">IF(Table1[[#This Row],[field of work]]="CONSTRUCTION",Table1[[#This Row],[Income]],0)</f>
        <v>0</v>
      </c>
      <c r="BV461" s="6">
        <f t="shared" ca="1" si="223"/>
        <v>0</v>
      </c>
      <c r="BW461" s="6">
        <f ca="1">IF(Table1[[#This Row],[field of work]]="IT",Table1[[#This Row],[Income]],0)</f>
        <v>0</v>
      </c>
      <c r="BX461" s="6">
        <f ca="1">IF(Table1[[#This Row],[field of work]]="GENERAL WORK",Table1[[#This Row],[Income]],0)</f>
        <v>3813</v>
      </c>
      <c r="BY461" s="7">
        <f ca="1">IF(Table1[[#This Row],[field of work]]="AGRICULTURE",Table1[[#This Row],[Income]],0)</f>
        <v>0</v>
      </c>
      <c r="BZ461" s="5">
        <f ca="1">IF(Table1[[#This Row],[Value of debts]]&gt;Table1[[#This Row],[Income]],1,0)</f>
        <v>1</v>
      </c>
      <c r="CA461" s="7"/>
      <c r="CB461" s="5">
        <f ca="1">IF(Table1[[#This Row],[Networth of person($)]]&gt;$CC$6,Table1[[#This Row],[age]],0)</f>
        <v>27</v>
      </c>
      <c r="CC461" s="7"/>
      <c r="CD461" s="6"/>
      <c r="CE461" s="6"/>
      <c r="CF461" s="6"/>
      <c r="CG461" s="6"/>
      <c r="CH461" s="6"/>
      <c r="CI461" s="6"/>
    </row>
    <row r="462" spans="2:87" x14ac:dyDescent="0.25">
      <c r="B462">
        <f t="shared" ca="1" si="197"/>
        <v>1</v>
      </c>
      <c r="C462" t="str">
        <f t="shared" ca="1" si="198"/>
        <v>men</v>
      </c>
      <c r="D462">
        <f t="shared" ca="1" si="199"/>
        <v>44</v>
      </c>
      <c r="E462">
        <f t="shared" ca="1" si="200"/>
        <v>6</v>
      </c>
      <c r="F462" t="str">
        <f t="shared" ca="1" si="201"/>
        <v>agriculture</v>
      </c>
      <c r="G462">
        <f t="shared" ca="1" si="202"/>
        <v>4</v>
      </c>
      <c r="H462" t="str">
        <f t="shared" ca="1" si="203"/>
        <v>technical</v>
      </c>
      <c r="I462">
        <f t="shared" ca="1" si="204"/>
        <v>3</v>
      </c>
      <c r="J462">
        <f t="shared" ca="1" si="205"/>
        <v>2</v>
      </c>
      <c r="K462">
        <f t="shared" ca="1" si="206"/>
        <v>7569</v>
      </c>
      <c r="L462">
        <f t="shared" ca="1" si="207"/>
        <v>9</v>
      </c>
      <c r="M462" t="str">
        <f t="shared" ca="1" si="208"/>
        <v>Quebec</v>
      </c>
      <c r="N462">
        <f t="shared" ca="1" si="209"/>
        <v>37845</v>
      </c>
      <c r="O462">
        <f t="shared" ca="1" si="210"/>
        <v>34235.572314972655</v>
      </c>
      <c r="P462">
        <f t="shared" ca="1" si="211"/>
        <v>10376.724550910101</v>
      </c>
      <c r="Q462">
        <f t="shared" ca="1" si="212"/>
        <v>1053</v>
      </c>
      <c r="R462">
        <f t="shared" ca="1" si="213"/>
        <v>5419.7717650402583</v>
      </c>
      <c r="S462">
        <f t="shared" ca="1" si="214"/>
        <v>5471.441112637136</v>
      </c>
      <c r="T462">
        <f t="shared" ca="1" si="215"/>
        <v>53693.165663547239</v>
      </c>
      <c r="U462">
        <f t="shared" ca="1" si="216"/>
        <v>40708.34408001291</v>
      </c>
      <c r="V462">
        <f t="shared" ca="1" si="217"/>
        <v>12984.821583534329</v>
      </c>
      <c r="AD462" s="5">
        <f ca="1">IF(Table1[[#This Row],[Gender]]="men",1,0)</f>
        <v>1</v>
      </c>
      <c r="AE462" s="6">
        <f ca="1">IF(Table1[[#This Row],[Gender]]="women",1,0)</f>
        <v>0</v>
      </c>
      <c r="AF462" s="6"/>
      <c r="AG462" s="7"/>
      <c r="AJ462" s="17">
        <f ca="1">IF(Table1[[#This Row],[field of work]]="TEACHING",1,0)</f>
        <v>0</v>
      </c>
      <c r="AK462" s="11">
        <f ca="1">IF(Table1[[#This Row],[field of work]]="CONSTRUCTION",1,0)</f>
        <v>0</v>
      </c>
      <c r="AL462" s="11">
        <f ca="1">IF(Table1[[#This Row],[field of work]]="AGRICULTURE",1,0)</f>
        <v>1</v>
      </c>
      <c r="AM462" s="11">
        <f ca="1">IF(Table1[[#This Row],[field of work]]="AGRICULTURE",1,0)</f>
        <v>1</v>
      </c>
      <c r="AN462" s="11">
        <f ca="1">IF(Table1[[#This Row],[field of work]]="HEALTH",1,0)</f>
        <v>0</v>
      </c>
      <c r="AO462" s="11">
        <f ca="1">IF(Table1[[#This Row],[field of work]]="IT",1,0)</f>
        <v>0</v>
      </c>
      <c r="AP462" s="11"/>
      <c r="AQ462" s="11"/>
      <c r="AR462" s="6"/>
      <c r="AS462" s="6"/>
      <c r="AT462" s="6"/>
      <c r="AU462" s="7"/>
      <c r="AW462" s="20">
        <f ca="1">QUOTIENT(Table1[[#This Row],[Car Value]],Table1[[#This Row],[Cars]])</f>
        <v>5188</v>
      </c>
      <c r="AX462" s="6"/>
      <c r="AY462" s="17">
        <f ca="1">IF(Table1[[#This Row],[Value of debts]]&gt;$AZ$6,1,0)</f>
        <v>1</v>
      </c>
      <c r="AZ462" s="6"/>
      <c r="BA462" s="6"/>
      <c r="BB462" s="7"/>
      <c r="BC462" s="27">
        <f ca="1">(Table1[[#This Row],[Mortage left]]/Table1[[#This Row],[Value of House]])</f>
        <v>0.9046260355389788</v>
      </c>
      <c r="BD462" s="11">
        <f t="shared" ca="1" si="218"/>
        <v>0</v>
      </c>
      <c r="BE462" s="11"/>
      <c r="BF462" s="11"/>
      <c r="BG462" s="17">
        <f ca="1">IF(Table1[[#This Row],[Area]]="YUKON",Table1[[#This Row],[Income]],0)</f>
        <v>0</v>
      </c>
      <c r="BH462" s="11">
        <f ca="1">IF(Table1[[#This Row],[Area]]="BC",Table1[[#This Row],[Income]],0)</f>
        <v>0</v>
      </c>
      <c r="BI462" s="11">
        <f t="shared" ca="1" si="219"/>
        <v>0</v>
      </c>
      <c r="BJ462" s="11">
        <f t="shared" ca="1" si="220"/>
        <v>0</v>
      </c>
      <c r="BK462" s="11">
        <f ca="1">IF(Table1[[#This Row],[Area]]="NUNAVUT",Table1[[#This Row],[Income]],0)</f>
        <v>0</v>
      </c>
      <c r="BL462" s="11">
        <f t="shared" ca="1" si="221"/>
        <v>0</v>
      </c>
      <c r="BM462" s="6">
        <f ca="1">IF(Table1[[#This Row],[Area]]="MANITOBA",Table1[[#This Row],[Income]],0)</f>
        <v>0</v>
      </c>
      <c r="BN462" s="6">
        <f ca="1">IF(Table1[[#This Row],[Area]]="ONTARIO",Table1[[#This Row],[Income]],0)</f>
        <v>0</v>
      </c>
      <c r="BO462" s="6">
        <f ca="1">IF(Table1[[#This Row],[Area]]="QUEBEC",Table1[[#This Row],[Income]],0)</f>
        <v>7569</v>
      </c>
      <c r="BP462" s="6">
        <f ca="1">IF(Table1[[#This Row],[Area]]="NEWFOUNLAND",Table1[[#This Row],[Income]],0)</f>
        <v>0</v>
      </c>
      <c r="BQ462" s="6">
        <f ca="1">IF(Table1[[#This Row],[Area]]="NEW BRUNCWICK",Table1[[#This Row],[Income]],0)</f>
        <v>0</v>
      </c>
      <c r="BR462" s="6">
        <f ca="1">IF(Table1[[#This Row],[Area]]="NOVA SCOTIA",Table1[[#This Row],[Income]],0)</f>
        <v>0</v>
      </c>
      <c r="BS462" s="7">
        <f t="shared" ca="1" si="222"/>
        <v>0</v>
      </c>
      <c r="BT462" s="5">
        <f ca="1">IF(Table1[[#This Row],[field of work]]="HEALTH",Table1[[#This Row],[Income]],0)</f>
        <v>0</v>
      </c>
      <c r="BU462" s="6">
        <f ca="1">IF(Table1[[#This Row],[field of work]]="CONSTRUCTION",Table1[[#This Row],[Income]],0)</f>
        <v>0</v>
      </c>
      <c r="BV462" s="6">
        <f t="shared" ca="1" si="223"/>
        <v>0</v>
      </c>
      <c r="BW462" s="6">
        <f ca="1">IF(Table1[[#This Row],[field of work]]="IT",Table1[[#This Row],[Income]],0)</f>
        <v>0</v>
      </c>
      <c r="BX462" s="6">
        <f ca="1">IF(Table1[[#This Row],[field of work]]="GENERAL WORK",Table1[[#This Row],[Income]],0)</f>
        <v>0</v>
      </c>
      <c r="BY462" s="7">
        <f ca="1">IF(Table1[[#This Row],[field of work]]="AGRICULTURE",Table1[[#This Row],[Income]],0)</f>
        <v>7569</v>
      </c>
      <c r="BZ462" s="5">
        <f ca="1">IF(Table1[[#This Row],[Value of debts]]&gt;Table1[[#This Row],[Income]],1,0)</f>
        <v>1</v>
      </c>
      <c r="CA462" s="7"/>
      <c r="CB462" s="5">
        <f ca="1">IF(Table1[[#This Row],[Networth of person($)]]&gt;$CC$6,Table1[[#This Row],[age]],0)</f>
        <v>44</v>
      </c>
      <c r="CC462" s="7"/>
      <c r="CD462" s="6"/>
      <c r="CE462" s="6"/>
      <c r="CF462" s="6"/>
      <c r="CG462" s="6"/>
      <c r="CH462" s="6"/>
      <c r="CI462" s="6"/>
    </row>
    <row r="463" spans="2:87" x14ac:dyDescent="0.25">
      <c r="B463">
        <f t="shared" ca="1" si="197"/>
        <v>1</v>
      </c>
      <c r="C463" t="str">
        <f t="shared" ca="1" si="198"/>
        <v>men</v>
      </c>
      <c r="D463">
        <f t="shared" ca="1" si="199"/>
        <v>27</v>
      </c>
      <c r="E463">
        <f t="shared" ca="1" si="200"/>
        <v>2</v>
      </c>
      <c r="F463" t="str">
        <f t="shared" ca="1" si="201"/>
        <v>constuction</v>
      </c>
      <c r="G463">
        <f t="shared" ca="1" si="202"/>
        <v>3</v>
      </c>
      <c r="H463" t="str">
        <f t="shared" ca="1" si="203"/>
        <v>university</v>
      </c>
      <c r="I463">
        <f t="shared" ca="1" si="204"/>
        <v>4</v>
      </c>
      <c r="J463">
        <f t="shared" ca="1" si="205"/>
        <v>3</v>
      </c>
      <c r="K463">
        <f t="shared" ca="1" si="206"/>
        <v>4554</v>
      </c>
      <c r="L463">
        <f t="shared" ca="1" si="207"/>
        <v>9</v>
      </c>
      <c r="M463" t="str">
        <f t="shared" ca="1" si="208"/>
        <v>Quebec</v>
      </c>
      <c r="N463">
        <f t="shared" ca="1" si="209"/>
        <v>27324</v>
      </c>
      <c r="O463">
        <f t="shared" ca="1" si="210"/>
        <v>4254.4116012320774</v>
      </c>
      <c r="P463">
        <f t="shared" ca="1" si="211"/>
        <v>12072.832949376261</v>
      </c>
      <c r="Q463">
        <f t="shared" ca="1" si="212"/>
        <v>3280</v>
      </c>
      <c r="R463">
        <f t="shared" ca="1" si="213"/>
        <v>3509.617084269501</v>
      </c>
      <c r="S463">
        <f t="shared" ca="1" si="214"/>
        <v>2178.248729395712</v>
      </c>
      <c r="T463">
        <f t="shared" ca="1" si="215"/>
        <v>41575.081678771967</v>
      </c>
      <c r="U463">
        <f t="shared" ca="1" si="216"/>
        <v>11044.028685501578</v>
      </c>
      <c r="V463">
        <f t="shared" ca="1" si="217"/>
        <v>30531.052993270387</v>
      </c>
      <c r="AD463" s="5">
        <f ca="1">IF(Table1[[#This Row],[Gender]]="men",1,0)</f>
        <v>1</v>
      </c>
      <c r="AE463" s="6">
        <f ca="1">IF(Table1[[#This Row],[Gender]]="women",1,0)</f>
        <v>0</v>
      </c>
      <c r="AF463" s="6"/>
      <c r="AG463" s="7"/>
      <c r="AJ463" s="17">
        <f ca="1">IF(Table1[[#This Row],[field of work]]="TEACHING",1,0)</f>
        <v>0</v>
      </c>
      <c r="AK463" s="11">
        <f ca="1">IF(Table1[[#This Row],[field of work]]="CONSTRUCTION",1,0)</f>
        <v>0</v>
      </c>
      <c r="AL463" s="11">
        <f ca="1">IF(Table1[[#This Row],[field of work]]="AGRICULTURE",1,0)</f>
        <v>0</v>
      </c>
      <c r="AM463" s="11">
        <f ca="1">IF(Table1[[#This Row],[field of work]]="AGRICULTURE",1,0)</f>
        <v>0</v>
      </c>
      <c r="AN463" s="11">
        <f ca="1">IF(Table1[[#This Row],[field of work]]="HEALTH",1,0)</f>
        <v>0</v>
      </c>
      <c r="AO463" s="11">
        <f ca="1">IF(Table1[[#This Row],[field of work]]="IT",1,0)</f>
        <v>0</v>
      </c>
      <c r="AP463" s="11"/>
      <c r="AQ463" s="11"/>
      <c r="AR463" s="6"/>
      <c r="AS463" s="6"/>
      <c r="AT463" s="6"/>
      <c r="AU463" s="7"/>
      <c r="AW463" s="20">
        <f ca="1">QUOTIENT(Table1[[#This Row],[Car Value]],Table1[[#This Row],[Cars]])</f>
        <v>4024</v>
      </c>
      <c r="AX463" s="6"/>
      <c r="AY463" s="17">
        <f ca="1">IF(Table1[[#This Row],[Value of debts]]&gt;$AZ$6,1,0)</f>
        <v>1</v>
      </c>
      <c r="AZ463" s="6"/>
      <c r="BA463" s="6"/>
      <c r="BB463" s="7"/>
      <c r="BC463" s="27">
        <f ca="1">(Table1[[#This Row],[Mortage left]]/Table1[[#This Row],[Value of House]])</f>
        <v>0.15570237158659336</v>
      </c>
      <c r="BD463" s="11">
        <f t="shared" ca="1" si="218"/>
        <v>1</v>
      </c>
      <c r="BE463" s="11"/>
      <c r="BF463" s="11"/>
      <c r="BG463" s="17">
        <f ca="1">IF(Table1[[#This Row],[Area]]="YUKON",Table1[[#This Row],[Income]],0)</f>
        <v>0</v>
      </c>
      <c r="BH463" s="11">
        <f ca="1">IF(Table1[[#This Row],[Area]]="BC",Table1[[#This Row],[Income]],0)</f>
        <v>0</v>
      </c>
      <c r="BI463" s="11">
        <f t="shared" ca="1" si="219"/>
        <v>0</v>
      </c>
      <c r="BJ463" s="11">
        <f t="shared" ca="1" si="220"/>
        <v>0</v>
      </c>
      <c r="BK463" s="11">
        <f ca="1">IF(Table1[[#This Row],[Area]]="NUNAVUT",Table1[[#This Row],[Income]],0)</f>
        <v>0</v>
      </c>
      <c r="BL463" s="11">
        <f t="shared" ca="1" si="221"/>
        <v>0</v>
      </c>
      <c r="BM463" s="6">
        <f ca="1">IF(Table1[[#This Row],[Area]]="MANITOBA",Table1[[#This Row],[Income]],0)</f>
        <v>0</v>
      </c>
      <c r="BN463" s="6">
        <f ca="1">IF(Table1[[#This Row],[Area]]="ONTARIO",Table1[[#This Row],[Income]],0)</f>
        <v>0</v>
      </c>
      <c r="BO463" s="6">
        <f ca="1">IF(Table1[[#This Row],[Area]]="QUEBEC",Table1[[#This Row],[Income]],0)</f>
        <v>4554</v>
      </c>
      <c r="BP463" s="6">
        <f ca="1">IF(Table1[[#This Row],[Area]]="NEWFOUNLAND",Table1[[#This Row],[Income]],0)</f>
        <v>0</v>
      </c>
      <c r="BQ463" s="6">
        <f ca="1">IF(Table1[[#This Row],[Area]]="NEW BRUNCWICK",Table1[[#This Row],[Income]],0)</f>
        <v>0</v>
      </c>
      <c r="BR463" s="6">
        <f ca="1">IF(Table1[[#This Row],[Area]]="NOVA SCOTIA",Table1[[#This Row],[Income]],0)</f>
        <v>0</v>
      </c>
      <c r="BS463" s="7">
        <f t="shared" ca="1" si="222"/>
        <v>7560</v>
      </c>
      <c r="BT463" s="5">
        <f ca="1">IF(Table1[[#This Row],[field of work]]="HEALTH",Table1[[#This Row],[Income]],0)</f>
        <v>0</v>
      </c>
      <c r="BU463" s="6">
        <f ca="1">IF(Table1[[#This Row],[field of work]]="CONSTRUCTION",Table1[[#This Row],[Income]],0)</f>
        <v>0</v>
      </c>
      <c r="BV463" s="6">
        <f t="shared" ca="1" si="223"/>
        <v>0</v>
      </c>
      <c r="BW463" s="6">
        <f ca="1">IF(Table1[[#This Row],[field of work]]="IT",Table1[[#This Row],[Income]],0)</f>
        <v>0</v>
      </c>
      <c r="BX463" s="6">
        <f ca="1">IF(Table1[[#This Row],[field of work]]="GENERAL WORK",Table1[[#This Row],[Income]],0)</f>
        <v>0</v>
      </c>
      <c r="BY463" s="7">
        <f ca="1">IF(Table1[[#This Row],[field of work]]="AGRICULTURE",Table1[[#This Row],[Income]],0)</f>
        <v>0</v>
      </c>
      <c r="BZ463" s="5">
        <f ca="1">IF(Table1[[#This Row],[Value of debts]]&gt;Table1[[#This Row],[Income]],1,0)</f>
        <v>1</v>
      </c>
      <c r="CA463" s="7"/>
      <c r="CB463" s="5">
        <f ca="1">IF(Table1[[#This Row],[Networth of person($)]]&gt;$CC$6,Table1[[#This Row],[age]],0)</f>
        <v>27</v>
      </c>
      <c r="CC463" s="7"/>
      <c r="CD463" s="6"/>
      <c r="CE463" s="6"/>
      <c r="CF463" s="6"/>
      <c r="CG463" s="6"/>
      <c r="CH463" s="6"/>
      <c r="CI463" s="6"/>
    </row>
    <row r="464" spans="2:87" x14ac:dyDescent="0.25">
      <c r="B464">
        <f t="shared" ca="1" si="197"/>
        <v>2</v>
      </c>
      <c r="C464" t="str">
        <f t="shared" ca="1" si="198"/>
        <v>women</v>
      </c>
      <c r="D464">
        <f t="shared" ca="1" si="199"/>
        <v>40</v>
      </c>
      <c r="E464">
        <f t="shared" ca="1" si="200"/>
        <v>6</v>
      </c>
      <c r="F464" t="str">
        <f t="shared" ca="1" si="201"/>
        <v>agriculture</v>
      </c>
      <c r="G464">
        <f t="shared" ca="1" si="202"/>
        <v>1</v>
      </c>
      <c r="H464" t="str">
        <f t="shared" ca="1" si="203"/>
        <v>highschool</v>
      </c>
      <c r="I464">
        <f t="shared" ca="1" si="204"/>
        <v>4</v>
      </c>
      <c r="J464">
        <f t="shared" ca="1" si="205"/>
        <v>2</v>
      </c>
      <c r="K464">
        <f t="shared" ca="1" si="206"/>
        <v>5904</v>
      </c>
      <c r="L464">
        <f t="shared" ca="1" si="207"/>
        <v>9</v>
      </c>
      <c r="M464" t="str">
        <f t="shared" ca="1" si="208"/>
        <v>Quebec</v>
      </c>
      <c r="N464">
        <f t="shared" ca="1" si="209"/>
        <v>29520</v>
      </c>
      <c r="O464">
        <f t="shared" ca="1" si="210"/>
        <v>19210.281477120348</v>
      </c>
      <c r="P464">
        <f t="shared" ca="1" si="211"/>
        <v>10322.040951793026</v>
      </c>
      <c r="Q464">
        <f t="shared" ca="1" si="212"/>
        <v>2143</v>
      </c>
      <c r="R464">
        <f t="shared" ca="1" si="213"/>
        <v>9880.9588034192639</v>
      </c>
      <c r="S464">
        <f t="shared" ca="1" si="214"/>
        <v>6263.5985457126826</v>
      </c>
      <c r="T464">
        <f t="shared" ca="1" si="215"/>
        <v>46105.639497505705</v>
      </c>
      <c r="U464">
        <f t="shared" ca="1" si="216"/>
        <v>31234.240280539612</v>
      </c>
      <c r="V464">
        <f t="shared" ca="1" si="217"/>
        <v>14871.399216966092</v>
      </c>
      <c r="AD464" s="5">
        <f ca="1">IF(Table1[[#This Row],[Gender]]="men",1,0)</f>
        <v>0</v>
      </c>
      <c r="AE464" s="6">
        <f ca="1">IF(Table1[[#This Row],[Gender]]="women",1,0)</f>
        <v>1</v>
      </c>
      <c r="AF464" s="6"/>
      <c r="AG464" s="7"/>
      <c r="AJ464" s="17">
        <f ca="1">IF(Table1[[#This Row],[field of work]]="TEACHING",1,0)</f>
        <v>0</v>
      </c>
      <c r="AK464" s="11">
        <f ca="1">IF(Table1[[#This Row],[field of work]]="CONSTRUCTION",1,0)</f>
        <v>0</v>
      </c>
      <c r="AL464" s="11">
        <f ca="1">IF(Table1[[#This Row],[field of work]]="AGRICULTURE",1,0)</f>
        <v>1</v>
      </c>
      <c r="AM464" s="11">
        <f ca="1">IF(Table1[[#This Row],[field of work]]="AGRICULTURE",1,0)</f>
        <v>1</v>
      </c>
      <c r="AN464" s="11">
        <f ca="1">IF(Table1[[#This Row],[field of work]]="HEALTH",1,0)</f>
        <v>0</v>
      </c>
      <c r="AO464" s="11">
        <f ca="1">IF(Table1[[#This Row],[field of work]]="IT",1,0)</f>
        <v>0</v>
      </c>
      <c r="AP464" s="11"/>
      <c r="AQ464" s="11"/>
      <c r="AR464" s="6"/>
      <c r="AS464" s="6"/>
      <c r="AT464" s="6"/>
      <c r="AU464" s="7"/>
      <c r="AW464" s="20">
        <f ca="1">QUOTIENT(Table1[[#This Row],[Car Value]],Table1[[#This Row],[Cars]])</f>
        <v>5161</v>
      </c>
      <c r="AX464" s="6"/>
      <c r="AY464" s="17">
        <f ca="1">IF(Table1[[#This Row],[Value of debts]]&gt;$AZ$6,1,0)</f>
        <v>1</v>
      </c>
      <c r="AZ464" s="6"/>
      <c r="BA464" s="6"/>
      <c r="BB464" s="7"/>
      <c r="BC464" s="27">
        <f ca="1">(Table1[[#This Row],[Mortage left]]/Table1[[#This Row],[Value of House]])</f>
        <v>0.65075479258537761</v>
      </c>
      <c r="BD464" s="11">
        <f t="shared" ca="1" si="218"/>
        <v>0</v>
      </c>
      <c r="BE464" s="11"/>
      <c r="BF464" s="11"/>
      <c r="BG464" s="17">
        <f ca="1">IF(Table1[[#This Row],[Area]]="YUKON",Table1[[#This Row],[Income]],0)</f>
        <v>0</v>
      </c>
      <c r="BH464" s="11">
        <f ca="1">IF(Table1[[#This Row],[Area]]="BC",Table1[[#This Row],[Income]],0)</f>
        <v>0</v>
      </c>
      <c r="BI464" s="11">
        <f t="shared" ca="1" si="219"/>
        <v>0</v>
      </c>
      <c r="BJ464" s="11">
        <f t="shared" ca="1" si="220"/>
        <v>0</v>
      </c>
      <c r="BK464" s="11">
        <f ca="1">IF(Table1[[#This Row],[Area]]="NUNAVUT",Table1[[#This Row],[Income]],0)</f>
        <v>0</v>
      </c>
      <c r="BL464" s="11">
        <f t="shared" ca="1" si="221"/>
        <v>0</v>
      </c>
      <c r="BM464" s="6">
        <f ca="1">IF(Table1[[#This Row],[Area]]="MANITOBA",Table1[[#This Row],[Income]],0)</f>
        <v>0</v>
      </c>
      <c r="BN464" s="6">
        <f ca="1">IF(Table1[[#This Row],[Area]]="ONTARIO",Table1[[#This Row],[Income]],0)</f>
        <v>0</v>
      </c>
      <c r="BO464" s="6">
        <f ca="1">IF(Table1[[#This Row],[Area]]="QUEBEC",Table1[[#This Row],[Income]],0)</f>
        <v>5904</v>
      </c>
      <c r="BP464" s="6">
        <f ca="1">IF(Table1[[#This Row],[Area]]="NEWFOUNLAND",Table1[[#This Row],[Income]],0)</f>
        <v>0</v>
      </c>
      <c r="BQ464" s="6">
        <f ca="1">IF(Table1[[#This Row],[Area]]="NEW BRUNCWICK",Table1[[#This Row],[Income]],0)</f>
        <v>0</v>
      </c>
      <c r="BR464" s="6">
        <f ca="1">IF(Table1[[#This Row],[Area]]="NOVA SCOTIA",Table1[[#This Row],[Income]],0)</f>
        <v>0</v>
      </c>
      <c r="BS464" s="7">
        <f t="shared" ca="1" si="222"/>
        <v>0</v>
      </c>
      <c r="BT464" s="5">
        <f ca="1">IF(Table1[[#This Row],[field of work]]="HEALTH",Table1[[#This Row],[Income]],0)</f>
        <v>0</v>
      </c>
      <c r="BU464" s="6">
        <f ca="1">IF(Table1[[#This Row],[field of work]]="CONSTRUCTION",Table1[[#This Row],[Income]],0)</f>
        <v>0</v>
      </c>
      <c r="BV464" s="6">
        <f t="shared" ca="1" si="223"/>
        <v>0</v>
      </c>
      <c r="BW464" s="6">
        <f ca="1">IF(Table1[[#This Row],[field of work]]="IT",Table1[[#This Row],[Income]],0)</f>
        <v>0</v>
      </c>
      <c r="BX464" s="6">
        <f ca="1">IF(Table1[[#This Row],[field of work]]="GENERAL WORK",Table1[[#This Row],[Income]],0)</f>
        <v>0</v>
      </c>
      <c r="BY464" s="7">
        <f ca="1">IF(Table1[[#This Row],[field of work]]="AGRICULTURE",Table1[[#This Row],[Income]],0)</f>
        <v>5904</v>
      </c>
      <c r="BZ464" s="5">
        <f ca="1">IF(Table1[[#This Row],[Value of debts]]&gt;Table1[[#This Row],[Income]],1,0)</f>
        <v>1</v>
      </c>
      <c r="CA464" s="7"/>
      <c r="CB464" s="5">
        <f ca="1">IF(Table1[[#This Row],[Networth of person($)]]&gt;$CC$6,Table1[[#This Row],[age]],0)</f>
        <v>40</v>
      </c>
      <c r="CC464" s="7"/>
      <c r="CD464" s="6"/>
      <c r="CE464" s="6"/>
      <c r="CF464" s="6"/>
      <c r="CG464" s="6"/>
      <c r="CH464" s="6"/>
      <c r="CI464" s="6"/>
    </row>
    <row r="465" spans="2:87" x14ac:dyDescent="0.25">
      <c r="B465">
        <f t="shared" ca="1" si="197"/>
        <v>2</v>
      </c>
      <c r="C465" t="str">
        <f t="shared" ca="1" si="198"/>
        <v>women</v>
      </c>
      <c r="D465">
        <f t="shared" ca="1" si="199"/>
        <v>31</v>
      </c>
      <c r="E465">
        <f t="shared" ca="1" si="200"/>
        <v>4</v>
      </c>
      <c r="F465" t="str">
        <f t="shared" ca="1" si="201"/>
        <v>IT</v>
      </c>
      <c r="G465">
        <f t="shared" ca="1" si="202"/>
        <v>2</v>
      </c>
      <c r="H465" t="str">
        <f t="shared" ca="1" si="203"/>
        <v>college</v>
      </c>
      <c r="I465">
        <f t="shared" ca="1" si="204"/>
        <v>1</v>
      </c>
      <c r="J465">
        <f t="shared" ca="1" si="205"/>
        <v>3</v>
      </c>
      <c r="K465">
        <f t="shared" ca="1" si="206"/>
        <v>7560</v>
      </c>
      <c r="L465">
        <f t="shared" ca="1" si="207"/>
        <v>13</v>
      </c>
      <c r="M465" t="str">
        <f t="shared" ca="1" si="208"/>
        <v>Prince Edward Island</v>
      </c>
      <c r="N465">
        <f t="shared" ca="1" si="209"/>
        <v>30240</v>
      </c>
      <c r="O465">
        <f t="shared" ca="1" si="210"/>
        <v>7217.6934429551602</v>
      </c>
      <c r="P465">
        <f t="shared" ca="1" si="211"/>
        <v>2794.2004894104316</v>
      </c>
      <c r="Q465">
        <f t="shared" ca="1" si="212"/>
        <v>1718</v>
      </c>
      <c r="R465">
        <f t="shared" ca="1" si="213"/>
        <v>10718.419861872435</v>
      </c>
      <c r="S465">
        <f t="shared" ca="1" si="214"/>
        <v>1415.9877899022383</v>
      </c>
      <c r="T465">
        <f t="shared" ca="1" si="215"/>
        <v>34450.188279312672</v>
      </c>
      <c r="U465">
        <f t="shared" ca="1" si="216"/>
        <v>19654.113304827595</v>
      </c>
      <c r="V465">
        <f t="shared" ca="1" si="217"/>
        <v>14796.074974485076</v>
      </c>
      <c r="AD465" s="5">
        <f ca="1">IF(Table1[[#This Row],[Gender]]="men",1,0)</f>
        <v>0</v>
      </c>
      <c r="AE465" s="6">
        <f ca="1">IF(Table1[[#This Row],[Gender]]="women",1,0)</f>
        <v>1</v>
      </c>
      <c r="AF465" s="6"/>
      <c r="AG465" s="7"/>
      <c r="AJ465" s="17">
        <f ca="1">IF(Table1[[#This Row],[field of work]]="TEACHING",1,0)</f>
        <v>0</v>
      </c>
      <c r="AK465" s="11">
        <f ca="1">IF(Table1[[#This Row],[field of work]]="CONSTRUCTION",1,0)</f>
        <v>0</v>
      </c>
      <c r="AL465" s="11">
        <f ca="1">IF(Table1[[#This Row],[field of work]]="AGRICULTURE",1,0)</f>
        <v>0</v>
      </c>
      <c r="AM465" s="11">
        <f ca="1">IF(Table1[[#This Row],[field of work]]="AGRICULTURE",1,0)</f>
        <v>0</v>
      </c>
      <c r="AN465" s="11">
        <f ca="1">IF(Table1[[#This Row],[field of work]]="HEALTH",1,0)</f>
        <v>0</v>
      </c>
      <c r="AO465" s="11">
        <f ca="1">IF(Table1[[#This Row],[field of work]]="IT",1,0)</f>
        <v>1</v>
      </c>
      <c r="AP465" s="11"/>
      <c r="AQ465" s="11"/>
      <c r="AR465" s="6"/>
      <c r="AS465" s="6"/>
      <c r="AT465" s="6"/>
      <c r="AU465" s="7"/>
      <c r="AW465" s="20">
        <f ca="1">QUOTIENT(Table1[[#This Row],[Car Value]],Table1[[#This Row],[Cars]])</f>
        <v>931</v>
      </c>
      <c r="AX465" s="6"/>
      <c r="AY465" s="17">
        <f ca="1">IF(Table1[[#This Row],[Value of debts]]&gt;$AZ$6,1,0)</f>
        <v>1</v>
      </c>
      <c r="AZ465" s="6"/>
      <c r="BA465" s="6"/>
      <c r="BB465" s="7"/>
      <c r="BC465" s="27">
        <f ca="1">(Table1[[#This Row],[Mortage left]]/Table1[[#This Row],[Value of House]])</f>
        <v>0.23868033872206218</v>
      </c>
      <c r="BD465" s="11">
        <f t="shared" ca="1" si="218"/>
        <v>0</v>
      </c>
      <c r="BE465" s="11"/>
      <c r="BF465" s="11"/>
      <c r="BG465" s="17">
        <f ca="1">IF(Table1[[#This Row],[Area]]="YUKON",Table1[[#This Row],[Income]],0)</f>
        <v>0</v>
      </c>
      <c r="BH465" s="11">
        <f ca="1">IF(Table1[[#This Row],[Area]]="BC",Table1[[#This Row],[Income]],0)</f>
        <v>0</v>
      </c>
      <c r="BI465" s="11">
        <f t="shared" ca="1" si="219"/>
        <v>0</v>
      </c>
      <c r="BJ465" s="11">
        <f t="shared" ca="1" si="220"/>
        <v>8730</v>
      </c>
      <c r="BK465" s="11">
        <f ca="1">IF(Table1[[#This Row],[Area]]="NUNAVUT",Table1[[#This Row],[Income]],0)</f>
        <v>0</v>
      </c>
      <c r="BL465" s="11">
        <f t="shared" ca="1" si="221"/>
        <v>0</v>
      </c>
      <c r="BM465" s="6">
        <f ca="1">IF(Table1[[#This Row],[Area]]="MANITOBA",Table1[[#This Row],[Income]],0)</f>
        <v>0</v>
      </c>
      <c r="BN465" s="6">
        <f ca="1">IF(Table1[[#This Row],[Area]]="ONTARIO",Table1[[#This Row],[Income]],0)</f>
        <v>0</v>
      </c>
      <c r="BO465" s="6">
        <f ca="1">IF(Table1[[#This Row],[Area]]="QUEBEC",Table1[[#This Row],[Income]],0)</f>
        <v>0</v>
      </c>
      <c r="BP465" s="6">
        <f ca="1">IF(Table1[[#This Row],[Area]]="NEWFOUNLAND",Table1[[#This Row],[Income]],0)</f>
        <v>0</v>
      </c>
      <c r="BQ465" s="6">
        <f ca="1">IF(Table1[[#This Row],[Area]]="NEW BRUNCWICK",Table1[[#This Row],[Income]],0)</f>
        <v>0</v>
      </c>
      <c r="BR465" s="6">
        <f ca="1">IF(Table1[[#This Row],[Area]]="NOVA SCOTIA",Table1[[#This Row],[Income]],0)</f>
        <v>0</v>
      </c>
      <c r="BS465" s="7">
        <f t="shared" ca="1" si="222"/>
        <v>0</v>
      </c>
      <c r="BT465" s="5">
        <f ca="1">IF(Table1[[#This Row],[field of work]]="HEALTH",Table1[[#This Row],[Income]],0)</f>
        <v>0</v>
      </c>
      <c r="BU465" s="6">
        <f ca="1">IF(Table1[[#This Row],[field of work]]="CONSTRUCTION",Table1[[#This Row],[Income]],0)</f>
        <v>0</v>
      </c>
      <c r="BV465" s="6">
        <f t="shared" ca="1" si="223"/>
        <v>0</v>
      </c>
      <c r="BW465" s="6">
        <f ca="1">IF(Table1[[#This Row],[field of work]]="IT",Table1[[#This Row],[Income]],0)</f>
        <v>7560</v>
      </c>
      <c r="BX465" s="6">
        <f ca="1">IF(Table1[[#This Row],[field of work]]="GENERAL WORK",Table1[[#This Row],[Income]],0)</f>
        <v>0</v>
      </c>
      <c r="BY465" s="7">
        <f ca="1">IF(Table1[[#This Row],[field of work]]="AGRICULTURE",Table1[[#This Row],[Income]],0)</f>
        <v>0</v>
      </c>
      <c r="BZ465" s="5">
        <f ca="1">IF(Table1[[#This Row],[Value of debts]]&gt;Table1[[#This Row],[Income]],1,0)</f>
        <v>1</v>
      </c>
      <c r="CA465" s="7"/>
      <c r="CB465" s="5">
        <f ca="1">IF(Table1[[#This Row],[Networth of person($)]]&gt;$CC$6,Table1[[#This Row],[age]],0)</f>
        <v>31</v>
      </c>
      <c r="CC465" s="7"/>
      <c r="CD465" s="6"/>
      <c r="CE465" s="6"/>
      <c r="CF465" s="6"/>
      <c r="CG465" s="6"/>
      <c r="CH465" s="6"/>
      <c r="CI465" s="6"/>
    </row>
    <row r="466" spans="2:87" x14ac:dyDescent="0.25">
      <c r="B466">
        <f t="shared" ca="1" si="197"/>
        <v>1</v>
      </c>
      <c r="C466" t="str">
        <f t="shared" ca="1" si="198"/>
        <v>men</v>
      </c>
      <c r="D466">
        <f t="shared" ca="1" si="199"/>
        <v>27</v>
      </c>
      <c r="E466">
        <f t="shared" ca="1" si="200"/>
        <v>5</v>
      </c>
      <c r="F466" t="str">
        <f t="shared" ca="1" si="201"/>
        <v>general work</v>
      </c>
      <c r="G466">
        <f t="shared" ca="1" si="202"/>
        <v>4</v>
      </c>
      <c r="H466" t="str">
        <f t="shared" ca="1" si="203"/>
        <v>technical</v>
      </c>
      <c r="I466">
        <f t="shared" ca="1" si="204"/>
        <v>1</v>
      </c>
      <c r="J466">
        <f t="shared" ca="1" si="205"/>
        <v>3</v>
      </c>
      <c r="K466">
        <f t="shared" ca="1" si="206"/>
        <v>3467</v>
      </c>
      <c r="L466">
        <f t="shared" ca="1" si="207"/>
        <v>8</v>
      </c>
      <c r="M466" t="str">
        <f t="shared" ca="1" si="208"/>
        <v>Ontario</v>
      </c>
      <c r="N466">
        <f t="shared" ca="1" si="209"/>
        <v>20802</v>
      </c>
      <c r="O466">
        <f t="shared" ca="1" si="210"/>
        <v>483.34894281969633</v>
      </c>
      <c r="P466">
        <f t="shared" ca="1" si="211"/>
        <v>4599.1748301039306</v>
      </c>
      <c r="Q466">
        <f t="shared" ca="1" si="212"/>
        <v>2330</v>
      </c>
      <c r="R466">
        <f t="shared" ca="1" si="213"/>
        <v>5789.7675128456003</v>
      </c>
      <c r="S466">
        <f t="shared" ca="1" si="214"/>
        <v>1486.066143376336</v>
      </c>
      <c r="T466">
        <f t="shared" ca="1" si="215"/>
        <v>26887.240973480264</v>
      </c>
      <c r="U466">
        <f t="shared" ca="1" si="216"/>
        <v>8603.1164556652966</v>
      </c>
      <c r="V466">
        <f t="shared" ca="1" si="217"/>
        <v>18284.124517814969</v>
      </c>
      <c r="AD466" s="5">
        <f ca="1">IF(Table1[[#This Row],[Gender]]="men",1,0)</f>
        <v>1</v>
      </c>
      <c r="AE466" s="6">
        <f ca="1">IF(Table1[[#This Row],[Gender]]="women",1,0)</f>
        <v>0</v>
      </c>
      <c r="AF466" s="6"/>
      <c r="AG466" s="7"/>
      <c r="AJ466" s="17">
        <f ca="1">IF(Table1[[#This Row],[field of work]]="TEACHING",1,0)</f>
        <v>0</v>
      </c>
      <c r="AK466" s="11">
        <f ca="1">IF(Table1[[#This Row],[field of work]]="CONSTRUCTION",1,0)</f>
        <v>0</v>
      </c>
      <c r="AL466" s="11">
        <f ca="1">IF(Table1[[#This Row],[field of work]]="AGRICULTURE",1,0)</f>
        <v>0</v>
      </c>
      <c r="AM466" s="11">
        <f ca="1">IF(Table1[[#This Row],[field of work]]="AGRICULTURE",1,0)</f>
        <v>0</v>
      </c>
      <c r="AN466" s="11">
        <f ca="1">IF(Table1[[#This Row],[field of work]]="HEALTH",1,0)</f>
        <v>0</v>
      </c>
      <c r="AO466" s="11">
        <f ca="1">IF(Table1[[#This Row],[field of work]]="IT",1,0)</f>
        <v>0</v>
      </c>
      <c r="AP466" s="11"/>
      <c r="AQ466" s="11"/>
      <c r="AR466" s="6"/>
      <c r="AS466" s="6"/>
      <c r="AT466" s="6"/>
      <c r="AU466" s="7"/>
      <c r="AW466" s="20">
        <f ca="1">QUOTIENT(Table1[[#This Row],[Car Value]],Table1[[#This Row],[Cars]])</f>
        <v>1533</v>
      </c>
      <c r="AX466" s="6"/>
      <c r="AY466" s="17">
        <f ca="1">IF(Table1[[#This Row],[Value of debts]]&gt;$AZ$6,1,0)</f>
        <v>1</v>
      </c>
      <c r="AZ466" s="6"/>
      <c r="BA466" s="6"/>
      <c r="BB466" s="7"/>
      <c r="BC466" s="27">
        <f ca="1">(Table1[[#This Row],[Mortage left]]/Table1[[#This Row],[Value of House]])</f>
        <v>2.3235695741741003E-2</v>
      </c>
      <c r="BD466" s="11">
        <f t="shared" ca="1" si="218"/>
        <v>1</v>
      </c>
      <c r="BE466" s="11"/>
      <c r="BF466" s="11"/>
      <c r="BG466" s="17">
        <f ca="1">IF(Table1[[#This Row],[Area]]="YUKON",Table1[[#This Row],[Income]],0)</f>
        <v>0</v>
      </c>
      <c r="BH466" s="11">
        <f ca="1">IF(Table1[[#This Row],[Area]]="BC",Table1[[#This Row],[Income]],0)</f>
        <v>0</v>
      </c>
      <c r="BI466" s="11">
        <f t="shared" ca="1" si="219"/>
        <v>0</v>
      </c>
      <c r="BJ466" s="11">
        <f t="shared" ca="1" si="220"/>
        <v>0</v>
      </c>
      <c r="BK466" s="11">
        <f ca="1">IF(Table1[[#This Row],[Area]]="NUNAVUT",Table1[[#This Row],[Income]],0)</f>
        <v>0</v>
      </c>
      <c r="BL466" s="11">
        <f t="shared" ca="1" si="221"/>
        <v>0</v>
      </c>
      <c r="BM466" s="6">
        <f ca="1">IF(Table1[[#This Row],[Area]]="MANITOBA",Table1[[#This Row],[Income]],0)</f>
        <v>0</v>
      </c>
      <c r="BN466" s="6">
        <f ca="1">IF(Table1[[#This Row],[Area]]="ONTARIO",Table1[[#This Row],[Income]],0)</f>
        <v>3467</v>
      </c>
      <c r="BO466" s="6">
        <f ca="1">IF(Table1[[#This Row],[Area]]="QUEBEC",Table1[[#This Row],[Income]],0)</f>
        <v>0</v>
      </c>
      <c r="BP466" s="6">
        <f ca="1">IF(Table1[[#This Row],[Area]]="NEWFOUNLAND",Table1[[#This Row],[Income]],0)</f>
        <v>0</v>
      </c>
      <c r="BQ466" s="6">
        <f ca="1">IF(Table1[[#This Row],[Area]]="NEW BRUNCWICK",Table1[[#This Row],[Income]],0)</f>
        <v>0</v>
      </c>
      <c r="BR466" s="6">
        <f ca="1">IF(Table1[[#This Row],[Area]]="NOVA SCOTIA",Table1[[#This Row],[Income]],0)</f>
        <v>0</v>
      </c>
      <c r="BS466" s="7">
        <f t="shared" ca="1" si="222"/>
        <v>0</v>
      </c>
      <c r="BT466" s="5">
        <f ca="1">IF(Table1[[#This Row],[field of work]]="HEALTH",Table1[[#This Row],[Income]],0)</f>
        <v>0</v>
      </c>
      <c r="BU466" s="6">
        <f ca="1">IF(Table1[[#This Row],[field of work]]="CONSTRUCTION",Table1[[#This Row],[Income]],0)</f>
        <v>0</v>
      </c>
      <c r="BV466" s="6">
        <f t="shared" ca="1" si="223"/>
        <v>0</v>
      </c>
      <c r="BW466" s="6">
        <f ca="1">IF(Table1[[#This Row],[field of work]]="IT",Table1[[#This Row],[Income]],0)</f>
        <v>0</v>
      </c>
      <c r="BX466" s="6">
        <f ca="1">IF(Table1[[#This Row],[field of work]]="GENERAL WORK",Table1[[#This Row],[Income]],0)</f>
        <v>3467</v>
      </c>
      <c r="BY466" s="7">
        <f ca="1">IF(Table1[[#This Row],[field of work]]="AGRICULTURE",Table1[[#This Row],[Income]],0)</f>
        <v>0</v>
      </c>
      <c r="BZ466" s="5">
        <f ca="1">IF(Table1[[#This Row],[Value of debts]]&gt;Table1[[#This Row],[Income]],1,0)</f>
        <v>1</v>
      </c>
      <c r="CA466" s="7"/>
      <c r="CB466" s="5">
        <f ca="1">IF(Table1[[#This Row],[Networth of person($)]]&gt;$CC$6,Table1[[#This Row],[age]],0)</f>
        <v>27</v>
      </c>
      <c r="CC466" s="7"/>
      <c r="CD466" s="6"/>
      <c r="CE466" s="6"/>
      <c r="CF466" s="6"/>
      <c r="CG466" s="6"/>
      <c r="CH466" s="6"/>
      <c r="CI466" s="6"/>
    </row>
    <row r="467" spans="2:87" x14ac:dyDescent="0.25">
      <c r="B467">
        <f t="shared" ca="1" si="197"/>
        <v>2</v>
      </c>
      <c r="C467" t="str">
        <f t="shared" ca="1" si="198"/>
        <v>women</v>
      </c>
      <c r="D467">
        <f t="shared" ca="1" si="199"/>
        <v>40</v>
      </c>
      <c r="E467">
        <f t="shared" ca="1" si="200"/>
        <v>6</v>
      </c>
      <c r="F467" t="str">
        <f t="shared" ca="1" si="201"/>
        <v>agriculture</v>
      </c>
      <c r="G467">
        <f t="shared" ca="1" si="202"/>
        <v>4</v>
      </c>
      <c r="H467" t="str">
        <f t="shared" ca="1" si="203"/>
        <v>technical</v>
      </c>
      <c r="I467">
        <f t="shared" ca="1" si="204"/>
        <v>3</v>
      </c>
      <c r="J467">
        <f t="shared" ca="1" si="205"/>
        <v>3</v>
      </c>
      <c r="K467">
        <f t="shared" ca="1" si="206"/>
        <v>5383</v>
      </c>
      <c r="L467">
        <f t="shared" ca="1" si="207"/>
        <v>12</v>
      </c>
      <c r="M467" t="str">
        <f t="shared" ca="1" si="208"/>
        <v>Nova Scotia</v>
      </c>
      <c r="N467">
        <f t="shared" ca="1" si="209"/>
        <v>32298</v>
      </c>
      <c r="O467">
        <f t="shared" ca="1" si="210"/>
        <v>32044.691316541204</v>
      </c>
      <c r="P467">
        <f t="shared" ca="1" si="211"/>
        <v>4498.5771563262033</v>
      </c>
      <c r="Q467">
        <f t="shared" ca="1" si="212"/>
        <v>2081</v>
      </c>
      <c r="R467">
        <f t="shared" ca="1" si="213"/>
        <v>10456.219073146443</v>
      </c>
      <c r="S467">
        <f t="shared" ca="1" si="214"/>
        <v>18.427017081777112</v>
      </c>
      <c r="T467">
        <f t="shared" ca="1" si="215"/>
        <v>36815.004173407979</v>
      </c>
      <c r="U467">
        <f t="shared" ca="1" si="216"/>
        <v>44581.910389687648</v>
      </c>
      <c r="V467">
        <f t="shared" ca="1" si="217"/>
        <v>-7766.906216279669</v>
      </c>
      <c r="AD467" s="5">
        <f ca="1">IF(Table1[[#This Row],[Gender]]="men",1,0)</f>
        <v>0</v>
      </c>
      <c r="AE467" s="6">
        <f ca="1">IF(Table1[[#This Row],[Gender]]="women",1,0)</f>
        <v>1</v>
      </c>
      <c r="AF467" s="6"/>
      <c r="AG467" s="7"/>
      <c r="AJ467" s="17">
        <f ca="1">IF(Table1[[#This Row],[field of work]]="TEACHING",1,0)</f>
        <v>0</v>
      </c>
      <c r="AK467" s="11">
        <f ca="1">IF(Table1[[#This Row],[field of work]]="CONSTRUCTION",1,0)</f>
        <v>0</v>
      </c>
      <c r="AL467" s="11">
        <f ca="1">IF(Table1[[#This Row],[field of work]]="AGRICULTURE",1,0)</f>
        <v>1</v>
      </c>
      <c r="AM467" s="11">
        <f ca="1">IF(Table1[[#This Row],[field of work]]="AGRICULTURE",1,0)</f>
        <v>1</v>
      </c>
      <c r="AN467" s="11">
        <f ca="1">IF(Table1[[#This Row],[field of work]]="HEALTH",1,0)</f>
        <v>0</v>
      </c>
      <c r="AO467" s="11">
        <f ca="1">IF(Table1[[#This Row],[field of work]]="IT",1,0)</f>
        <v>0</v>
      </c>
      <c r="AP467" s="11"/>
      <c r="AQ467" s="11"/>
      <c r="AR467" s="6"/>
      <c r="AS467" s="6"/>
      <c r="AT467" s="6"/>
      <c r="AU467" s="7"/>
      <c r="AW467" s="20">
        <f ca="1">QUOTIENT(Table1[[#This Row],[Car Value]],Table1[[#This Row],[Cars]])</f>
        <v>1499</v>
      </c>
      <c r="AX467" s="6"/>
      <c r="AY467" s="17">
        <f ca="1">IF(Table1[[#This Row],[Value of debts]]&gt;$AZ$6,1,0)</f>
        <v>1</v>
      </c>
      <c r="AZ467" s="6"/>
      <c r="BA467" s="6"/>
      <c r="BB467" s="7"/>
      <c r="BC467" s="27">
        <f ca="1">(Table1[[#This Row],[Mortage left]]/Table1[[#This Row],[Value of House]])</f>
        <v>0.99215714027311919</v>
      </c>
      <c r="BD467" s="11">
        <f t="shared" ca="1" si="218"/>
        <v>0</v>
      </c>
      <c r="BE467" s="11"/>
      <c r="BF467" s="11"/>
      <c r="BG467" s="17">
        <f ca="1">IF(Table1[[#This Row],[Area]]="YUKON",Table1[[#This Row],[Income]],0)</f>
        <v>0</v>
      </c>
      <c r="BH467" s="11">
        <f ca="1">IF(Table1[[#This Row],[Area]]="BC",Table1[[#This Row],[Income]],0)</f>
        <v>0</v>
      </c>
      <c r="BI467" s="11">
        <f t="shared" ca="1" si="219"/>
        <v>0</v>
      </c>
      <c r="BJ467" s="11">
        <f t="shared" ca="1" si="220"/>
        <v>0</v>
      </c>
      <c r="BK467" s="11">
        <f ca="1">IF(Table1[[#This Row],[Area]]="NUNAVUT",Table1[[#This Row],[Income]],0)</f>
        <v>0</v>
      </c>
      <c r="BL467" s="11">
        <f t="shared" ca="1" si="221"/>
        <v>0</v>
      </c>
      <c r="BM467" s="6">
        <f ca="1">IF(Table1[[#This Row],[Area]]="MANITOBA",Table1[[#This Row],[Income]],0)</f>
        <v>0</v>
      </c>
      <c r="BN467" s="6">
        <f ca="1">IF(Table1[[#This Row],[Area]]="ONTARIO",Table1[[#This Row],[Income]],0)</f>
        <v>0</v>
      </c>
      <c r="BO467" s="6">
        <f ca="1">IF(Table1[[#This Row],[Area]]="QUEBEC",Table1[[#This Row],[Income]],0)</f>
        <v>0</v>
      </c>
      <c r="BP467" s="6">
        <f ca="1">IF(Table1[[#This Row],[Area]]="NEWFOUNLAND",Table1[[#This Row],[Income]],0)</f>
        <v>0</v>
      </c>
      <c r="BQ467" s="6">
        <f ca="1">IF(Table1[[#This Row],[Area]]="NEW BRUNCWICK",Table1[[#This Row],[Income]],0)</f>
        <v>0</v>
      </c>
      <c r="BR467" s="6">
        <f ca="1">IF(Table1[[#This Row],[Area]]="NOVA SCOTIA",Table1[[#This Row],[Income]],0)</f>
        <v>5383</v>
      </c>
      <c r="BS467" s="7">
        <f t="shared" ca="1" si="222"/>
        <v>0</v>
      </c>
      <c r="BT467" s="5">
        <f ca="1">IF(Table1[[#This Row],[field of work]]="HEALTH",Table1[[#This Row],[Income]],0)</f>
        <v>0</v>
      </c>
      <c r="BU467" s="6">
        <f ca="1">IF(Table1[[#This Row],[field of work]]="CONSTRUCTION",Table1[[#This Row],[Income]],0)</f>
        <v>0</v>
      </c>
      <c r="BV467" s="6">
        <f t="shared" ca="1" si="223"/>
        <v>0</v>
      </c>
      <c r="BW467" s="6">
        <f ca="1">IF(Table1[[#This Row],[field of work]]="IT",Table1[[#This Row],[Income]],0)</f>
        <v>0</v>
      </c>
      <c r="BX467" s="6">
        <f ca="1">IF(Table1[[#This Row],[field of work]]="GENERAL WORK",Table1[[#This Row],[Income]],0)</f>
        <v>0</v>
      </c>
      <c r="BY467" s="7">
        <f ca="1">IF(Table1[[#This Row],[field of work]]="AGRICULTURE",Table1[[#This Row],[Income]],0)</f>
        <v>5383</v>
      </c>
      <c r="BZ467" s="5">
        <f ca="1">IF(Table1[[#This Row],[Value of debts]]&gt;Table1[[#This Row],[Income]],1,0)</f>
        <v>1</v>
      </c>
      <c r="CA467" s="7"/>
      <c r="CB467" s="5">
        <f ca="1">IF(Table1[[#This Row],[Networth of person($)]]&gt;$CC$6,Table1[[#This Row],[age]],0)</f>
        <v>0</v>
      </c>
      <c r="CC467" s="7"/>
      <c r="CD467" s="6"/>
      <c r="CE467" s="6"/>
      <c r="CF467" s="6"/>
      <c r="CG467" s="6"/>
      <c r="CH467" s="6"/>
      <c r="CI467" s="6"/>
    </row>
    <row r="468" spans="2:87" x14ac:dyDescent="0.25">
      <c r="B468">
        <f t="shared" ca="1" si="197"/>
        <v>2</v>
      </c>
      <c r="C468" t="str">
        <f t="shared" ca="1" si="198"/>
        <v>women</v>
      </c>
      <c r="D468">
        <f t="shared" ca="1" si="199"/>
        <v>43</v>
      </c>
      <c r="E468">
        <f t="shared" ca="1" si="200"/>
        <v>6</v>
      </c>
      <c r="F468" t="str">
        <f t="shared" ca="1" si="201"/>
        <v>agriculture</v>
      </c>
      <c r="G468">
        <f t="shared" ca="1" si="202"/>
        <v>3</v>
      </c>
      <c r="H468" t="str">
        <f t="shared" ca="1" si="203"/>
        <v>university</v>
      </c>
      <c r="I468">
        <f t="shared" ca="1" si="204"/>
        <v>1</v>
      </c>
      <c r="J468">
        <f t="shared" ca="1" si="205"/>
        <v>3</v>
      </c>
      <c r="K468">
        <f t="shared" ca="1" si="206"/>
        <v>8279</v>
      </c>
      <c r="L468">
        <f t="shared" ca="1" si="207"/>
        <v>11</v>
      </c>
      <c r="M468" t="str">
        <f t="shared" ca="1" si="208"/>
        <v>New bruncwick</v>
      </c>
      <c r="N468">
        <f t="shared" ca="1" si="209"/>
        <v>24837</v>
      </c>
      <c r="O468">
        <f t="shared" ca="1" si="210"/>
        <v>4668.591662303068</v>
      </c>
      <c r="P468">
        <f t="shared" ca="1" si="211"/>
        <v>10964.585979032991</v>
      </c>
      <c r="Q468">
        <f t="shared" ca="1" si="212"/>
        <v>8337</v>
      </c>
      <c r="R468">
        <f t="shared" ca="1" si="213"/>
        <v>15746.70236623012</v>
      </c>
      <c r="S468">
        <f t="shared" ca="1" si="214"/>
        <v>6019.7995463165971</v>
      </c>
      <c r="T468">
        <f t="shared" ca="1" si="215"/>
        <v>41821.385525349586</v>
      </c>
      <c r="U468">
        <f t="shared" ca="1" si="216"/>
        <v>28752.294028533186</v>
      </c>
      <c r="V468">
        <f t="shared" ca="1" si="217"/>
        <v>13069.0914968164</v>
      </c>
      <c r="AD468" s="5">
        <f ca="1">IF(Table1[[#This Row],[Gender]]="men",1,0)</f>
        <v>0</v>
      </c>
      <c r="AE468" s="6">
        <f ca="1">IF(Table1[[#This Row],[Gender]]="women",1,0)</f>
        <v>1</v>
      </c>
      <c r="AF468" s="6"/>
      <c r="AG468" s="7"/>
      <c r="AJ468" s="17">
        <f ca="1">IF(Table1[[#This Row],[field of work]]="TEACHING",1,0)</f>
        <v>0</v>
      </c>
      <c r="AK468" s="11">
        <f ca="1">IF(Table1[[#This Row],[field of work]]="CONSTRUCTION",1,0)</f>
        <v>0</v>
      </c>
      <c r="AL468" s="11">
        <f ca="1">IF(Table1[[#This Row],[field of work]]="AGRICULTURE",1,0)</f>
        <v>1</v>
      </c>
      <c r="AM468" s="11">
        <f ca="1">IF(Table1[[#This Row],[field of work]]="AGRICULTURE",1,0)</f>
        <v>1</v>
      </c>
      <c r="AN468" s="11">
        <f ca="1">IF(Table1[[#This Row],[field of work]]="HEALTH",1,0)</f>
        <v>0</v>
      </c>
      <c r="AO468" s="11">
        <f ca="1">IF(Table1[[#This Row],[field of work]]="IT",1,0)</f>
        <v>0</v>
      </c>
      <c r="AP468" s="11"/>
      <c r="AQ468" s="11"/>
      <c r="AR468" s="6"/>
      <c r="AS468" s="6"/>
      <c r="AT468" s="6"/>
      <c r="AU468" s="7"/>
      <c r="AW468" s="20">
        <f ca="1">QUOTIENT(Table1[[#This Row],[Car Value]],Table1[[#This Row],[Cars]])</f>
        <v>3654</v>
      </c>
      <c r="AX468" s="6"/>
      <c r="AY468" s="17">
        <f ca="1">IF(Table1[[#This Row],[Value of debts]]&gt;$AZ$6,1,0)</f>
        <v>1</v>
      </c>
      <c r="AZ468" s="6"/>
      <c r="BA468" s="6"/>
      <c r="BB468" s="7"/>
      <c r="BC468" s="27">
        <f ca="1">(Table1[[#This Row],[Mortage left]]/Table1[[#This Row],[Value of House]])</f>
        <v>0.18796922584462972</v>
      </c>
      <c r="BD468" s="11">
        <f t="shared" ca="1" si="218"/>
        <v>1</v>
      </c>
      <c r="BE468" s="11"/>
      <c r="BF468" s="11"/>
      <c r="BG468" s="17">
        <f ca="1">IF(Table1[[#This Row],[Area]]="YUKON",Table1[[#This Row],[Income]],0)</f>
        <v>0</v>
      </c>
      <c r="BH468" s="11">
        <f ca="1">IF(Table1[[#This Row],[Area]]="BC",Table1[[#This Row],[Income]],0)</f>
        <v>0</v>
      </c>
      <c r="BI468" s="11">
        <f t="shared" ca="1" si="219"/>
        <v>0</v>
      </c>
      <c r="BJ468" s="11">
        <f t="shared" ca="1" si="220"/>
        <v>0</v>
      </c>
      <c r="BK468" s="11">
        <f ca="1">IF(Table1[[#This Row],[Area]]="NUNAVUT",Table1[[#This Row],[Income]],0)</f>
        <v>0</v>
      </c>
      <c r="BL468" s="11">
        <f t="shared" si="221"/>
        <v>0</v>
      </c>
      <c r="BM468" s="6">
        <f ca="1">IF(Table1[[#This Row],[Area]]="MANITOBA",Table1[[#This Row],[Income]],0)</f>
        <v>0</v>
      </c>
      <c r="BN468" s="6">
        <f ca="1">IF(Table1[[#This Row],[Area]]="ONTARIO",Table1[[#This Row],[Income]],0)</f>
        <v>0</v>
      </c>
      <c r="BO468" s="6">
        <f ca="1">IF(Table1[[#This Row],[Area]]="QUEBEC",Table1[[#This Row],[Income]],0)</f>
        <v>0</v>
      </c>
      <c r="BP468" s="6">
        <f ca="1">IF(Table1[[#This Row],[Area]]="NEWFOUNLAND",Table1[[#This Row],[Income]],0)</f>
        <v>0</v>
      </c>
      <c r="BQ468" s="6">
        <f ca="1">IF(Table1[[#This Row],[Area]]="NEW BRUNCWICK",Table1[[#This Row],[Income]],0)</f>
        <v>8279</v>
      </c>
      <c r="BR468" s="6">
        <f ca="1">IF(Table1[[#This Row],[Area]]="NOVA SCOTIA",Table1[[#This Row],[Income]],0)</f>
        <v>0</v>
      </c>
      <c r="BS468" s="7">
        <f t="shared" ca="1" si="222"/>
        <v>0</v>
      </c>
      <c r="BT468" s="5">
        <f ca="1">IF(Table1[[#This Row],[field of work]]="HEALTH",Table1[[#This Row],[Income]],0)</f>
        <v>0</v>
      </c>
      <c r="BU468" s="6">
        <f ca="1">IF(Table1[[#This Row],[field of work]]="CONSTRUCTION",Table1[[#This Row],[Income]],0)</f>
        <v>0</v>
      </c>
      <c r="BV468" s="6">
        <f t="shared" ca="1" si="223"/>
        <v>0</v>
      </c>
      <c r="BW468" s="6">
        <f ca="1">IF(Table1[[#This Row],[field of work]]="IT",Table1[[#This Row],[Income]],0)</f>
        <v>0</v>
      </c>
      <c r="BX468" s="6">
        <f ca="1">IF(Table1[[#This Row],[field of work]]="GENERAL WORK",Table1[[#This Row],[Income]],0)</f>
        <v>0</v>
      </c>
      <c r="BY468" s="7">
        <f ca="1">IF(Table1[[#This Row],[field of work]]="AGRICULTURE",Table1[[#This Row],[Income]],0)</f>
        <v>8279</v>
      </c>
      <c r="BZ468" s="5">
        <f ca="1">IF(Table1[[#This Row],[Value of debts]]&gt;Table1[[#This Row],[Income]],1,0)</f>
        <v>1</v>
      </c>
      <c r="CA468" s="7"/>
      <c r="CB468" s="5">
        <f ca="1">IF(Table1[[#This Row],[Networth of person($)]]&gt;$CC$6,Table1[[#This Row],[age]],0)</f>
        <v>43</v>
      </c>
      <c r="CC468" s="7"/>
      <c r="CD468" s="6"/>
      <c r="CE468" s="6"/>
      <c r="CF468" s="6"/>
      <c r="CG468" s="6"/>
      <c r="CH468" s="6"/>
      <c r="CI468" s="6"/>
    </row>
    <row r="469" spans="2:87" x14ac:dyDescent="0.25">
      <c r="B469">
        <f t="shared" ca="1" si="197"/>
        <v>1</v>
      </c>
      <c r="C469" t="str">
        <f t="shared" ca="1" si="198"/>
        <v>men</v>
      </c>
      <c r="D469">
        <f t="shared" ca="1" si="199"/>
        <v>40</v>
      </c>
      <c r="E469">
        <f t="shared" ca="1" si="200"/>
        <v>2</v>
      </c>
      <c r="F469" t="str">
        <f t="shared" ca="1" si="201"/>
        <v>constuction</v>
      </c>
      <c r="G469">
        <f t="shared" ca="1" si="202"/>
        <v>1</v>
      </c>
      <c r="H469" t="str">
        <f t="shared" ca="1" si="203"/>
        <v>highschool</v>
      </c>
      <c r="I469">
        <f t="shared" ca="1" si="204"/>
        <v>4</v>
      </c>
      <c r="J469">
        <f t="shared" ca="1" si="205"/>
        <v>2</v>
      </c>
      <c r="K469">
        <f t="shared" ca="1" si="206"/>
        <v>7271</v>
      </c>
      <c r="L469">
        <f t="shared" ca="1" si="207"/>
        <v>7</v>
      </c>
      <c r="M469" t="str">
        <f t="shared" ca="1" si="208"/>
        <v>Manitoba</v>
      </c>
      <c r="N469">
        <f t="shared" ca="1" si="209"/>
        <v>36355</v>
      </c>
      <c r="O469">
        <f t="shared" ca="1" si="210"/>
        <v>27198.979040980827</v>
      </c>
      <c r="P469">
        <f t="shared" ca="1" si="211"/>
        <v>8188.2516047910558</v>
      </c>
      <c r="Q469">
        <f t="shared" ca="1" si="212"/>
        <v>4695</v>
      </c>
      <c r="R469">
        <f t="shared" ca="1" si="213"/>
        <v>5120.4690174831685</v>
      </c>
      <c r="S469">
        <f t="shared" ca="1" si="214"/>
        <v>769.13105390927763</v>
      </c>
      <c r="T469">
        <f t="shared" ca="1" si="215"/>
        <v>45312.382658700335</v>
      </c>
      <c r="U469">
        <f t="shared" ca="1" si="216"/>
        <v>37014.448058463997</v>
      </c>
      <c r="V469">
        <f t="shared" ca="1" si="217"/>
        <v>8297.9346002363382</v>
      </c>
      <c r="AD469" s="5">
        <f ca="1">IF(Table1[[#This Row],[Gender]]="men",1,0)</f>
        <v>1</v>
      </c>
      <c r="AE469" s="6">
        <f ca="1">IF(Table1[[#This Row],[Gender]]="women",1,0)</f>
        <v>0</v>
      </c>
      <c r="AF469" s="6"/>
      <c r="AG469" s="7"/>
      <c r="AJ469" s="17">
        <f ca="1">IF(Table1[[#This Row],[field of work]]="TEACHING",1,0)</f>
        <v>0</v>
      </c>
      <c r="AK469" s="11">
        <f ca="1">IF(Table1[[#This Row],[field of work]]="CONSTRUCTION",1,0)</f>
        <v>0</v>
      </c>
      <c r="AL469" s="11">
        <f ca="1">IF(Table1[[#This Row],[field of work]]="AGRICULTURE",1,0)</f>
        <v>0</v>
      </c>
      <c r="AM469" s="11">
        <f ca="1">IF(Table1[[#This Row],[field of work]]="AGRICULTURE",1,0)</f>
        <v>0</v>
      </c>
      <c r="AN469" s="11">
        <f ca="1">IF(Table1[[#This Row],[field of work]]="HEALTH",1,0)</f>
        <v>0</v>
      </c>
      <c r="AO469" s="11">
        <f ca="1">IF(Table1[[#This Row],[field of work]]="IT",1,0)</f>
        <v>0</v>
      </c>
      <c r="AP469" s="11"/>
      <c r="AQ469" s="11"/>
      <c r="AR469" s="6"/>
      <c r="AS469" s="6"/>
      <c r="AT469" s="6"/>
      <c r="AU469" s="7"/>
      <c r="AW469" s="20">
        <f ca="1">QUOTIENT(Table1[[#This Row],[Car Value]],Table1[[#This Row],[Cars]])</f>
        <v>4094</v>
      </c>
      <c r="AX469" s="6"/>
      <c r="AY469" s="17">
        <f ca="1">IF(Table1[[#This Row],[Value of debts]]&gt;$AZ$6,1,0)</f>
        <v>1</v>
      </c>
      <c r="AZ469" s="6"/>
      <c r="BA469" s="6"/>
      <c r="BB469" s="7"/>
      <c r="BC469" s="27">
        <f ca="1">(Table1[[#This Row],[Mortage left]]/Table1[[#This Row],[Value of House]])</f>
        <v>0.74814960915914808</v>
      </c>
      <c r="BD469" s="11">
        <f t="shared" ca="1" si="218"/>
        <v>0</v>
      </c>
      <c r="BE469" s="11"/>
      <c r="BF469" s="11"/>
      <c r="BG469" s="17">
        <f ca="1">IF(Table1[[#This Row],[Area]]="YUKON",Table1[[#This Row],[Income]],0)</f>
        <v>0</v>
      </c>
      <c r="BH469" s="11">
        <f ca="1">IF(Table1[[#This Row],[Area]]="BC",Table1[[#This Row],[Income]],0)</f>
        <v>0</v>
      </c>
      <c r="BI469" s="11">
        <f t="shared" ca="1" si="219"/>
        <v>0</v>
      </c>
      <c r="BJ469" s="11">
        <f t="shared" ca="1" si="220"/>
        <v>2924</v>
      </c>
      <c r="BK469" s="11">
        <f ca="1">IF(Table1[[#This Row],[Area]]="NUNAVUT",Table1[[#This Row],[Income]],0)</f>
        <v>0</v>
      </c>
      <c r="BL469" s="11">
        <f t="shared" si="221"/>
        <v>0</v>
      </c>
      <c r="BM469" s="6">
        <f ca="1">IF(Table1[[#This Row],[Area]]="MANITOBA",Table1[[#This Row],[Income]],0)</f>
        <v>7271</v>
      </c>
      <c r="BN469" s="6">
        <f ca="1">IF(Table1[[#This Row],[Area]]="ONTARIO",Table1[[#This Row],[Income]],0)</f>
        <v>0</v>
      </c>
      <c r="BO469" s="6">
        <f ca="1">IF(Table1[[#This Row],[Area]]="QUEBEC",Table1[[#This Row],[Income]],0)</f>
        <v>0</v>
      </c>
      <c r="BP469" s="6">
        <f ca="1">IF(Table1[[#This Row],[Area]]="NEWFOUNLAND",Table1[[#This Row],[Income]],0)</f>
        <v>0</v>
      </c>
      <c r="BQ469" s="6">
        <f ca="1">IF(Table1[[#This Row],[Area]]="NEW BRUNCWICK",Table1[[#This Row],[Income]],0)</f>
        <v>0</v>
      </c>
      <c r="BR469" s="6">
        <f ca="1">IF(Table1[[#This Row],[Area]]="NOVA SCOTIA",Table1[[#This Row],[Income]],0)</f>
        <v>0</v>
      </c>
      <c r="BS469" s="7">
        <f t="shared" ca="1" si="222"/>
        <v>0</v>
      </c>
      <c r="BT469" s="5">
        <f ca="1">IF(Table1[[#This Row],[field of work]]="HEALTH",Table1[[#This Row],[Income]],0)</f>
        <v>0</v>
      </c>
      <c r="BU469" s="6">
        <f ca="1">IF(Table1[[#This Row],[field of work]]="CONSTRUCTION",Table1[[#This Row],[Income]],0)</f>
        <v>0</v>
      </c>
      <c r="BV469" s="6">
        <f t="shared" ca="1" si="223"/>
        <v>0</v>
      </c>
      <c r="BW469" s="6">
        <f ca="1">IF(Table1[[#This Row],[field of work]]="IT",Table1[[#This Row],[Income]],0)</f>
        <v>0</v>
      </c>
      <c r="BX469" s="6">
        <f ca="1">IF(Table1[[#This Row],[field of work]]="GENERAL WORK",Table1[[#This Row],[Income]],0)</f>
        <v>0</v>
      </c>
      <c r="BY469" s="7">
        <f ca="1">IF(Table1[[#This Row],[field of work]]="AGRICULTURE",Table1[[#This Row],[Income]],0)</f>
        <v>0</v>
      </c>
      <c r="BZ469" s="5">
        <f ca="1">IF(Table1[[#This Row],[Value of debts]]&gt;Table1[[#This Row],[Income]],1,0)</f>
        <v>1</v>
      </c>
      <c r="CA469" s="7"/>
      <c r="CB469" s="5">
        <f ca="1">IF(Table1[[#This Row],[Networth of person($)]]&gt;$CC$6,Table1[[#This Row],[age]],0)</f>
        <v>40</v>
      </c>
      <c r="CC469" s="7"/>
      <c r="CD469" s="6"/>
      <c r="CE469" s="6"/>
      <c r="CF469" s="6"/>
      <c r="CG469" s="6"/>
      <c r="CH469" s="6"/>
      <c r="CI469" s="6"/>
    </row>
    <row r="470" spans="2:87" x14ac:dyDescent="0.25">
      <c r="B470">
        <f t="shared" ca="1" si="197"/>
        <v>1</v>
      </c>
      <c r="C470" t="str">
        <f t="shared" ca="1" si="198"/>
        <v>men</v>
      </c>
      <c r="D470">
        <f t="shared" ca="1" si="199"/>
        <v>35</v>
      </c>
      <c r="E470">
        <f t="shared" ca="1" si="200"/>
        <v>1</v>
      </c>
      <c r="F470" t="str">
        <f t="shared" ca="1" si="201"/>
        <v>health</v>
      </c>
      <c r="G470">
        <f t="shared" ca="1" si="202"/>
        <v>5</v>
      </c>
      <c r="H470" t="str">
        <f t="shared" ca="1" si="203"/>
        <v>other</v>
      </c>
      <c r="I470">
        <f t="shared" ca="1" si="204"/>
        <v>2</v>
      </c>
      <c r="J470">
        <f t="shared" ca="1" si="205"/>
        <v>3</v>
      </c>
      <c r="K470">
        <f t="shared" ca="1" si="206"/>
        <v>6121</v>
      </c>
      <c r="L470">
        <f t="shared" ca="1" si="207"/>
        <v>8</v>
      </c>
      <c r="M470" t="str">
        <f t="shared" ca="1" si="208"/>
        <v>Ontario</v>
      </c>
      <c r="N470">
        <f t="shared" ca="1" si="209"/>
        <v>24484</v>
      </c>
      <c r="O470">
        <f t="shared" ca="1" si="210"/>
        <v>24431.443471694634</v>
      </c>
      <c r="P470">
        <f t="shared" ca="1" si="211"/>
        <v>5684.3085750344026</v>
      </c>
      <c r="Q470">
        <f t="shared" ca="1" si="212"/>
        <v>4709</v>
      </c>
      <c r="R470">
        <f t="shared" ca="1" si="213"/>
        <v>2129.4984882737563</v>
      </c>
      <c r="S470">
        <f t="shared" ca="1" si="214"/>
        <v>1113.8924447719905</v>
      </c>
      <c r="T470">
        <f t="shared" ca="1" si="215"/>
        <v>31282.201019806394</v>
      </c>
      <c r="U470">
        <f t="shared" ca="1" si="216"/>
        <v>31269.94195996839</v>
      </c>
      <c r="V470">
        <f t="shared" ca="1" si="217"/>
        <v>12.25905983800476</v>
      </c>
      <c r="AD470" s="5">
        <f ca="1">IF(Table1[[#This Row],[Gender]]="men",1,0)</f>
        <v>1</v>
      </c>
      <c r="AE470" s="6">
        <f ca="1">IF(Table1[[#This Row],[Gender]]="women",1,0)</f>
        <v>0</v>
      </c>
      <c r="AF470" s="6"/>
      <c r="AG470" s="7"/>
      <c r="AJ470" s="17">
        <f ca="1">IF(Table1[[#This Row],[field of work]]="TEACHING",1,0)</f>
        <v>0</v>
      </c>
      <c r="AK470" s="11">
        <f ca="1">IF(Table1[[#This Row],[field of work]]="CONSTRUCTION",1,0)</f>
        <v>0</v>
      </c>
      <c r="AL470" s="11">
        <f ca="1">IF(Table1[[#This Row],[field of work]]="AGRICULTURE",1,0)</f>
        <v>0</v>
      </c>
      <c r="AM470" s="11">
        <f ca="1">IF(Table1[[#This Row],[field of work]]="AGRICULTURE",1,0)</f>
        <v>0</v>
      </c>
      <c r="AN470" s="11">
        <f ca="1">IF(Table1[[#This Row],[field of work]]="HEALTH",1,0)</f>
        <v>1</v>
      </c>
      <c r="AO470" s="11">
        <f ca="1">IF(Table1[[#This Row],[field of work]]="IT",1,0)</f>
        <v>0</v>
      </c>
      <c r="AP470" s="11"/>
      <c r="AQ470" s="11"/>
      <c r="AR470" s="6"/>
      <c r="AS470" s="6"/>
      <c r="AT470" s="6"/>
      <c r="AU470" s="7"/>
      <c r="AW470" s="20">
        <f ca="1">QUOTIENT(Table1[[#This Row],[Car Value]],Table1[[#This Row],[Cars]])</f>
        <v>1894</v>
      </c>
      <c r="AX470" s="6"/>
      <c r="AY470" s="17">
        <f ca="1">IF(Table1[[#This Row],[Value of debts]]&gt;$AZ$6,1,0)</f>
        <v>1</v>
      </c>
      <c r="AZ470" s="6"/>
      <c r="BA470" s="6"/>
      <c r="BB470" s="7"/>
      <c r="BC470" s="27">
        <f ca="1">(Table1[[#This Row],[Mortage left]]/Table1[[#This Row],[Value of House]])</f>
        <v>0.99785343374018276</v>
      </c>
      <c r="BD470" s="11">
        <f t="shared" ca="1" si="218"/>
        <v>0</v>
      </c>
      <c r="BE470" s="11"/>
      <c r="BF470" s="11"/>
      <c r="BG470" s="17">
        <f ca="1">IF(Table1[[#This Row],[Area]]="YUKON",Table1[[#This Row],[Income]],0)</f>
        <v>0</v>
      </c>
      <c r="BH470" s="11">
        <f ca="1">IF(Table1[[#This Row],[Area]]="BC",Table1[[#This Row],[Income]],0)</f>
        <v>0</v>
      </c>
      <c r="BI470" s="11">
        <f t="shared" ca="1" si="219"/>
        <v>0</v>
      </c>
      <c r="BJ470" s="11">
        <f t="shared" ca="1" si="220"/>
        <v>0</v>
      </c>
      <c r="BK470" s="11">
        <f ca="1">IF(Table1[[#This Row],[Area]]="NUNAVUT",Table1[[#This Row],[Income]],0)</f>
        <v>0</v>
      </c>
      <c r="BL470" s="11">
        <f t="shared" si="221"/>
        <v>0</v>
      </c>
      <c r="BM470" s="6">
        <f ca="1">IF(Table1[[#This Row],[Area]]="MANITOBA",Table1[[#This Row],[Income]],0)</f>
        <v>0</v>
      </c>
      <c r="BN470" s="6">
        <f ca="1">IF(Table1[[#This Row],[Area]]="ONTARIO",Table1[[#This Row],[Income]],0)</f>
        <v>6121</v>
      </c>
      <c r="BO470" s="6">
        <f ca="1">IF(Table1[[#This Row],[Area]]="QUEBEC",Table1[[#This Row],[Income]],0)</f>
        <v>0</v>
      </c>
      <c r="BP470" s="6">
        <f ca="1">IF(Table1[[#This Row],[Area]]="NEWFOUNLAND",Table1[[#This Row],[Income]],0)</f>
        <v>0</v>
      </c>
      <c r="BQ470" s="6">
        <f ca="1">IF(Table1[[#This Row],[Area]]="NEW BRUNCWICK",Table1[[#This Row],[Income]],0)</f>
        <v>0</v>
      </c>
      <c r="BR470" s="6">
        <f ca="1">IF(Table1[[#This Row],[Area]]="NOVA SCOTIA",Table1[[#This Row],[Income]],0)</f>
        <v>0</v>
      </c>
      <c r="BS470" s="7">
        <f t="shared" ca="1" si="222"/>
        <v>0</v>
      </c>
      <c r="BT470" s="5">
        <f ca="1">IF(Table1[[#This Row],[field of work]]="HEALTH",Table1[[#This Row],[Income]],0)</f>
        <v>6121</v>
      </c>
      <c r="BU470" s="6">
        <f ca="1">IF(Table1[[#This Row],[field of work]]="CONSTRUCTION",Table1[[#This Row],[Income]],0)</f>
        <v>0</v>
      </c>
      <c r="BV470" s="6">
        <f t="shared" ca="1" si="223"/>
        <v>0</v>
      </c>
      <c r="BW470" s="6">
        <f ca="1">IF(Table1[[#This Row],[field of work]]="IT",Table1[[#This Row],[Income]],0)</f>
        <v>0</v>
      </c>
      <c r="BX470" s="6">
        <f ca="1">IF(Table1[[#This Row],[field of work]]="GENERAL WORK",Table1[[#This Row],[Income]],0)</f>
        <v>0</v>
      </c>
      <c r="BY470" s="7">
        <f ca="1">IF(Table1[[#This Row],[field of work]]="AGRICULTURE",Table1[[#This Row],[Income]],0)</f>
        <v>0</v>
      </c>
      <c r="BZ470" s="5">
        <f ca="1">IF(Table1[[#This Row],[Value of debts]]&gt;Table1[[#This Row],[Income]],1,0)</f>
        <v>1</v>
      </c>
      <c r="CA470" s="7"/>
      <c r="CB470" s="5">
        <f ca="1">IF(Table1[[#This Row],[Networth of person($)]]&gt;$CC$6,Table1[[#This Row],[age]],0)</f>
        <v>0</v>
      </c>
      <c r="CC470" s="7"/>
      <c r="CD470" s="6"/>
      <c r="CE470" s="6"/>
      <c r="CF470" s="6"/>
      <c r="CG470" s="6"/>
      <c r="CH470" s="6"/>
      <c r="CI470" s="6"/>
    </row>
    <row r="471" spans="2:87" x14ac:dyDescent="0.25">
      <c r="B471">
        <f t="shared" ca="1" si="197"/>
        <v>2</v>
      </c>
      <c r="C471" t="str">
        <f t="shared" ca="1" si="198"/>
        <v>women</v>
      </c>
      <c r="D471">
        <f t="shared" ca="1" si="199"/>
        <v>39</v>
      </c>
      <c r="E471">
        <f t="shared" ca="1" si="200"/>
        <v>2</v>
      </c>
      <c r="F471" t="str">
        <f t="shared" ca="1" si="201"/>
        <v>constuction</v>
      </c>
      <c r="G471">
        <f t="shared" ca="1" si="202"/>
        <v>5</v>
      </c>
      <c r="H471" t="str">
        <f t="shared" ca="1" si="203"/>
        <v>other</v>
      </c>
      <c r="I471">
        <f t="shared" ca="1" si="204"/>
        <v>3</v>
      </c>
      <c r="J471">
        <f t="shared" ca="1" si="205"/>
        <v>2</v>
      </c>
      <c r="K471">
        <f t="shared" ca="1" si="206"/>
        <v>3209</v>
      </c>
      <c r="L471">
        <f t="shared" ca="1" si="207"/>
        <v>7</v>
      </c>
      <c r="M471" t="str">
        <f t="shared" ca="1" si="208"/>
        <v>Manitoba</v>
      </c>
      <c r="N471">
        <f t="shared" ca="1" si="209"/>
        <v>9627</v>
      </c>
      <c r="O471">
        <f t="shared" ca="1" si="210"/>
        <v>6143.1946448449135</v>
      </c>
      <c r="P471">
        <f t="shared" ca="1" si="211"/>
        <v>5316.4856631210814</v>
      </c>
      <c r="Q471">
        <f t="shared" ca="1" si="212"/>
        <v>285</v>
      </c>
      <c r="R471">
        <f t="shared" ca="1" si="213"/>
        <v>4372.5461770840084</v>
      </c>
      <c r="S471">
        <f t="shared" ca="1" si="214"/>
        <v>1811.2019344639789</v>
      </c>
      <c r="T471">
        <f t="shared" ca="1" si="215"/>
        <v>16754.68759758506</v>
      </c>
      <c r="U471">
        <f t="shared" ca="1" si="216"/>
        <v>10800.740821928921</v>
      </c>
      <c r="V471">
        <f t="shared" ca="1" si="217"/>
        <v>5953.9467756561389</v>
      </c>
      <c r="AD471" s="5">
        <f ca="1">IF(Table1[[#This Row],[Gender]]="men",1,0)</f>
        <v>0</v>
      </c>
      <c r="AE471" s="6">
        <f ca="1">IF(Table1[[#This Row],[Gender]]="women",1,0)</f>
        <v>1</v>
      </c>
      <c r="AF471" s="6"/>
      <c r="AG471" s="7"/>
      <c r="AJ471" s="17">
        <f ca="1">IF(Table1[[#This Row],[field of work]]="TEACHING",1,0)</f>
        <v>0</v>
      </c>
      <c r="AK471" s="11">
        <f ca="1">IF(Table1[[#This Row],[field of work]]="CONSTRUCTION",1,0)</f>
        <v>0</v>
      </c>
      <c r="AL471" s="11">
        <f ca="1">IF(Table1[[#This Row],[field of work]]="AGRICULTURE",1,0)</f>
        <v>0</v>
      </c>
      <c r="AM471" s="11">
        <f ca="1">IF(Table1[[#This Row],[field of work]]="AGRICULTURE",1,0)</f>
        <v>0</v>
      </c>
      <c r="AN471" s="11">
        <f ca="1">IF(Table1[[#This Row],[field of work]]="HEALTH",1,0)</f>
        <v>0</v>
      </c>
      <c r="AO471" s="11">
        <f ca="1">IF(Table1[[#This Row],[field of work]]="IT",1,0)</f>
        <v>0</v>
      </c>
      <c r="AP471" s="11"/>
      <c r="AQ471" s="11"/>
      <c r="AR471" s="6"/>
      <c r="AS471" s="6"/>
      <c r="AT471" s="6"/>
      <c r="AU471" s="7"/>
      <c r="AW471" s="20">
        <f ca="1">QUOTIENT(Table1[[#This Row],[Car Value]],Table1[[#This Row],[Cars]])</f>
        <v>2658</v>
      </c>
      <c r="AX471" s="6"/>
      <c r="AY471" s="17">
        <f ca="1">IF(Table1[[#This Row],[Value of debts]]&gt;$AZ$6,1,0)</f>
        <v>1</v>
      </c>
      <c r="AZ471" s="6"/>
      <c r="BA471" s="6"/>
      <c r="BB471" s="7"/>
      <c r="BC471" s="27">
        <f ca="1">(Table1[[#This Row],[Mortage left]]/Table1[[#This Row],[Value of House]])</f>
        <v>0.63812139242182542</v>
      </c>
      <c r="BD471" s="11">
        <f t="shared" ca="1" si="218"/>
        <v>0</v>
      </c>
      <c r="BE471" s="11"/>
      <c r="BF471" s="11"/>
      <c r="BG471" s="17">
        <f ca="1">IF(Table1[[#This Row],[Area]]="YUKON",Table1[[#This Row],[Income]],0)</f>
        <v>0</v>
      </c>
      <c r="BH471" s="11">
        <f ca="1">IF(Table1[[#This Row],[Area]]="BC",Table1[[#This Row],[Income]],0)</f>
        <v>0</v>
      </c>
      <c r="BI471" s="11">
        <f t="shared" ca="1" si="219"/>
        <v>0</v>
      </c>
      <c r="BJ471" s="11">
        <f t="shared" ca="1" si="220"/>
        <v>0</v>
      </c>
      <c r="BK471" s="11">
        <f ca="1">IF(Table1[[#This Row],[Area]]="NUNAVUT",Table1[[#This Row],[Income]],0)</f>
        <v>0</v>
      </c>
      <c r="BL471" s="11">
        <f t="shared" si="221"/>
        <v>0</v>
      </c>
      <c r="BM471" s="6">
        <f ca="1">IF(Table1[[#This Row],[Area]]="MANITOBA",Table1[[#This Row],[Income]],0)</f>
        <v>3209</v>
      </c>
      <c r="BN471" s="6">
        <f ca="1">IF(Table1[[#This Row],[Area]]="ONTARIO",Table1[[#This Row],[Income]],0)</f>
        <v>0</v>
      </c>
      <c r="BO471" s="6">
        <f ca="1">IF(Table1[[#This Row],[Area]]="QUEBEC",Table1[[#This Row],[Income]],0)</f>
        <v>0</v>
      </c>
      <c r="BP471" s="6">
        <f ca="1">IF(Table1[[#This Row],[Area]]="NEWFOUNLAND",Table1[[#This Row],[Income]],0)</f>
        <v>0</v>
      </c>
      <c r="BQ471" s="6">
        <f ca="1">IF(Table1[[#This Row],[Area]]="NEW BRUNCWICK",Table1[[#This Row],[Income]],0)</f>
        <v>0</v>
      </c>
      <c r="BR471" s="6">
        <f ca="1">IF(Table1[[#This Row],[Area]]="NOVA SCOTIA",Table1[[#This Row],[Income]],0)</f>
        <v>0</v>
      </c>
      <c r="BS471" s="7">
        <f t="shared" ca="1" si="222"/>
        <v>0</v>
      </c>
      <c r="BT471" s="5">
        <f ca="1">IF(Table1[[#This Row],[field of work]]="HEALTH",Table1[[#This Row],[Income]],0)</f>
        <v>0</v>
      </c>
      <c r="BU471" s="6">
        <f ca="1">IF(Table1[[#This Row],[field of work]]="CONSTRUCTION",Table1[[#This Row],[Income]],0)</f>
        <v>0</v>
      </c>
      <c r="BV471" s="6">
        <f t="shared" ca="1" si="223"/>
        <v>0</v>
      </c>
      <c r="BW471" s="6">
        <f ca="1">IF(Table1[[#This Row],[field of work]]="IT",Table1[[#This Row],[Income]],0)</f>
        <v>0</v>
      </c>
      <c r="BX471" s="6">
        <f ca="1">IF(Table1[[#This Row],[field of work]]="GENERAL WORK",Table1[[#This Row],[Income]],0)</f>
        <v>0</v>
      </c>
      <c r="BY471" s="7">
        <f ca="1">IF(Table1[[#This Row],[field of work]]="AGRICULTURE",Table1[[#This Row],[Income]],0)</f>
        <v>0</v>
      </c>
      <c r="BZ471" s="5">
        <f ca="1">IF(Table1[[#This Row],[Value of debts]]&gt;Table1[[#This Row],[Income]],1,0)</f>
        <v>1</v>
      </c>
      <c r="CA471" s="7"/>
      <c r="CB471" s="5">
        <f ca="1">IF(Table1[[#This Row],[Networth of person($)]]&gt;$CC$6,Table1[[#This Row],[age]],0)</f>
        <v>39</v>
      </c>
      <c r="CC471" s="7"/>
      <c r="CD471" s="6"/>
      <c r="CE471" s="6"/>
      <c r="CF471" s="6"/>
      <c r="CG471" s="6"/>
      <c r="CH471" s="6"/>
      <c r="CI471" s="6"/>
    </row>
    <row r="472" spans="2:87" x14ac:dyDescent="0.25">
      <c r="B472">
        <f t="shared" ca="1" si="197"/>
        <v>1</v>
      </c>
      <c r="C472" t="str">
        <f t="shared" ca="1" si="198"/>
        <v>men</v>
      </c>
      <c r="D472">
        <f t="shared" ca="1" si="199"/>
        <v>25</v>
      </c>
      <c r="E472">
        <f t="shared" ca="1" si="200"/>
        <v>1</v>
      </c>
      <c r="F472" t="str">
        <f t="shared" ca="1" si="201"/>
        <v>health</v>
      </c>
      <c r="G472">
        <f t="shared" ca="1" si="202"/>
        <v>2</v>
      </c>
      <c r="H472" t="str">
        <f t="shared" ca="1" si="203"/>
        <v>college</v>
      </c>
      <c r="I472">
        <f t="shared" ca="1" si="204"/>
        <v>2</v>
      </c>
      <c r="J472">
        <f t="shared" ca="1" si="205"/>
        <v>1</v>
      </c>
      <c r="K472">
        <f t="shared" ca="1" si="206"/>
        <v>5441</v>
      </c>
      <c r="L472">
        <f t="shared" ca="1" si="207"/>
        <v>4</v>
      </c>
      <c r="M472" t="str">
        <f t="shared" ca="1" si="208"/>
        <v>Alberta</v>
      </c>
      <c r="N472">
        <f t="shared" ca="1" si="209"/>
        <v>27205</v>
      </c>
      <c r="O472">
        <f t="shared" ca="1" si="210"/>
        <v>14671.282834851738</v>
      </c>
      <c r="P472">
        <f t="shared" ca="1" si="211"/>
        <v>759.23266154771784</v>
      </c>
      <c r="Q472">
        <f t="shared" ca="1" si="212"/>
        <v>6</v>
      </c>
      <c r="R472">
        <f t="shared" ca="1" si="213"/>
        <v>6678.6337722101844</v>
      </c>
      <c r="S472">
        <f t="shared" ca="1" si="214"/>
        <v>778.37921227558547</v>
      </c>
      <c r="T472">
        <f t="shared" ca="1" si="215"/>
        <v>28742.611873823302</v>
      </c>
      <c r="U472">
        <f t="shared" ca="1" si="216"/>
        <v>21355.916607061921</v>
      </c>
      <c r="V472">
        <f t="shared" ca="1" si="217"/>
        <v>7386.6952667613805</v>
      </c>
      <c r="AD472" s="5">
        <f ca="1">IF(Table1[[#This Row],[Gender]]="men",1,0)</f>
        <v>1</v>
      </c>
      <c r="AE472" s="6">
        <f ca="1">IF(Table1[[#This Row],[Gender]]="women",1,0)</f>
        <v>0</v>
      </c>
      <c r="AF472" s="6"/>
      <c r="AG472" s="7"/>
      <c r="AJ472" s="17">
        <f ca="1">IF(Table1[[#This Row],[field of work]]="TEACHING",1,0)</f>
        <v>0</v>
      </c>
      <c r="AK472" s="11">
        <f ca="1">IF(Table1[[#This Row],[field of work]]="CONSTRUCTION",1,0)</f>
        <v>0</v>
      </c>
      <c r="AL472" s="11">
        <f ca="1">IF(Table1[[#This Row],[field of work]]="AGRICULTURE",1,0)</f>
        <v>0</v>
      </c>
      <c r="AM472" s="11">
        <f ca="1">IF(Table1[[#This Row],[field of work]]="AGRICULTURE",1,0)</f>
        <v>0</v>
      </c>
      <c r="AN472" s="11">
        <f ca="1">IF(Table1[[#This Row],[field of work]]="HEALTH",1,0)</f>
        <v>1</v>
      </c>
      <c r="AO472" s="11">
        <f ca="1">IF(Table1[[#This Row],[field of work]]="IT",1,0)</f>
        <v>0</v>
      </c>
      <c r="AP472" s="11"/>
      <c r="AQ472" s="11"/>
      <c r="AR472" s="6"/>
      <c r="AS472" s="6"/>
      <c r="AT472" s="6"/>
      <c r="AU472" s="7"/>
      <c r="AW472" s="20">
        <f ca="1">QUOTIENT(Table1[[#This Row],[Car Value]],Table1[[#This Row],[Cars]])</f>
        <v>759</v>
      </c>
      <c r="AX472" s="6"/>
      <c r="AY472" s="17">
        <f ca="1">IF(Table1[[#This Row],[Value of debts]]&gt;$AZ$6,1,0)</f>
        <v>1</v>
      </c>
      <c r="AZ472" s="6"/>
      <c r="BA472" s="6"/>
      <c r="BB472" s="7"/>
      <c r="BC472" s="27">
        <f ca="1">(Table1[[#This Row],[Mortage left]]/Table1[[#This Row],[Value of House]])</f>
        <v>0.53928626483557207</v>
      </c>
      <c r="BD472" s="11">
        <f t="shared" ca="1" si="218"/>
        <v>0</v>
      </c>
      <c r="BE472" s="11"/>
      <c r="BF472" s="11"/>
      <c r="BG472" s="17">
        <f ca="1">IF(Table1[[#This Row],[Area]]="YUKON",Table1[[#This Row],[Income]],0)</f>
        <v>0</v>
      </c>
      <c r="BH472" s="11">
        <f ca="1">IF(Table1[[#This Row],[Area]]="BC",Table1[[#This Row],[Income]],0)</f>
        <v>0</v>
      </c>
      <c r="BI472" s="11">
        <f t="shared" ca="1" si="219"/>
        <v>0</v>
      </c>
      <c r="BJ472" s="11">
        <f t="shared" ca="1" si="220"/>
        <v>0</v>
      </c>
      <c r="BK472" s="11">
        <f ca="1">IF(Table1[[#This Row],[Area]]="NUNAVUT",Table1[[#This Row],[Income]],0)</f>
        <v>0</v>
      </c>
      <c r="BL472" s="11">
        <f t="shared" si="221"/>
        <v>0</v>
      </c>
      <c r="BM472" s="6">
        <f ca="1">IF(Table1[[#This Row],[Area]]="MANITOBA",Table1[[#This Row],[Income]],0)</f>
        <v>0</v>
      </c>
      <c r="BN472" s="6">
        <f ca="1">IF(Table1[[#This Row],[Area]]="ONTARIO",Table1[[#This Row],[Income]],0)</f>
        <v>0</v>
      </c>
      <c r="BO472" s="6">
        <f ca="1">IF(Table1[[#This Row],[Area]]="QUEBEC",Table1[[#This Row],[Income]],0)</f>
        <v>0</v>
      </c>
      <c r="BP472" s="6">
        <f ca="1">IF(Table1[[#This Row],[Area]]="NEWFOUNLAND",Table1[[#This Row],[Income]],0)</f>
        <v>0</v>
      </c>
      <c r="BQ472" s="6">
        <f ca="1">IF(Table1[[#This Row],[Area]]="NEW BRUNCWICK",Table1[[#This Row],[Income]],0)</f>
        <v>0</v>
      </c>
      <c r="BR472" s="6">
        <f ca="1">IF(Table1[[#This Row],[Area]]="NOVA SCOTIA",Table1[[#This Row],[Income]],0)</f>
        <v>0</v>
      </c>
      <c r="BS472" s="7">
        <f t="shared" ca="1" si="222"/>
        <v>0</v>
      </c>
      <c r="BT472" s="5">
        <f ca="1">IF(Table1[[#This Row],[field of work]]="HEALTH",Table1[[#This Row],[Income]],0)</f>
        <v>5441</v>
      </c>
      <c r="BU472" s="6">
        <f ca="1">IF(Table1[[#This Row],[field of work]]="CONSTRUCTION",Table1[[#This Row],[Income]],0)</f>
        <v>0</v>
      </c>
      <c r="BV472" s="6">
        <f t="shared" ca="1" si="223"/>
        <v>0</v>
      </c>
      <c r="BW472" s="6">
        <f ca="1">IF(Table1[[#This Row],[field of work]]="IT",Table1[[#This Row],[Income]],0)</f>
        <v>0</v>
      </c>
      <c r="BX472" s="6">
        <f ca="1">IF(Table1[[#This Row],[field of work]]="GENERAL WORK",Table1[[#This Row],[Income]],0)</f>
        <v>0</v>
      </c>
      <c r="BY472" s="7">
        <f ca="1">IF(Table1[[#This Row],[field of work]]="AGRICULTURE",Table1[[#This Row],[Income]],0)</f>
        <v>0</v>
      </c>
      <c r="BZ472" s="5">
        <f ca="1">IF(Table1[[#This Row],[Value of debts]]&gt;Table1[[#This Row],[Income]],1,0)</f>
        <v>1</v>
      </c>
      <c r="CA472" s="7"/>
      <c r="CB472" s="5">
        <f ca="1">IF(Table1[[#This Row],[Networth of person($)]]&gt;$CC$6,Table1[[#This Row],[age]],0)</f>
        <v>25</v>
      </c>
      <c r="CC472" s="7"/>
      <c r="CD472" s="6"/>
      <c r="CE472" s="6"/>
      <c r="CF472" s="6"/>
      <c r="CG472" s="6"/>
      <c r="CH472" s="6"/>
      <c r="CI472" s="6"/>
    </row>
    <row r="473" spans="2:87" x14ac:dyDescent="0.25">
      <c r="B473">
        <f t="shared" ca="1" si="197"/>
        <v>2</v>
      </c>
      <c r="C473" t="str">
        <f t="shared" ca="1" si="198"/>
        <v>women</v>
      </c>
      <c r="D473">
        <f t="shared" ca="1" si="199"/>
        <v>34</v>
      </c>
      <c r="E473">
        <f t="shared" ca="1" si="200"/>
        <v>1</v>
      </c>
      <c r="F473" t="str">
        <f t="shared" ca="1" si="201"/>
        <v>health</v>
      </c>
      <c r="G473">
        <f t="shared" ca="1" si="202"/>
        <v>4</v>
      </c>
      <c r="H473" t="str">
        <f t="shared" ca="1" si="203"/>
        <v>technical</v>
      </c>
      <c r="I473">
        <f t="shared" ca="1" si="204"/>
        <v>0</v>
      </c>
      <c r="J473">
        <f t="shared" ca="1" si="205"/>
        <v>3</v>
      </c>
      <c r="K473">
        <f t="shared" ca="1" si="206"/>
        <v>5420</v>
      </c>
      <c r="L473">
        <f t="shared" ca="1" si="207"/>
        <v>6</v>
      </c>
      <c r="M473" t="str">
        <f t="shared" ca="1" si="208"/>
        <v>Saskatchenwan</v>
      </c>
      <c r="N473">
        <f t="shared" ca="1" si="209"/>
        <v>16260</v>
      </c>
      <c r="O473">
        <f t="shared" ca="1" si="210"/>
        <v>9518.4153198954409</v>
      </c>
      <c r="P473">
        <f t="shared" ca="1" si="211"/>
        <v>7258.0506254235461</v>
      </c>
      <c r="Q473">
        <f t="shared" ca="1" si="212"/>
        <v>6766</v>
      </c>
      <c r="R473">
        <f t="shared" ca="1" si="213"/>
        <v>4273.161765591838</v>
      </c>
      <c r="S473">
        <f t="shared" ca="1" si="214"/>
        <v>7076.3979472906958</v>
      </c>
      <c r="T473">
        <f t="shared" ca="1" si="215"/>
        <v>30594.448572714238</v>
      </c>
      <c r="U473">
        <f t="shared" ca="1" si="216"/>
        <v>20557.577085487279</v>
      </c>
      <c r="V473">
        <f t="shared" ca="1" si="217"/>
        <v>10036.871487226959</v>
      </c>
      <c r="AD473" s="5">
        <f ca="1">IF(Table1[[#This Row],[Gender]]="men",1,0)</f>
        <v>0</v>
      </c>
      <c r="AE473" s="6">
        <f ca="1">IF(Table1[[#This Row],[Gender]]="women",1,0)</f>
        <v>1</v>
      </c>
      <c r="AF473" s="6"/>
      <c r="AG473" s="7"/>
      <c r="AJ473" s="17">
        <f ca="1">IF(Table1[[#This Row],[field of work]]="TEACHING",1,0)</f>
        <v>0</v>
      </c>
      <c r="AK473" s="11">
        <f ca="1">IF(Table1[[#This Row],[field of work]]="CONSTRUCTION",1,0)</f>
        <v>0</v>
      </c>
      <c r="AL473" s="11">
        <f ca="1">IF(Table1[[#This Row],[field of work]]="AGRICULTURE",1,0)</f>
        <v>0</v>
      </c>
      <c r="AM473" s="11">
        <f ca="1">IF(Table1[[#This Row],[field of work]]="AGRICULTURE",1,0)</f>
        <v>0</v>
      </c>
      <c r="AN473" s="11">
        <f ca="1">IF(Table1[[#This Row],[field of work]]="HEALTH",1,0)</f>
        <v>1</v>
      </c>
      <c r="AO473" s="11">
        <f ca="1">IF(Table1[[#This Row],[field of work]]="IT",1,0)</f>
        <v>0</v>
      </c>
      <c r="AP473" s="11"/>
      <c r="AQ473" s="11"/>
      <c r="AR473" s="6"/>
      <c r="AS473" s="6"/>
      <c r="AT473" s="6"/>
      <c r="AU473" s="7"/>
      <c r="AW473" s="20">
        <f ca="1">QUOTIENT(Table1[[#This Row],[Car Value]],Table1[[#This Row],[Cars]])</f>
        <v>2419</v>
      </c>
      <c r="AX473" s="6"/>
      <c r="AY473" s="17">
        <f ca="1">IF(Table1[[#This Row],[Value of debts]]&gt;$AZ$6,1,0)</f>
        <v>1</v>
      </c>
      <c r="AZ473" s="6"/>
      <c r="BA473" s="6"/>
      <c r="BB473" s="7"/>
      <c r="BC473" s="27">
        <f ca="1">(Table1[[#This Row],[Mortage left]]/Table1[[#This Row],[Value of House]])</f>
        <v>0.58538839605753024</v>
      </c>
      <c r="BD473" s="11">
        <f t="shared" ca="1" si="218"/>
        <v>0</v>
      </c>
      <c r="BE473" s="11"/>
      <c r="BF473" s="11"/>
      <c r="BG473" s="17">
        <f ca="1">IF(Table1[[#This Row],[Area]]="YUKON",Table1[[#This Row],[Income]],0)</f>
        <v>0</v>
      </c>
      <c r="BH473" s="11">
        <f ca="1">IF(Table1[[#This Row],[Area]]="BC",Table1[[#This Row],[Income]],0)</f>
        <v>0</v>
      </c>
      <c r="BI473" s="11">
        <f t="shared" ca="1" si="219"/>
        <v>0</v>
      </c>
      <c r="BJ473" s="11">
        <f t="shared" ca="1" si="220"/>
        <v>0</v>
      </c>
      <c r="BK473" s="11">
        <f ca="1">IF(Table1[[#This Row],[Area]]="NUNAVUT",Table1[[#This Row],[Income]],0)</f>
        <v>0</v>
      </c>
      <c r="BL473" s="11">
        <f t="shared" si="221"/>
        <v>0</v>
      </c>
      <c r="BM473" s="6">
        <f ca="1">IF(Table1[[#This Row],[Area]]="MANITOBA",Table1[[#This Row],[Income]],0)</f>
        <v>0</v>
      </c>
      <c r="BN473" s="6">
        <f ca="1">IF(Table1[[#This Row],[Area]]="ONTARIO",Table1[[#This Row],[Income]],0)</f>
        <v>0</v>
      </c>
      <c r="BO473" s="6">
        <f ca="1">IF(Table1[[#This Row],[Area]]="QUEBEC",Table1[[#This Row],[Income]],0)</f>
        <v>0</v>
      </c>
      <c r="BP473" s="6">
        <f ca="1">IF(Table1[[#This Row],[Area]]="NEWFOUNLAND",Table1[[#This Row],[Income]],0)</f>
        <v>0</v>
      </c>
      <c r="BQ473" s="6">
        <f ca="1">IF(Table1[[#This Row],[Area]]="NEW BRUNCWICK",Table1[[#This Row],[Income]],0)</f>
        <v>0</v>
      </c>
      <c r="BR473" s="6">
        <f ca="1">IF(Table1[[#This Row],[Area]]="NOVA SCOTIA",Table1[[#This Row],[Income]],0)</f>
        <v>0</v>
      </c>
      <c r="BS473" s="7">
        <f t="shared" ca="1" si="222"/>
        <v>0</v>
      </c>
      <c r="BT473" s="5">
        <f ca="1">IF(Table1[[#This Row],[field of work]]="HEALTH",Table1[[#This Row],[Income]],0)</f>
        <v>5420</v>
      </c>
      <c r="BU473" s="6">
        <f ca="1">IF(Table1[[#This Row],[field of work]]="CONSTRUCTION",Table1[[#This Row],[Income]],0)</f>
        <v>0</v>
      </c>
      <c r="BV473" s="6">
        <f t="shared" ca="1" si="223"/>
        <v>0</v>
      </c>
      <c r="BW473" s="6">
        <f ca="1">IF(Table1[[#This Row],[field of work]]="IT",Table1[[#This Row],[Income]],0)</f>
        <v>0</v>
      </c>
      <c r="BX473" s="6">
        <f ca="1">IF(Table1[[#This Row],[field of work]]="GENERAL WORK",Table1[[#This Row],[Income]],0)</f>
        <v>0</v>
      </c>
      <c r="BY473" s="7">
        <f ca="1">IF(Table1[[#This Row],[field of work]]="AGRICULTURE",Table1[[#This Row],[Income]],0)</f>
        <v>0</v>
      </c>
      <c r="BZ473" s="5">
        <f ca="1">IF(Table1[[#This Row],[Value of debts]]&gt;Table1[[#This Row],[Income]],1,0)</f>
        <v>1</v>
      </c>
      <c r="CA473" s="7"/>
      <c r="CB473" s="5">
        <f ca="1">IF(Table1[[#This Row],[Networth of person($)]]&gt;$CC$6,Table1[[#This Row],[age]],0)</f>
        <v>34</v>
      </c>
      <c r="CC473" s="7"/>
      <c r="CD473" s="6"/>
      <c r="CE473" s="6"/>
      <c r="CF473" s="6"/>
      <c r="CG473" s="6"/>
      <c r="CH473" s="6"/>
      <c r="CI473" s="6"/>
    </row>
    <row r="474" spans="2:87" x14ac:dyDescent="0.25">
      <c r="B474">
        <f t="shared" ca="1" si="197"/>
        <v>2</v>
      </c>
      <c r="C474" t="str">
        <f t="shared" ca="1" si="198"/>
        <v>women</v>
      </c>
      <c r="D474">
        <f t="shared" ca="1" si="199"/>
        <v>41</v>
      </c>
      <c r="E474">
        <f t="shared" ca="1" si="200"/>
        <v>4</v>
      </c>
      <c r="F474" t="str">
        <f t="shared" ca="1" si="201"/>
        <v>IT</v>
      </c>
      <c r="G474">
        <f t="shared" ca="1" si="202"/>
        <v>5</v>
      </c>
      <c r="H474" t="str">
        <f t="shared" ca="1" si="203"/>
        <v>other</v>
      </c>
      <c r="I474">
        <f t="shared" ca="1" si="204"/>
        <v>4</v>
      </c>
      <c r="J474">
        <f t="shared" ca="1" si="205"/>
        <v>3</v>
      </c>
      <c r="K474">
        <f t="shared" ca="1" si="206"/>
        <v>8086</v>
      </c>
      <c r="L474">
        <f t="shared" ca="1" si="207"/>
        <v>11</v>
      </c>
      <c r="M474" t="str">
        <f t="shared" ca="1" si="208"/>
        <v>New bruncwick</v>
      </c>
      <c r="N474">
        <f t="shared" ca="1" si="209"/>
        <v>40430</v>
      </c>
      <c r="O474">
        <f t="shared" ca="1" si="210"/>
        <v>1285.5827638733776</v>
      </c>
      <c r="P474">
        <f t="shared" ca="1" si="211"/>
        <v>857.29928704700592</v>
      </c>
      <c r="Q474">
        <f t="shared" ca="1" si="212"/>
        <v>627</v>
      </c>
      <c r="R474">
        <f t="shared" ca="1" si="213"/>
        <v>2076.2011569989977</v>
      </c>
      <c r="S474">
        <f t="shared" ca="1" si="214"/>
        <v>2345.7577909820147</v>
      </c>
      <c r="T474">
        <f t="shared" ca="1" si="215"/>
        <v>43633.057078029022</v>
      </c>
      <c r="U474">
        <f t="shared" ca="1" si="216"/>
        <v>3988.7839208723753</v>
      </c>
      <c r="V474">
        <f t="shared" ca="1" si="217"/>
        <v>39644.273157156647</v>
      </c>
      <c r="AD474" s="5">
        <f ca="1">IF(Table1[[#This Row],[Gender]]="men",1,0)</f>
        <v>0</v>
      </c>
      <c r="AE474" s="6">
        <f ca="1">IF(Table1[[#This Row],[Gender]]="women",1,0)</f>
        <v>1</v>
      </c>
      <c r="AF474" s="6"/>
      <c r="AG474" s="7"/>
      <c r="AJ474" s="17">
        <f ca="1">IF(Table1[[#This Row],[field of work]]="TEACHING",1,0)</f>
        <v>0</v>
      </c>
      <c r="AK474" s="11">
        <f ca="1">IF(Table1[[#This Row],[field of work]]="CONSTRUCTION",1,0)</f>
        <v>0</v>
      </c>
      <c r="AL474" s="11">
        <f ca="1">IF(Table1[[#This Row],[field of work]]="AGRICULTURE",1,0)</f>
        <v>0</v>
      </c>
      <c r="AM474" s="11">
        <f ca="1">IF(Table1[[#This Row],[field of work]]="AGRICULTURE",1,0)</f>
        <v>0</v>
      </c>
      <c r="AN474" s="11">
        <f ca="1">IF(Table1[[#This Row],[field of work]]="HEALTH",1,0)</f>
        <v>0</v>
      </c>
      <c r="AO474" s="11">
        <f ca="1">IF(Table1[[#This Row],[field of work]]="IT",1,0)</f>
        <v>1</v>
      </c>
      <c r="AP474" s="11"/>
      <c r="AQ474" s="11"/>
      <c r="AR474" s="6"/>
      <c r="AS474" s="6"/>
      <c r="AT474" s="6"/>
      <c r="AU474" s="7"/>
      <c r="AW474" s="20">
        <f ca="1">QUOTIENT(Table1[[#This Row],[Car Value]],Table1[[#This Row],[Cars]])</f>
        <v>285</v>
      </c>
      <c r="AX474" s="6"/>
      <c r="AY474" s="17">
        <f ca="1">IF(Table1[[#This Row],[Value of debts]]&gt;$AZ$6,1,0)</f>
        <v>1</v>
      </c>
      <c r="AZ474" s="6"/>
      <c r="BA474" s="6"/>
      <c r="BB474" s="7"/>
      <c r="BC474" s="27">
        <f ca="1">(Table1[[#This Row],[Mortage left]]/Table1[[#This Row],[Value of House]])</f>
        <v>3.1797743355760022E-2</v>
      </c>
      <c r="BD474" s="11">
        <f t="shared" ca="1" si="218"/>
        <v>1</v>
      </c>
      <c r="BE474" s="11"/>
      <c r="BF474" s="11"/>
      <c r="BG474" s="17">
        <f ca="1">IF(Table1[[#This Row],[Area]]="YUKON",Table1[[#This Row],[Income]],0)</f>
        <v>0</v>
      </c>
      <c r="BH474" s="11">
        <f ca="1">IF(Table1[[#This Row],[Area]]="BC",Table1[[#This Row],[Income]],0)</f>
        <v>0</v>
      </c>
      <c r="BI474" s="11">
        <f t="shared" ca="1" si="219"/>
        <v>0</v>
      </c>
      <c r="BJ474" s="11">
        <f t="shared" ca="1" si="220"/>
        <v>0</v>
      </c>
      <c r="BK474" s="11">
        <f ca="1">IF(Table1[[#This Row],[Area]]="NUNAVUT",Table1[[#This Row],[Income]],0)</f>
        <v>0</v>
      </c>
      <c r="BL474" s="11">
        <f t="shared" si="221"/>
        <v>0</v>
      </c>
      <c r="BM474" s="6">
        <f ca="1">IF(Table1[[#This Row],[Area]]="MANITOBA",Table1[[#This Row],[Income]],0)</f>
        <v>0</v>
      </c>
      <c r="BN474" s="6">
        <f ca="1">IF(Table1[[#This Row],[Area]]="ONTARIO",Table1[[#This Row],[Income]],0)</f>
        <v>0</v>
      </c>
      <c r="BO474" s="6">
        <f ca="1">IF(Table1[[#This Row],[Area]]="QUEBEC",Table1[[#This Row],[Income]],0)</f>
        <v>0</v>
      </c>
      <c r="BP474" s="6">
        <f ca="1">IF(Table1[[#This Row],[Area]]="NEWFOUNLAND",Table1[[#This Row],[Income]],0)</f>
        <v>0</v>
      </c>
      <c r="BQ474" s="6">
        <f ca="1">IF(Table1[[#This Row],[Area]]="NEW BRUNCWICK",Table1[[#This Row],[Income]],0)</f>
        <v>8086</v>
      </c>
      <c r="BR474" s="6">
        <f ca="1">IF(Table1[[#This Row],[Area]]="NOVA SCOTIA",Table1[[#This Row],[Income]],0)</f>
        <v>0</v>
      </c>
      <c r="BS474" s="7">
        <f t="shared" ca="1" si="222"/>
        <v>0</v>
      </c>
      <c r="BT474" s="5">
        <f ca="1">IF(Table1[[#This Row],[field of work]]="HEALTH",Table1[[#This Row],[Income]],0)</f>
        <v>0</v>
      </c>
      <c r="BU474" s="6">
        <f ca="1">IF(Table1[[#This Row],[field of work]]="CONSTRUCTION",Table1[[#This Row],[Income]],0)</f>
        <v>0</v>
      </c>
      <c r="BV474" s="6">
        <f t="shared" ca="1" si="223"/>
        <v>0</v>
      </c>
      <c r="BW474" s="6">
        <f ca="1">IF(Table1[[#This Row],[field of work]]="IT",Table1[[#This Row],[Income]],0)</f>
        <v>8086</v>
      </c>
      <c r="BX474" s="6">
        <f ca="1">IF(Table1[[#This Row],[field of work]]="GENERAL WORK",Table1[[#This Row],[Income]],0)</f>
        <v>0</v>
      </c>
      <c r="BY474" s="7">
        <f ca="1">IF(Table1[[#This Row],[field of work]]="AGRICULTURE",Table1[[#This Row],[Income]],0)</f>
        <v>0</v>
      </c>
      <c r="BZ474" s="5">
        <f ca="1">IF(Table1[[#This Row],[Value of debts]]&gt;Table1[[#This Row],[Income]],1,0)</f>
        <v>0</v>
      </c>
      <c r="CA474" s="7"/>
      <c r="CB474" s="5">
        <f ca="1">IF(Table1[[#This Row],[Networth of person($)]]&gt;$CC$6,Table1[[#This Row],[age]],0)</f>
        <v>41</v>
      </c>
      <c r="CC474" s="7"/>
      <c r="CD474" s="6"/>
      <c r="CE474" s="6"/>
      <c r="CF474" s="6"/>
      <c r="CG474" s="6"/>
      <c r="CH474" s="6"/>
      <c r="CI474" s="6"/>
    </row>
    <row r="475" spans="2:87" x14ac:dyDescent="0.25">
      <c r="B475">
        <f t="shared" ca="1" si="197"/>
        <v>2</v>
      </c>
      <c r="C475" t="str">
        <f t="shared" ca="1" si="198"/>
        <v>women</v>
      </c>
      <c r="D475">
        <f t="shared" ca="1" si="199"/>
        <v>32</v>
      </c>
      <c r="E475">
        <f t="shared" ca="1" si="200"/>
        <v>2</v>
      </c>
      <c r="F475" t="str">
        <f t="shared" ca="1" si="201"/>
        <v>constuction</v>
      </c>
      <c r="G475">
        <f t="shared" ca="1" si="202"/>
        <v>3</v>
      </c>
      <c r="H475" t="str">
        <f t="shared" ca="1" si="203"/>
        <v>university</v>
      </c>
      <c r="I475">
        <f t="shared" ca="1" si="204"/>
        <v>4</v>
      </c>
      <c r="J475">
        <f t="shared" ca="1" si="205"/>
        <v>1</v>
      </c>
      <c r="K475">
        <f t="shared" ca="1" si="206"/>
        <v>7667</v>
      </c>
      <c r="L475">
        <f t="shared" ca="1" si="207"/>
        <v>8</v>
      </c>
      <c r="M475" t="str">
        <f t="shared" ca="1" si="208"/>
        <v>Ontario</v>
      </c>
      <c r="N475">
        <f t="shared" ca="1" si="209"/>
        <v>46002</v>
      </c>
      <c r="O475">
        <f t="shared" ca="1" si="210"/>
        <v>13303.356058042134</v>
      </c>
      <c r="P475">
        <f t="shared" ca="1" si="211"/>
        <v>2068.5312773085125</v>
      </c>
      <c r="Q475">
        <f t="shared" ca="1" si="212"/>
        <v>523</v>
      </c>
      <c r="R475">
        <f t="shared" ca="1" si="213"/>
        <v>7617.6671669850348</v>
      </c>
      <c r="S475">
        <f t="shared" ca="1" si="214"/>
        <v>616.31625379561979</v>
      </c>
      <c r="T475">
        <f t="shared" ca="1" si="215"/>
        <v>48686.847531104133</v>
      </c>
      <c r="U475">
        <f t="shared" ca="1" si="216"/>
        <v>21444.023225027169</v>
      </c>
      <c r="V475">
        <f t="shared" ca="1" si="217"/>
        <v>27242.824306076964</v>
      </c>
      <c r="AD475" s="5">
        <f ca="1">IF(Table1[[#This Row],[Gender]]="men",1,0)</f>
        <v>0</v>
      </c>
      <c r="AE475" s="6">
        <f ca="1">IF(Table1[[#This Row],[Gender]]="women",1,0)</f>
        <v>1</v>
      </c>
      <c r="AF475" s="6"/>
      <c r="AG475" s="7"/>
      <c r="AJ475" s="17">
        <f ca="1">IF(Table1[[#This Row],[field of work]]="TEACHING",1,0)</f>
        <v>0</v>
      </c>
      <c r="AK475" s="11">
        <f ca="1">IF(Table1[[#This Row],[field of work]]="CONSTRUCTION",1,0)</f>
        <v>0</v>
      </c>
      <c r="AL475" s="11">
        <f ca="1">IF(Table1[[#This Row],[field of work]]="AGRICULTURE",1,0)</f>
        <v>0</v>
      </c>
      <c r="AM475" s="11">
        <f ca="1">IF(Table1[[#This Row],[field of work]]="AGRICULTURE",1,0)</f>
        <v>0</v>
      </c>
      <c r="AN475" s="11">
        <f ca="1">IF(Table1[[#This Row],[field of work]]="HEALTH",1,0)</f>
        <v>0</v>
      </c>
      <c r="AO475" s="11">
        <f ca="1">IF(Table1[[#This Row],[field of work]]="IT",1,0)</f>
        <v>0</v>
      </c>
      <c r="AP475" s="11"/>
      <c r="AQ475" s="11"/>
      <c r="AR475" s="6"/>
      <c r="AS475" s="6"/>
      <c r="AT475" s="6"/>
      <c r="AU475" s="7"/>
      <c r="AW475" s="20">
        <f ca="1">QUOTIENT(Table1[[#This Row],[Car Value]],Table1[[#This Row],[Cars]])</f>
        <v>2068</v>
      </c>
      <c r="AX475" s="6"/>
      <c r="AY475" s="17">
        <f ca="1">IF(Table1[[#This Row],[Value of debts]]&gt;$AZ$6,1,0)</f>
        <v>1</v>
      </c>
      <c r="AZ475" s="6"/>
      <c r="BA475" s="6"/>
      <c r="BB475" s="7"/>
      <c r="BC475" s="27">
        <f ca="1">(Table1[[#This Row],[Mortage left]]/Table1[[#This Row],[Value of House]])</f>
        <v>0.28919081905226152</v>
      </c>
      <c r="BD475" s="11">
        <f t="shared" ca="1" si="218"/>
        <v>0</v>
      </c>
      <c r="BE475" s="11"/>
      <c r="BF475" s="11"/>
      <c r="BG475" s="17">
        <f ca="1">IF(Table1[[#This Row],[Area]]="YUKON",Table1[[#This Row],[Income]],0)</f>
        <v>0</v>
      </c>
      <c r="BH475" s="11">
        <f ca="1">IF(Table1[[#This Row],[Area]]="BC",Table1[[#This Row],[Income]],0)</f>
        <v>0</v>
      </c>
      <c r="BI475" s="11">
        <f t="shared" ca="1" si="219"/>
        <v>0</v>
      </c>
      <c r="BJ475" s="11">
        <f t="shared" ca="1" si="220"/>
        <v>0</v>
      </c>
      <c r="BK475" s="11">
        <f ca="1">IF(Table1[[#This Row],[Area]]="NUNAVUT",Table1[[#This Row],[Income]],0)</f>
        <v>0</v>
      </c>
      <c r="BL475" s="11">
        <f t="shared" si="221"/>
        <v>0</v>
      </c>
      <c r="BM475" s="6">
        <f ca="1">IF(Table1[[#This Row],[Area]]="MANITOBA",Table1[[#This Row],[Income]],0)</f>
        <v>0</v>
      </c>
      <c r="BN475" s="6">
        <f ca="1">IF(Table1[[#This Row],[Area]]="ONTARIO",Table1[[#This Row],[Income]],0)</f>
        <v>7667</v>
      </c>
      <c r="BO475" s="6">
        <f ca="1">IF(Table1[[#This Row],[Area]]="QUEBEC",Table1[[#This Row],[Income]],0)</f>
        <v>0</v>
      </c>
      <c r="BP475" s="6">
        <f ca="1">IF(Table1[[#This Row],[Area]]="NEWFOUNLAND",Table1[[#This Row],[Income]],0)</f>
        <v>0</v>
      </c>
      <c r="BQ475" s="6">
        <f ca="1">IF(Table1[[#This Row],[Area]]="NEW BRUNCWICK",Table1[[#This Row],[Income]],0)</f>
        <v>0</v>
      </c>
      <c r="BR475" s="6">
        <f ca="1">IF(Table1[[#This Row],[Area]]="NOVA SCOTIA",Table1[[#This Row],[Income]],0)</f>
        <v>0</v>
      </c>
      <c r="BS475" s="7">
        <f t="shared" ca="1" si="222"/>
        <v>0</v>
      </c>
      <c r="BT475" s="5">
        <f ca="1">IF(Table1[[#This Row],[field of work]]="HEALTH",Table1[[#This Row],[Income]],0)</f>
        <v>0</v>
      </c>
      <c r="BU475" s="6">
        <f ca="1">IF(Table1[[#This Row],[field of work]]="CONSTRUCTION",Table1[[#This Row],[Income]],0)</f>
        <v>0</v>
      </c>
      <c r="BV475" s="6">
        <f t="shared" ca="1" si="223"/>
        <v>0</v>
      </c>
      <c r="BW475" s="6">
        <f ca="1">IF(Table1[[#This Row],[field of work]]="IT",Table1[[#This Row],[Income]],0)</f>
        <v>0</v>
      </c>
      <c r="BX475" s="6">
        <f ca="1">IF(Table1[[#This Row],[field of work]]="GENERAL WORK",Table1[[#This Row],[Income]],0)</f>
        <v>0</v>
      </c>
      <c r="BY475" s="7">
        <f ca="1">IF(Table1[[#This Row],[field of work]]="AGRICULTURE",Table1[[#This Row],[Income]],0)</f>
        <v>0</v>
      </c>
      <c r="BZ475" s="5">
        <f ca="1">IF(Table1[[#This Row],[Value of debts]]&gt;Table1[[#This Row],[Income]],1,0)</f>
        <v>1</v>
      </c>
      <c r="CA475" s="7"/>
      <c r="CB475" s="5">
        <f ca="1">IF(Table1[[#This Row],[Networth of person($)]]&gt;$CC$6,Table1[[#This Row],[age]],0)</f>
        <v>32</v>
      </c>
      <c r="CC475" s="7"/>
      <c r="CD475" s="6"/>
      <c r="CE475" s="6"/>
      <c r="CF475" s="6"/>
      <c r="CG475" s="6"/>
      <c r="CH475" s="6"/>
      <c r="CI475" s="6"/>
    </row>
    <row r="476" spans="2:87" x14ac:dyDescent="0.25">
      <c r="B476">
        <f t="shared" ca="1" si="197"/>
        <v>1</v>
      </c>
      <c r="C476" t="str">
        <f t="shared" ca="1" si="198"/>
        <v>men</v>
      </c>
      <c r="D476">
        <f t="shared" ca="1" si="199"/>
        <v>33</v>
      </c>
      <c r="E476">
        <f t="shared" ca="1" si="200"/>
        <v>4</v>
      </c>
      <c r="F476" t="str">
        <f t="shared" ca="1" si="201"/>
        <v>IT</v>
      </c>
      <c r="G476">
        <f t="shared" ca="1" si="202"/>
        <v>1</v>
      </c>
      <c r="H476" t="str">
        <f t="shared" ca="1" si="203"/>
        <v>highschool</v>
      </c>
      <c r="I476">
        <f t="shared" ca="1" si="204"/>
        <v>3</v>
      </c>
      <c r="J476">
        <f t="shared" ca="1" si="205"/>
        <v>2</v>
      </c>
      <c r="K476">
        <f t="shared" ca="1" si="206"/>
        <v>8369</v>
      </c>
      <c r="L476">
        <f t="shared" ca="1" si="207"/>
        <v>10</v>
      </c>
      <c r="M476" t="str">
        <f t="shared" ca="1" si="208"/>
        <v>Newfounland</v>
      </c>
      <c r="N476">
        <f t="shared" ca="1" si="209"/>
        <v>41845</v>
      </c>
      <c r="O476">
        <f t="shared" ca="1" si="210"/>
        <v>14442.18098522203</v>
      </c>
      <c r="P476">
        <f t="shared" ca="1" si="211"/>
        <v>11285.444512766924</v>
      </c>
      <c r="Q476">
        <f t="shared" ca="1" si="212"/>
        <v>7958</v>
      </c>
      <c r="R476">
        <f t="shared" ca="1" si="213"/>
        <v>12133.418549050624</v>
      </c>
      <c r="S476">
        <f t="shared" ca="1" si="214"/>
        <v>12335.003034021964</v>
      </c>
      <c r="T476">
        <f t="shared" ca="1" si="215"/>
        <v>65465.447546788884</v>
      </c>
      <c r="U476">
        <f t="shared" ca="1" si="216"/>
        <v>34533.599534272653</v>
      </c>
      <c r="V476">
        <f t="shared" ca="1" si="217"/>
        <v>30931.848012516231</v>
      </c>
      <c r="AD476" s="5">
        <f ca="1">IF(Table1[[#This Row],[Gender]]="men",1,0)</f>
        <v>1</v>
      </c>
      <c r="AE476" s="6">
        <f ca="1">IF(Table1[[#This Row],[Gender]]="women",1,0)</f>
        <v>0</v>
      </c>
      <c r="AF476" s="6"/>
      <c r="AG476" s="7"/>
      <c r="AJ476" s="17">
        <f ca="1">IF(Table1[[#This Row],[field of work]]="TEACHING",1,0)</f>
        <v>0</v>
      </c>
      <c r="AK476" s="11">
        <f ca="1">IF(Table1[[#This Row],[field of work]]="CONSTRUCTION",1,0)</f>
        <v>0</v>
      </c>
      <c r="AL476" s="11">
        <f ca="1">IF(Table1[[#This Row],[field of work]]="AGRICULTURE",1,0)</f>
        <v>0</v>
      </c>
      <c r="AM476" s="11">
        <f ca="1">IF(Table1[[#This Row],[field of work]]="AGRICULTURE",1,0)</f>
        <v>0</v>
      </c>
      <c r="AN476" s="11">
        <f ca="1">IF(Table1[[#This Row],[field of work]]="HEALTH",1,0)</f>
        <v>0</v>
      </c>
      <c r="AO476" s="11">
        <f ca="1">IF(Table1[[#This Row],[field of work]]="IT",1,0)</f>
        <v>1</v>
      </c>
      <c r="AP476" s="11"/>
      <c r="AQ476" s="11"/>
      <c r="AR476" s="6"/>
      <c r="AS476" s="6"/>
      <c r="AT476" s="6"/>
      <c r="AU476" s="7"/>
      <c r="AW476" s="20">
        <f ca="1">QUOTIENT(Table1[[#This Row],[Car Value]],Table1[[#This Row],[Cars]])</f>
        <v>5642</v>
      </c>
      <c r="AX476" s="6"/>
      <c r="AY476" s="17">
        <f ca="1">IF(Table1[[#This Row],[Value of debts]]&gt;$AZ$6,1,0)</f>
        <v>1</v>
      </c>
      <c r="AZ476" s="6"/>
      <c r="BA476" s="6"/>
      <c r="BB476" s="7"/>
      <c r="BC476" s="27">
        <f ca="1">(Table1[[#This Row],[Mortage left]]/Table1[[#This Row],[Value of House]])</f>
        <v>0.34513516513853582</v>
      </c>
      <c r="BD476" s="11">
        <f t="shared" ca="1" si="218"/>
        <v>0</v>
      </c>
      <c r="BE476" s="11"/>
      <c r="BF476" s="11"/>
      <c r="BG476" s="17">
        <f ca="1">IF(Table1[[#This Row],[Area]]="YUKON",Table1[[#This Row],[Income]],0)</f>
        <v>0</v>
      </c>
      <c r="BH476" s="11">
        <f ca="1">IF(Table1[[#This Row],[Area]]="BC",Table1[[#This Row],[Income]],0)</f>
        <v>0</v>
      </c>
      <c r="BI476" s="11">
        <f t="shared" ca="1" si="219"/>
        <v>0</v>
      </c>
      <c r="BJ476" s="11">
        <f t="shared" ca="1" si="220"/>
        <v>3742</v>
      </c>
      <c r="BK476" s="11">
        <f ca="1">IF(Table1[[#This Row],[Area]]="NUNAVUT",Table1[[#This Row],[Income]],0)</f>
        <v>0</v>
      </c>
      <c r="BL476" s="11">
        <f t="shared" si="221"/>
        <v>0</v>
      </c>
      <c r="BM476" s="6">
        <f ca="1">IF(Table1[[#This Row],[Area]]="MANITOBA",Table1[[#This Row],[Income]],0)</f>
        <v>0</v>
      </c>
      <c r="BN476" s="6">
        <f ca="1">IF(Table1[[#This Row],[Area]]="ONTARIO",Table1[[#This Row],[Income]],0)</f>
        <v>0</v>
      </c>
      <c r="BO476" s="6">
        <f ca="1">IF(Table1[[#This Row],[Area]]="QUEBEC",Table1[[#This Row],[Income]],0)</f>
        <v>0</v>
      </c>
      <c r="BP476" s="6">
        <f ca="1">IF(Table1[[#This Row],[Area]]="NEWFOUNLAND",Table1[[#This Row],[Income]],0)</f>
        <v>8369</v>
      </c>
      <c r="BQ476" s="6">
        <f ca="1">IF(Table1[[#This Row],[Area]]="NEW BRUNCWICK",Table1[[#This Row],[Income]],0)</f>
        <v>0</v>
      </c>
      <c r="BR476" s="6">
        <f ca="1">IF(Table1[[#This Row],[Area]]="NOVA SCOTIA",Table1[[#This Row],[Income]],0)</f>
        <v>0</v>
      </c>
      <c r="BS476" s="7">
        <f t="shared" ca="1" si="222"/>
        <v>0</v>
      </c>
      <c r="BT476" s="5">
        <f ca="1">IF(Table1[[#This Row],[field of work]]="HEALTH",Table1[[#This Row],[Income]],0)</f>
        <v>0</v>
      </c>
      <c r="BU476" s="6">
        <f ca="1">IF(Table1[[#This Row],[field of work]]="CONSTRUCTION",Table1[[#This Row],[Income]],0)</f>
        <v>0</v>
      </c>
      <c r="BV476" s="6">
        <f t="shared" ca="1" si="223"/>
        <v>0</v>
      </c>
      <c r="BW476" s="6">
        <f ca="1">IF(Table1[[#This Row],[field of work]]="IT",Table1[[#This Row],[Income]],0)</f>
        <v>8369</v>
      </c>
      <c r="BX476" s="6">
        <f ca="1">IF(Table1[[#This Row],[field of work]]="GENERAL WORK",Table1[[#This Row],[Income]],0)</f>
        <v>0</v>
      </c>
      <c r="BY476" s="7">
        <f ca="1">IF(Table1[[#This Row],[field of work]]="AGRICULTURE",Table1[[#This Row],[Income]],0)</f>
        <v>0</v>
      </c>
      <c r="BZ476" s="5">
        <f ca="1">IF(Table1[[#This Row],[Value of debts]]&gt;Table1[[#This Row],[Income]],1,0)</f>
        <v>1</v>
      </c>
      <c r="CA476" s="7"/>
      <c r="CB476" s="5">
        <f ca="1">IF(Table1[[#This Row],[Networth of person($)]]&gt;$CC$6,Table1[[#This Row],[age]],0)</f>
        <v>33</v>
      </c>
      <c r="CC476" s="7"/>
      <c r="CD476" s="6"/>
      <c r="CE476" s="6"/>
      <c r="CF476" s="6"/>
      <c r="CG476" s="6"/>
      <c r="CH476" s="6"/>
      <c r="CI476" s="6"/>
    </row>
    <row r="477" spans="2:87" x14ac:dyDescent="0.25">
      <c r="B477">
        <f t="shared" ca="1" si="197"/>
        <v>2</v>
      </c>
      <c r="C477" t="str">
        <f t="shared" ca="1" si="198"/>
        <v>women</v>
      </c>
      <c r="D477">
        <f t="shared" ca="1" si="199"/>
        <v>26</v>
      </c>
      <c r="E477">
        <f t="shared" ca="1" si="200"/>
        <v>4</v>
      </c>
      <c r="F477" t="str">
        <f t="shared" ca="1" si="201"/>
        <v>IT</v>
      </c>
      <c r="G477">
        <f t="shared" ca="1" si="202"/>
        <v>4</v>
      </c>
      <c r="H477" t="str">
        <f t="shared" ca="1" si="203"/>
        <v>technical</v>
      </c>
      <c r="I477">
        <f t="shared" ca="1" si="204"/>
        <v>0</v>
      </c>
      <c r="J477">
        <f t="shared" ca="1" si="205"/>
        <v>1</v>
      </c>
      <c r="K477">
        <f t="shared" ca="1" si="206"/>
        <v>6235</v>
      </c>
      <c r="L477">
        <f t="shared" ca="1" si="207"/>
        <v>3</v>
      </c>
      <c r="M477" t="str">
        <f t="shared" ca="1" si="208"/>
        <v>Northwest Ter</v>
      </c>
      <c r="N477">
        <f t="shared" ca="1" si="209"/>
        <v>24940</v>
      </c>
      <c r="O477">
        <f t="shared" ca="1" si="210"/>
        <v>18374.089650342718</v>
      </c>
      <c r="P477">
        <f t="shared" ca="1" si="211"/>
        <v>5584.0566634372381</v>
      </c>
      <c r="Q477">
        <f t="shared" ca="1" si="212"/>
        <v>98</v>
      </c>
      <c r="R477">
        <f t="shared" ca="1" si="213"/>
        <v>9221.4930028573726</v>
      </c>
      <c r="S477">
        <f t="shared" ca="1" si="214"/>
        <v>7373.1625707526928</v>
      </c>
      <c r="T477">
        <f t="shared" ca="1" si="215"/>
        <v>37897.219234189928</v>
      </c>
      <c r="U477">
        <f t="shared" ca="1" si="216"/>
        <v>27693.58265320009</v>
      </c>
      <c r="V477">
        <f t="shared" ca="1" si="217"/>
        <v>10203.636580989838</v>
      </c>
      <c r="AD477" s="5">
        <f ca="1">IF(Table1[[#This Row],[Gender]]="men",1,0)</f>
        <v>0</v>
      </c>
      <c r="AE477" s="6">
        <f ca="1">IF(Table1[[#This Row],[Gender]]="women",1,0)</f>
        <v>1</v>
      </c>
      <c r="AF477" s="6"/>
      <c r="AG477" s="7"/>
      <c r="AJ477" s="17">
        <f ca="1">IF(Table1[[#This Row],[field of work]]="TEACHING",1,0)</f>
        <v>0</v>
      </c>
      <c r="AK477" s="11">
        <f ca="1">IF(Table1[[#This Row],[field of work]]="CONSTRUCTION",1,0)</f>
        <v>0</v>
      </c>
      <c r="AL477" s="11">
        <f ca="1">IF(Table1[[#This Row],[field of work]]="AGRICULTURE",1,0)</f>
        <v>0</v>
      </c>
      <c r="AM477" s="11">
        <f ca="1">IF(Table1[[#This Row],[field of work]]="AGRICULTURE",1,0)</f>
        <v>0</v>
      </c>
      <c r="AN477" s="11">
        <f ca="1">IF(Table1[[#This Row],[field of work]]="HEALTH",1,0)</f>
        <v>0</v>
      </c>
      <c r="AO477" s="11">
        <f ca="1">IF(Table1[[#This Row],[field of work]]="IT",1,0)</f>
        <v>1</v>
      </c>
      <c r="AP477" s="11"/>
      <c r="AQ477" s="11"/>
      <c r="AR477" s="6"/>
      <c r="AS477" s="6"/>
      <c r="AT477" s="6"/>
      <c r="AU477" s="7"/>
      <c r="AW477" s="20">
        <f ca="1">QUOTIENT(Table1[[#This Row],[Car Value]],Table1[[#This Row],[Cars]])</f>
        <v>5584</v>
      </c>
      <c r="AX477" s="6"/>
      <c r="AY477" s="17">
        <f ca="1">IF(Table1[[#This Row],[Value of debts]]&gt;$AZ$6,1,0)</f>
        <v>1</v>
      </c>
      <c r="AZ477" s="6"/>
      <c r="BA477" s="6"/>
      <c r="BB477" s="7"/>
      <c r="BC477" s="27">
        <f ca="1">(Table1[[#This Row],[Mortage left]]/Table1[[#This Row],[Value of House]])</f>
        <v>0.73673174219497661</v>
      </c>
      <c r="BD477" s="11">
        <f t="shared" ca="1" si="218"/>
        <v>0</v>
      </c>
      <c r="BE477" s="11"/>
      <c r="BF477" s="11"/>
      <c r="BG477" s="17">
        <f ca="1">IF(Table1[[#This Row],[Area]]="YUKON",Table1[[#This Row],[Income]],0)</f>
        <v>0</v>
      </c>
      <c r="BH477" s="11">
        <f ca="1">IF(Table1[[#This Row],[Area]]="BC",Table1[[#This Row],[Income]],0)</f>
        <v>0</v>
      </c>
      <c r="BI477" s="11">
        <f t="shared" ca="1" si="219"/>
        <v>0</v>
      </c>
      <c r="BJ477" s="11">
        <f t="shared" ca="1" si="220"/>
        <v>0</v>
      </c>
      <c r="BK477" s="11">
        <f ca="1">IF(Table1[[#This Row],[Area]]="NUNAVUT",Table1[[#This Row],[Income]],0)</f>
        <v>0</v>
      </c>
      <c r="BL477" s="11">
        <f t="shared" si="221"/>
        <v>0</v>
      </c>
      <c r="BM477" s="6">
        <f ca="1">IF(Table1[[#This Row],[Area]]="MANITOBA",Table1[[#This Row],[Income]],0)</f>
        <v>0</v>
      </c>
      <c r="BN477" s="6">
        <f ca="1">IF(Table1[[#This Row],[Area]]="ONTARIO",Table1[[#This Row],[Income]],0)</f>
        <v>0</v>
      </c>
      <c r="BO477" s="6">
        <f ca="1">IF(Table1[[#This Row],[Area]]="QUEBEC",Table1[[#This Row],[Income]],0)</f>
        <v>0</v>
      </c>
      <c r="BP477" s="6">
        <f ca="1">IF(Table1[[#This Row],[Area]]="NEWFOUNLAND",Table1[[#This Row],[Income]],0)</f>
        <v>0</v>
      </c>
      <c r="BQ477" s="6">
        <f ca="1">IF(Table1[[#This Row],[Area]]="NEW BRUNCWICK",Table1[[#This Row],[Income]],0)</f>
        <v>0</v>
      </c>
      <c r="BR477" s="6">
        <f ca="1">IF(Table1[[#This Row],[Area]]="NOVA SCOTIA",Table1[[#This Row],[Income]],0)</f>
        <v>0</v>
      </c>
      <c r="BS477" s="7">
        <f t="shared" ca="1" si="222"/>
        <v>0</v>
      </c>
      <c r="BT477" s="5">
        <f ca="1">IF(Table1[[#This Row],[field of work]]="HEALTH",Table1[[#This Row],[Income]],0)</f>
        <v>0</v>
      </c>
      <c r="BU477" s="6">
        <f ca="1">IF(Table1[[#This Row],[field of work]]="CONSTRUCTION",Table1[[#This Row],[Income]],0)</f>
        <v>0</v>
      </c>
      <c r="BV477" s="6">
        <f t="shared" ca="1" si="223"/>
        <v>6429</v>
      </c>
      <c r="BW477" s="6">
        <f ca="1">IF(Table1[[#This Row],[field of work]]="IT",Table1[[#This Row],[Income]],0)</f>
        <v>6235</v>
      </c>
      <c r="BX477" s="6">
        <f ca="1">IF(Table1[[#This Row],[field of work]]="GENERAL WORK",Table1[[#This Row],[Income]],0)</f>
        <v>0</v>
      </c>
      <c r="BY477" s="7">
        <f ca="1">IF(Table1[[#This Row],[field of work]]="AGRICULTURE",Table1[[#This Row],[Income]],0)</f>
        <v>0</v>
      </c>
      <c r="BZ477" s="5">
        <f ca="1">IF(Table1[[#This Row],[Value of debts]]&gt;Table1[[#This Row],[Income]],1,0)</f>
        <v>1</v>
      </c>
      <c r="CA477" s="7"/>
      <c r="CB477" s="5">
        <f ca="1">IF(Table1[[#This Row],[Networth of person($)]]&gt;$CC$6,Table1[[#This Row],[age]],0)</f>
        <v>26</v>
      </c>
      <c r="CC477" s="7"/>
      <c r="CD477" s="6"/>
      <c r="CE477" s="6"/>
      <c r="CF477" s="6"/>
      <c r="CG477" s="6"/>
      <c r="CH477" s="6"/>
      <c r="CI477" s="6"/>
    </row>
    <row r="478" spans="2:87" x14ac:dyDescent="0.25">
      <c r="B478">
        <f t="shared" ca="1" si="197"/>
        <v>2</v>
      </c>
      <c r="C478" t="str">
        <f t="shared" ca="1" si="198"/>
        <v>women</v>
      </c>
      <c r="D478">
        <f t="shared" ca="1" si="199"/>
        <v>35</v>
      </c>
      <c r="E478">
        <f t="shared" ca="1" si="200"/>
        <v>3</v>
      </c>
      <c r="F478" t="str">
        <f t="shared" ca="1" si="201"/>
        <v>teaching</v>
      </c>
      <c r="G478">
        <f t="shared" ca="1" si="202"/>
        <v>4</v>
      </c>
      <c r="H478" t="str">
        <f t="shared" ca="1" si="203"/>
        <v>technical</v>
      </c>
      <c r="I478">
        <f t="shared" ca="1" si="204"/>
        <v>3</v>
      </c>
      <c r="J478">
        <f t="shared" ca="1" si="205"/>
        <v>3</v>
      </c>
      <c r="K478">
        <f t="shared" ca="1" si="206"/>
        <v>6429</v>
      </c>
      <c r="L478">
        <f t="shared" ca="1" si="207"/>
        <v>9</v>
      </c>
      <c r="M478" t="str">
        <f t="shared" ca="1" si="208"/>
        <v>Quebec</v>
      </c>
      <c r="N478">
        <f t="shared" ca="1" si="209"/>
        <v>19287</v>
      </c>
      <c r="O478">
        <f t="shared" ca="1" si="210"/>
        <v>12495.167044922233</v>
      </c>
      <c r="P478">
        <f t="shared" ca="1" si="211"/>
        <v>8941.9018090648951</v>
      </c>
      <c r="Q478">
        <f t="shared" ca="1" si="212"/>
        <v>8807</v>
      </c>
      <c r="R478">
        <f t="shared" ca="1" si="213"/>
        <v>10999.614649423247</v>
      </c>
      <c r="S478">
        <f t="shared" ca="1" si="214"/>
        <v>6490.9625894550645</v>
      </c>
      <c r="T478">
        <f t="shared" ca="1" si="215"/>
        <v>34719.86439851996</v>
      </c>
      <c r="U478">
        <f t="shared" ca="1" si="216"/>
        <v>32301.781694345482</v>
      </c>
      <c r="V478">
        <f t="shared" ca="1" si="217"/>
        <v>2418.0827041744778</v>
      </c>
      <c r="AD478" s="5">
        <f ca="1">IF(Table1[[#This Row],[Gender]]="men",1,0)</f>
        <v>0</v>
      </c>
      <c r="AE478" s="6">
        <f ca="1">IF(Table1[[#This Row],[Gender]]="women",1,0)</f>
        <v>1</v>
      </c>
      <c r="AF478" s="6"/>
      <c r="AG478" s="7"/>
      <c r="AJ478" s="17">
        <f ca="1">IF(Table1[[#This Row],[field of work]]="TEACHING",1,0)</f>
        <v>1</v>
      </c>
      <c r="AK478" s="11">
        <f ca="1">IF(Table1[[#This Row],[field of work]]="CONSTRUCTION",1,0)</f>
        <v>0</v>
      </c>
      <c r="AL478" s="11">
        <f ca="1">IF(Table1[[#This Row],[field of work]]="AGRICULTURE",1,0)</f>
        <v>0</v>
      </c>
      <c r="AM478" s="11">
        <f ca="1">IF(Table1[[#This Row],[field of work]]="AGRICULTURE",1,0)</f>
        <v>0</v>
      </c>
      <c r="AN478" s="11">
        <f ca="1">IF(Table1[[#This Row],[field of work]]="HEALTH",1,0)</f>
        <v>0</v>
      </c>
      <c r="AO478" s="11">
        <f ca="1">IF(Table1[[#This Row],[field of work]]="IT",1,0)</f>
        <v>0</v>
      </c>
      <c r="AP478" s="11"/>
      <c r="AQ478" s="11"/>
      <c r="AR478" s="6"/>
      <c r="AS478" s="6"/>
      <c r="AT478" s="6"/>
      <c r="AU478" s="7"/>
      <c r="AW478" s="20">
        <f ca="1">QUOTIENT(Table1[[#This Row],[Car Value]],Table1[[#This Row],[Cars]])</f>
        <v>2980</v>
      </c>
      <c r="AX478" s="6"/>
      <c r="AY478" s="17">
        <f ca="1">IF(Table1[[#This Row],[Value of debts]]&gt;$AZ$6,1,0)</f>
        <v>1</v>
      </c>
      <c r="AZ478" s="6"/>
      <c r="BA478" s="6"/>
      <c r="BB478" s="7"/>
      <c r="BC478" s="27">
        <f ca="1">(Table1[[#This Row],[Mortage left]]/Table1[[#This Row],[Value of House]])</f>
        <v>0.64785436018677001</v>
      </c>
      <c r="BD478" s="11">
        <f t="shared" ca="1" si="218"/>
        <v>0</v>
      </c>
      <c r="BE478" s="11"/>
      <c r="BF478" s="11"/>
      <c r="BG478" s="17">
        <f ca="1">IF(Table1[[#This Row],[Area]]="YUKON",Table1[[#This Row],[Income]],0)</f>
        <v>0</v>
      </c>
      <c r="BH478" s="11">
        <f ca="1">IF(Table1[[#This Row],[Area]]="BC",Table1[[#This Row],[Income]],0)</f>
        <v>0</v>
      </c>
      <c r="BI478" s="11">
        <f t="shared" ca="1" si="219"/>
        <v>0</v>
      </c>
      <c r="BJ478" s="11">
        <f t="shared" ca="1" si="220"/>
        <v>0</v>
      </c>
      <c r="BK478" s="11">
        <f ca="1">IF(Table1[[#This Row],[Area]]="NUNAVUT",Table1[[#This Row],[Income]],0)</f>
        <v>0</v>
      </c>
      <c r="BL478" s="11">
        <f t="shared" si="221"/>
        <v>0</v>
      </c>
      <c r="BM478" s="6">
        <f ca="1">IF(Table1[[#This Row],[Area]]="MANITOBA",Table1[[#This Row],[Income]],0)</f>
        <v>0</v>
      </c>
      <c r="BN478" s="6">
        <f ca="1">IF(Table1[[#This Row],[Area]]="ONTARIO",Table1[[#This Row],[Income]],0)</f>
        <v>0</v>
      </c>
      <c r="BO478" s="6">
        <f ca="1">IF(Table1[[#This Row],[Area]]="QUEBEC",Table1[[#This Row],[Income]],0)</f>
        <v>6429</v>
      </c>
      <c r="BP478" s="6">
        <f ca="1">IF(Table1[[#This Row],[Area]]="NEWFOUNLAND",Table1[[#This Row],[Income]],0)</f>
        <v>0</v>
      </c>
      <c r="BQ478" s="6">
        <f ca="1">IF(Table1[[#This Row],[Area]]="NEW BRUNCWICK",Table1[[#This Row],[Income]],0)</f>
        <v>0</v>
      </c>
      <c r="BR478" s="6">
        <f ca="1">IF(Table1[[#This Row],[Area]]="NOVA SCOTIA",Table1[[#This Row],[Income]],0)</f>
        <v>0</v>
      </c>
      <c r="BS478" s="7">
        <f t="shared" ca="1" si="222"/>
        <v>0</v>
      </c>
      <c r="BT478" s="5">
        <f ca="1">IF(Table1[[#This Row],[field of work]]="HEALTH",Table1[[#This Row],[Income]],0)</f>
        <v>0</v>
      </c>
      <c r="BU478" s="6">
        <f ca="1">IF(Table1[[#This Row],[field of work]]="CONSTRUCTION",Table1[[#This Row],[Income]],0)</f>
        <v>0</v>
      </c>
      <c r="BV478" s="6">
        <f t="shared" ca="1" si="223"/>
        <v>0</v>
      </c>
      <c r="BW478" s="6">
        <f ca="1">IF(Table1[[#This Row],[field of work]]="IT",Table1[[#This Row],[Income]],0)</f>
        <v>0</v>
      </c>
      <c r="BX478" s="6">
        <f ca="1">IF(Table1[[#This Row],[field of work]]="GENERAL WORK",Table1[[#This Row],[Income]],0)</f>
        <v>0</v>
      </c>
      <c r="BY478" s="7">
        <f ca="1">IF(Table1[[#This Row],[field of work]]="AGRICULTURE",Table1[[#This Row],[Income]],0)</f>
        <v>0</v>
      </c>
      <c r="BZ478" s="5">
        <f ca="1">IF(Table1[[#This Row],[Value of debts]]&gt;Table1[[#This Row],[Income]],1,0)</f>
        <v>1</v>
      </c>
      <c r="CA478" s="7"/>
      <c r="CB478" s="5">
        <f ca="1">IF(Table1[[#This Row],[Networth of person($)]]&gt;$CC$6,Table1[[#This Row],[age]],0)</f>
        <v>0</v>
      </c>
      <c r="CC478" s="7"/>
      <c r="CD478" s="6"/>
      <c r="CE478" s="6"/>
      <c r="CF478" s="6"/>
      <c r="CG478" s="6"/>
      <c r="CH478" s="6"/>
      <c r="CI478" s="6"/>
    </row>
    <row r="479" spans="2:87" x14ac:dyDescent="0.25">
      <c r="B479">
        <f t="shared" ca="1" si="197"/>
        <v>2</v>
      </c>
      <c r="C479" t="str">
        <f t="shared" ca="1" si="198"/>
        <v>women</v>
      </c>
      <c r="D479">
        <f t="shared" ca="1" si="199"/>
        <v>28</v>
      </c>
      <c r="E479">
        <f t="shared" ca="1" si="200"/>
        <v>4</v>
      </c>
      <c r="F479" t="str">
        <f t="shared" ca="1" si="201"/>
        <v>IT</v>
      </c>
      <c r="G479">
        <f t="shared" ca="1" si="202"/>
        <v>5</v>
      </c>
      <c r="H479" t="str">
        <f t="shared" ca="1" si="203"/>
        <v>other</v>
      </c>
      <c r="I479">
        <f t="shared" ca="1" si="204"/>
        <v>0</v>
      </c>
      <c r="J479">
        <f t="shared" ca="1" si="205"/>
        <v>1</v>
      </c>
      <c r="K479">
        <f t="shared" ca="1" si="206"/>
        <v>4448</v>
      </c>
      <c r="L479">
        <f t="shared" ca="1" si="207"/>
        <v>5</v>
      </c>
      <c r="M479" t="str">
        <f t="shared" ca="1" si="208"/>
        <v>Nunavut</v>
      </c>
      <c r="N479">
        <f t="shared" ca="1" si="209"/>
        <v>26688</v>
      </c>
      <c r="O479">
        <f t="shared" ca="1" si="210"/>
        <v>23634.9050046839</v>
      </c>
      <c r="P479">
        <f t="shared" ca="1" si="211"/>
        <v>3987.9253052195509</v>
      </c>
      <c r="Q479">
        <f t="shared" ca="1" si="212"/>
        <v>1482</v>
      </c>
      <c r="R479">
        <f t="shared" ca="1" si="213"/>
        <v>3771.8976079349686</v>
      </c>
      <c r="S479">
        <f t="shared" ca="1" si="214"/>
        <v>2008.5655204931727</v>
      </c>
      <c r="T479">
        <f t="shared" ca="1" si="215"/>
        <v>32684.490825712721</v>
      </c>
      <c r="U479">
        <f t="shared" ca="1" si="216"/>
        <v>28888.802612618871</v>
      </c>
      <c r="V479">
        <f t="shared" ca="1" si="217"/>
        <v>3795.6882130938502</v>
      </c>
      <c r="AD479" s="5">
        <f ca="1">IF(Table1[[#This Row],[Gender]]="men",1,0)</f>
        <v>0</v>
      </c>
      <c r="AE479" s="6">
        <f ca="1">IF(Table1[[#This Row],[Gender]]="women",1,0)</f>
        <v>1</v>
      </c>
      <c r="AF479" s="6"/>
      <c r="AG479" s="7"/>
      <c r="AJ479" s="17">
        <f ca="1">IF(Table1[[#This Row],[field of work]]="TEACHING",1,0)</f>
        <v>0</v>
      </c>
      <c r="AK479" s="11">
        <f ca="1">IF(Table1[[#This Row],[field of work]]="CONSTRUCTION",1,0)</f>
        <v>0</v>
      </c>
      <c r="AL479" s="11">
        <f ca="1">IF(Table1[[#This Row],[field of work]]="AGRICULTURE",1,0)</f>
        <v>0</v>
      </c>
      <c r="AM479" s="11">
        <f ca="1">IF(Table1[[#This Row],[field of work]]="AGRICULTURE",1,0)</f>
        <v>0</v>
      </c>
      <c r="AN479" s="11">
        <f ca="1">IF(Table1[[#This Row],[field of work]]="HEALTH",1,0)</f>
        <v>0</v>
      </c>
      <c r="AO479" s="11">
        <f ca="1">IF(Table1[[#This Row],[field of work]]="IT",1,0)</f>
        <v>1</v>
      </c>
      <c r="AP479" s="11"/>
      <c r="AQ479" s="11"/>
      <c r="AR479" s="6"/>
      <c r="AS479" s="6"/>
      <c r="AT479" s="6"/>
      <c r="AU479" s="7"/>
      <c r="AW479" s="20">
        <f ca="1">QUOTIENT(Table1[[#This Row],[Car Value]],Table1[[#This Row],[Cars]])</f>
        <v>3987</v>
      </c>
      <c r="AX479" s="6"/>
      <c r="AY479" s="17">
        <f ca="1">IF(Table1[[#This Row],[Value of debts]]&gt;$AZ$6,1,0)</f>
        <v>1</v>
      </c>
      <c r="AZ479" s="6"/>
      <c r="BA479" s="6"/>
      <c r="BB479" s="7"/>
      <c r="BC479" s="27">
        <f ca="1">(Table1[[#This Row],[Mortage left]]/Table1[[#This Row],[Value of House]])</f>
        <v>0.88560045730979842</v>
      </c>
      <c r="BD479" s="11">
        <f t="shared" ca="1" si="218"/>
        <v>0</v>
      </c>
      <c r="BE479" s="11"/>
      <c r="BF479" s="11"/>
      <c r="BG479" s="17">
        <f ca="1">IF(Table1[[#This Row],[Area]]="YUKON",Table1[[#This Row],[Income]],0)</f>
        <v>0</v>
      </c>
      <c r="BH479" s="11">
        <f ca="1">IF(Table1[[#This Row],[Area]]="BC",Table1[[#This Row],[Income]],0)</f>
        <v>0</v>
      </c>
      <c r="BI479" s="11">
        <f t="shared" ca="1" si="219"/>
        <v>0</v>
      </c>
      <c r="BJ479" s="11">
        <f t="shared" ca="1" si="220"/>
        <v>0</v>
      </c>
      <c r="BK479" s="11">
        <f ca="1">IF(Table1[[#This Row],[Area]]="NUNAVUT",Table1[[#This Row],[Income]],0)</f>
        <v>4448</v>
      </c>
      <c r="BL479" s="11">
        <f t="shared" si="221"/>
        <v>0</v>
      </c>
      <c r="BM479" s="6">
        <f ca="1">IF(Table1[[#This Row],[Area]]="MANITOBA",Table1[[#This Row],[Income]],0)</f>
        <v>0</v>
      </c>
      <c r="BN479" s="6">
        <f ca="1">IF(Table1[[#This Row],[Area]]="ONTARIO",Table1[[#This Row],[Income]],0)</f>
        <v>0</v>
      </c>
      <c r="BO479" s="6">
        <f ca="1">IF(Table1[[#This Row],[Area]]="QUEBEC",Table1[[#This Row],[Income]],0)</f>
        <v>0</v>
      </c>
      <c r="BP479" s="6">
        <f ca="1">IF(Table1[[#This Row],[Area]]="NEWFOUNLAND",Table1[[#This Row],[Income]],0)</f>
        <v>0</v>
      </c>
      <c r="BQ479" s="6">
        <f ca="1">IF(Table1[[#This Row],[Area]]="NEW BRUNCWICK",Table1[[#This Row],[Income]],0)</f>
        <v>0</v>
      </c>
      <c r="BR479" s="6">
        <f ca="1">IF(Table1[[#This Row],[Area]]="NOVA SCOTIA",Table1[[#This Row],[Income]],0)</f>
        <v>0</v>
      </c>
      <c r="BS479" s="7">
        <f t="shared" ca="1" si="222"/>
        <v>0</v>
      </c>
      <c r="BT479" s="5">
        <f ca="1">IF(Table1[[#This Row],[field of work]]="HEALTH",Table1[[#This Row],[Income]],0)</f>
        <v>0</v>
      </c>
      <c r="BU479" s="6">
        <f ca="1">IF(Table1[[#This Row],[field of work]]="CONSTRUCTION",Table1[[#This Row],[Income]],0)</f>
        <v>0</v>
      </c>
      <c r="BV479" s="6">
        <f t="shared" ca="1" si="223"/>
        <v>0</v>
      </c>
      <c r="BW479" s="6">
        <f ca="1">IF(Table1[[#This Row],[field of work]]="IT",Table1[[#This Row],[Income]],0)</f>
        <v>4448</v>
      </c>
      <c r="BX479" s="6">
        <f ca="1">IF(Table1[[#This Row],[field of work]]="GENERAL WORK",Table1[[#This Row],[Income]],0)</f>
        <v>0</v>
      </c>
      <c r="BY479" s="7">
        <f ca="1">IF(Table1[[#This Row],[field of work]]="AGRICULTURE",Table1[[#This Row],[Income]],0)</f>
        <v>0</v>
      </c>
      <c r="BZ479" s="5">
        <f ca="1">IF(Table1[[#This Row],[Value of debts]]&gt;Table1[[#This Row],[Income]],1,0)</f>
        <v>1</v>
      </c>
      <c r="CA479" s="7"/>
      <c r="CB479" s="5">
        <f ca="1">IF(Table1[[#This Row],[Networth of person($)]]&gt;$CC$6,Table1[[#This Row],[age]],0)</f>
        <v>0</v>
      </c>
      <c r="CC479" s="7"/>
      <c r="CD479" s="6"/>
      <c r="CE479" s="6"/>
      <c r="CF479" s="6"/>
      <c r="CG479" s="6"/>
      <c r="CH479" s="6"/>
      <c r="CI479" s="6"/>
    </row>
    <row r="480" spans="2:87" x14ac:dyDescent="0.25">
      <c r="B480">
        <f t="shared" ca="1" si="197"/>
        <v>2</v>
      </c>
      <c r="C480" t="str">
        <f t="shared" ca="1" si="198"/>
        <v>women</v>
      </c>
      <c r="D480">
        <f t="shared" ca="1" si="199"/>
        <v>31</v>
      </c>
      <c r="E480">
        <f t="shared" ca="1" si="200"/>
        <v>2</v>
      </c>
      <c r="F480" t="str">
        <f t="shared" ca="1" si="201"/>
        <v>constuction</v>
      </c>
      <c r="G480">
        <f t="shared" ca="1" si="202"/>
        <v>6</v>
      </c>
      <c r="H480" t="str">
        <f t="shared" ca="1" si="203"/>
        <v>other</v>
      </c>
      <c r="I480">
        <f t="shared" ca="1" si="204"/>
        <v>1</v>
      </c>
      <c r="J480">
        <f t="shared" ca="1" si="205"/>
        <v>2</v>
      </c>
      <c r="K480">
        <f t="shared" ca="1" si="206"/>
        <v>5572</v>
      </c>
      <c r="L480">
        <f t="shared" ca="1" si="207"/>
        <v>8</v>
      </c>
      <c r="M480" t="str">
        <f t="shared" ca="1" si="208"/>
        <v>Ontario</v>
      </c>
      <c r="N480">
        <f t="shared" ca="1" si="209"/>
        <v>33432</v>
      </c>
      <c r="O480">
        <f t="shared" ca="1" si="210"/>
        <v>6775.3080270068021</v>
      </c>
      <c r="P480">
        <f t="shared" ca="1" si="211"/>
        <v>813.52614469536286</v>
      </c>
      <c r="Q480">
        <f t="shared" ca="1" si="212"/>
        <v>604</v>
      </c>
      <c r="R480">
        <f t="shared" ca="1" si="213"/>
        <v>5481.6708518409168</v>
      </c>
      <c r="S480">
        <f t="shared" ca="1" si="214"/>
        <v>5717.7515772798379</v>
      </c>
      <c r="T480">
        <f t="shared" ca="1" si="215"/>
        <v>39963.277721975202</v>
      </c>
      <c r="U480">
        <f t="shared" ca="1" si="216"/>
        <v>12860.97887884772</v>
      </c>
      <c r="V480">
        <f t="shared" ca="1" si="217"/>
        <v>27102.298843127483</v>
      </c>
      <c r="AD480" s="5">
        <f ca="1">IF(Table1[[#This Row],[Gender]]="men",1,0)</f>
        <v>0</v>
      </c>
      <c r="AE480" s="6">
        <f ca="1">IF(Table1[[#This Row],[Gender]]="women",1,0)</f>
        <v>1</v>
      </c>
      <c r="AF480" s="6"/>
      <c r="AG480" s="7"/>
      <c r="AJ480" s="17">
        <f ca="1">IF(Table1[[#This Row],[field of work]]="TEACHING",1,0)</f>
        <v>0</v>
      </c>
      <c r="AK480" s="11">
        <f ca="1">IF(Table1[[#This Row],[field of work]]="CONSTRUCTION",1,0)</f>
        <v>0</v>
      </c>
      <c r="AL480" s="11">
        <f ca="1">IF(Table1[[#This Row],[field of work]]="AGRICULTURE",1,0)</f>
        <v>0</v>
      </c>
      <c r="AM480" s="11">
        <f ca="1">IF(Table1[[#This Row],[field of work]]="AGRICULTURE",1,0)</f>
        <v>0</v>
      </c>
      <c r="AN480" s="11">
        <f ca="1">IF(Table1[[#This Row],[field of work]]="HEALTH",1,0)</f>
        <v>0</v>
      </c>
      <c r="AO480" s="11">
        <f ca="1">IF(Table1[[#This Row],[field of work]]="IT",1,0)</f>
        <v>0</v>
      </c>
      <c r="AP480" s="11"/>
      <c r="AQ480" s="11"/>
      <c r="AR480" s="6"/>
      <c r="AS480" s="6"/>
      <c r="AT480" s="6"/>
      <c r="AU480" s="7"/>
      <c r="AW480" s="20">
        <f ca="1">QUOTIENT(Table1[[#This Row],[Car Value]],Table1[[#This Row],[Cars]])</f>
        <v>406</v>
      </c>
      <c r="AX480" s="6"/>
      <c r="AY480" s="17">
        <f ca="1">IF(Table1[[#This Row],[Value of debts]]&gt;$AZ$6,1,0)</f>
        <v>1</v>
      </c>
      <c r="AZ480" s="6"/>
      <c r="BA480" s="6"/>
      <c r="BB480" s="7"/>
      <c r="BC480" s="27">
        <f ca="1">(Table1[[#This Row],[Mortage left]]/Table1[[#This Row],[Value of House]])</f>
        <v>0.20265936907773396</v>
      </c>
      <c r="BD480" s="11">
        <f t="shared" ca="1" si="218"/>
        <v>0</v>
      </c>
      <c r="BE480" s="11"/>
      <c r="BF480" s="11"/>
      <c r="BG480" s="17">
        <f ca="1">IF(Table1[[#This Row],[Area]]="YUKON",Table1[[#This Row],[Income]],0)</f>
        <v>0</v>
      </c>
      <c r="BH480" s="11">
        <f ca="1">IF(Table1[[#This Row],[Area]]="BC",Table1[[#This Row],[Income]],0)</f>
        <v>0</v>
      </c>
      <c r="BI480" s="11">
        <f t="shared" ca="1" si="219"/>
        <v>0</v>
      </c>
      <c r="BJ480" s="11">
        <f t="shared" ca="1" si="220"/>
        <v>0</v>
      </c>
      <c r="BK480" s="11">
        <f ca="1">IF(Table1[[#This Row],[Area]]="NUNAVUT",Table1[[#This Row],[Income]],0)</f>
        <v>0</v>
      </c>
      <c r="BL480" s="11">
        <f t="shared" si="221"/>
        <v>0</v>
      </c>
      <c r="BM480" s="6">
        <f ca="1">IF(Table1[[#This Row],[Area]]="MANITOBA",Table1[[#This Row],[Income]],0)</f>
        <v>0</v>
      </c>
      <c r="BN480" s="6">
        <f ca="1">IF(Table1[[#This Row],[Area]]="ONTARIO",Table1[[#This Row],[Income]],0)</f>
        <v>5572</v>
      </c>
      <c r="BO480" s="6">
        <f ca="1">IF(Table1[[#This Row],[Area]]="QUEBEC",Table1[[#This Row],[Income]],0)</f>
        <v>0</v>
      </c>
      <c r="BP480" s="6">
        <f ca="1">IF(Table1[[#This Row],[Area]]="NEWFOUNLAND",Table1[[#This Row],[Income]],0)</f>
        <v>0</v>
      </c>
      <c r="BQ480" s="6">
        <f ca="1">IF(Table1[[#This Row],[Area]]="NEW BRUNCWICK",Table1[[#This Row],[Income]],0)</f>
        <v>0</v>
      </c>
      <c r="BR480" s="6">
        <f ca="1">IF(Table1[[#This Row],[Area]]="NOVA SCOTIA",Table1[[#This Row],[Income]],0)</f>
        <v>0</v>
      </c>
      <c r="BS480" s="7">
        <f t="shared" ca="1" si="222"/>
        <v>0</v>
      </c>
      <c r="BT480" s="5">
        <f ca="1">IF(Table1[[#This Row],[field of work]]="HEALTH",Table1[[#This Row],[Income]],0)</f>
        <v>0</v>
      </c>
      <c r="BU480" s="6">
        <f ca="1">IF(Table1[[#This Row],[field of work]]="CONSTRUCTION",Table1[[#This Row],[Income]],0)</f>
        <v>0</v>
      </c>
      <c r="BV480" s="6">
        <f t="shared" ca="1" si="223"/>
        <v>0</v>
      </c>
      <c r="BW480" s="6">
        <f ca="1">IF(Table1[[#This Row],[field of work]]="IT",Table1[[#This Row],[Income]],0)</f>
        <v>0</v>
      </c>
      <c r="BX480" s="6">
        <f ca="1">IF(Table1[[#This Row],[field of work]]="GENERAL WORK",Table1[[#This Row],[Income]],0)</f>
        <v>0</v>
      </c>
      <c r="BY480" s="7">
        <f ca="1">IF(Table1[[#This Row],[field of work]]="AGRICULTURE",Table1[[#This Row],[Income]],0)</f>
        <v>0</v>
      </c>
      <c r="BZ480" s="5">
        <f ca="1">IF(Table1[[#This Row],[Value of debts]]&gt;Table1[[#This Row],[Income]],1,0)</f>
        <v>1</v>
      </c>
      <c r="CA480" s="7"/>
      <c r="CB480" s="5">
        <f ca="1">IF(Table1[[#This Row],[Networth of person($)]]&gt;$CC$6,Table1[[#This Row],[age]],0)</f>
        <v>31</v>
      </c>
      <c r="CC480" s="7"/>
      <c r="CD480" s="6"/>
      <c r="CE480" s="6"/>
      <c r="CF480" s="6"/>
      <c r="CG480" s="6"/>
      <c r="CH480" s="6"/>
      <c r="CI480" s="6"/>
    </row>
    <row r="481" spans="2:87" x14ac:dyDescent="0.25">
      <c r="B481">
        <f t="shared" ca="1" si="197"/>
        <v>2</v>
      </c>
      <c r="C481" t="str">
        <f t="shared" ca="1" si="198"/>
        <v>women</v>
      </c>
      <c r="D481">
        <f t="shared" ca="1" si="199"/>
        <v>26</v>
      </c>
      <c r="E481">
        <f t="shared" ca="1" si="200"/>
        <v>5</v>
      </c>
      <c r="F481" t="str">
        <f t="shared" ca="1" si="201"/>
        <v>general work</v>
      </c>
      <c r="G481">
        <f t="shared" ca="1" si="202"/>
        <v>4</v>
      </c>
      <c r="H481" t="str">
        <f t="shared" ca="1" si="203"/>
        <v>technical</v>
      </c>
      <c r="I481">
        <f t="shared" ca="1" si="204"/>
        <v>3</v>
      </c>
      <c r="J481">
        <f t="shared" ca="1" si="205"/>
        <v>1</v>
      </c>
      <c r="K481">
        <f t="shared" ca="1" si="206"/>
        <v>4117</v>
      </c>
      <c r="L481">
        <f t="shared" ca="1" si="207"/>
        <v>11</v>
      </c>
      <c r="M481" t="str">
        <f t="shared" ca="1" si="208"/>
        <v>New bruncwick</v>
      </c>
      <c r="N481">
        <f t="shared" ca="1" si="209"/>
        <v>12351</v>
      </c>
      <c r="O481">
        <f t="shared" ca="1" si="210"/>
        <v>3128.5574666472785</v>
      </c>
      <c r="P481">
        <f t="shared" ca="1" si="211"/>
        <v>782.22719065942727</v>
      </c>
      <c r="Q481">
        <f t="shared" ca="1" si="212"/>
        <v>589</v>
      </c>
      <c r="R481">
        <f t="shared" ca="1" si="213"/>
        <v>7991.1361208419839</v>
      </c>
      <c r="S481">
        <f t="shared" ca="1" si="214"/>
        <v>396.49468892692346</v>
      </c>
      <c r="T481">
        <f t="shared" ca="1" si="215"/>
        <v>13529.72187958635</v>
      </c>
      <c r="U481">
        <f t="shared" ca="1" si="216"/>
        <v>11708.693587489262</v>
      </c>
      <c r="V481">
        <f t="shared" ca="1" si="217"/>
        <v>1821.0282920970876</v>
      </c>
      <c r="AD481" s="5">
        <f ca="1">IF(Table1[[#This Row],[Gender]]="men",1,0)</f>
        <v>0</v>
      </c>
      <c r="AE481" s="6">
        <f ca="1">IF(Table1[[#This Row],[Gender]]="women",1,0)</f>
        <v>1</v>
      </c>
      <c r="AF481" s="6"/>
      <c r="AG481" s="7"/>
      <c r="AJ481" s="17">
        <f ca="1">IF(Table1[[#This Row],[field of work]]="TEACHING",1,0)</f>
        <v>0</v>
      </c>
      <c r="AK481" s="11">
        <f ca="1">IF(Table1[[#This Row],[field of work]]="CONSTRUCTION",1,0)</f>
        <v>0</v>
      </c>
      <c r="AL481" s="11">
        <f ca="1">IF(Table1[[#This Row],[field of work]]="AGRICULTURE",1,0)</f>
        <v>0</v>
      </c>
      <c r="AM481" s="11">
        <f ca="1">IF(Table1[[#This Row],[field of work]]="AGRICULTURE",1,0)</f>
        <v>0</v>
      </c>
      <c r="AN481" s="11">
        <f ca="1">IF(Table1[[#This Row],[field of work]]="HEALTH",1,0)</f>
        <v>0</v>
      </c>
      <c r="AO481" s="11">
        <f ca="1">IF(Table1[[#This Row],[field of work]]="IT",1,0)</f>
        <v>0</v>
      </c>
      <c r="AP481" s="11"/>
      <c r="AQ481" s="11"/>
      <c r="AR481" s="6"/>
      <c r="AS481" s="6"/>
      <c r="AT481" s="6"/>
      <c r="AU481" s="7"/>
      <c r="AW481" s="20">
        <f ca="1">QUOTIENT(Table1[[#This Row],[Car Value]],Table1[[#This Row],[Cars]])</f>
        <v>782</v>
      </c>
      <c r="AX481" s="6"/>
      <c r="AY481" s="17">
        <f ca="1">IF(Table1[[#This Row],[Value of debts]]&gt;$AZ$6,1,0)</f>
        <v>1</v>
      </c>
      <c r="AZ481" s="6"/>
      <c r="BA481" s="6"/>
      <c r="BB481" s="7"/>
      <c r="BC481" s="27">
        <f ca="1">(Table1[[#This Row],[Mortage left]]/Table1[[#This Row],[Value of House]])</f>
        <v>0.25330398078271221</v>
      </c>
      <c r="BD481" s="11">
        <f t="shared" ca="1" si="218"/>
        <v>0</v>
      </c>
      <c r="BE481" s="11"/>
      <c r="BF481" s="11"/>
      <c r="BG481" s="17">
        <f ca="1">IF(Table1[[#This Row],[Area]]="YUKON",Table1[[#This Row],[Income]],0)</f>
        <v>0</v>
      </c>
      <c r="BH481" s="11">
        <f ca="1">IF(Table1[[#This Row],[Area]]="BC",Table1[[#This Row],[Income]],0)</f>
        <v>0</v>
      </c>
      <c r="BI481" s="11">
        <f t="shared" ca="1" si="219"/>
        <v>0</v>
      </c>
      <c r="BJ481" s="11">
        <f t="shared" ca="1" si="220"/>
        <v>6455</v>
      </c>
      <c r="BK481" s="11">
        <f ca="1">IF(Table1[[#This Row],[Area]]="NUNAVUT",Table1[[#This Row],[Income]],0)</f>
        <v>0</v>
      </c>
      <c r="BL481" s="11">
        <f t="shared" si="221"/>
        <v>0</v>
      </c>
      <c r="BM481" s="6">
        <f ca="1">IF(Table1[[#This Row],[Area]]="MANITOBA",Table1[[#This Row],[Income]],0)</f>
        <v>0</v>
      </c>
      <c r="BN481" s="6">
        <f ca="1">IF(Table1[[#This Row],[Area]]="ONTARIO",Table1[[#This Row],[Income]],0)</f>
        <v>0</v>
      </c>
      <c r="BO481" s="6">
        <f ca="1">IF(Table1[[#This Row],[Area]]="QUEBEC",Table1[[#This Row],[Income]],0)</f>
        <v>0</v>
      </c>
      <c r="BP481" s="6">
        <f ca="1">IF(Table1[[#This Row],[Area]]="NEWFOUNLAND",Table1[[#This Row],[Income]],0)</f>
        <v>0</v>
      </c>
      <c r="BQ481" s="6">
        <f ca="1">IF(Table1[[#This Row],[Area]]="NEW BRUNCWICK",Table1[[#This Row],[Income]],0)</f>
        <v>4117</v>
      </c>
      <c r="BR481" s="6">
        <f ca="1">IF(Table1[[#This Row],[Area]]="NOVA SCOTIA",Table1[[#This Row],[Income]],0)</f>
        <v>0</v>
      </c>
      <c r="BS481" s="7">
        <f t="shared" ca="1" si="222"/>
        <v>0</v>
      </c>
      <c r="BT481" s="5">
        <f ca="1">IF(Table1[[#This Row],[field of work]]="HEALTH",Table1[[#This Row],[Income]],0)</f>
        <v>0</v>
      </c>
      <c r="BU481" s="6">
        <f ca="1">IF(Table1[[#This Row],[field of work]]="CONSTRUCTION",Table1[[#This Row],[Income]],0)</f>
        <v>0</v>
      </c>
      <c r="BV481" s="6">
        <f t="shared" ca="1" si="223"/>
        <v>0</v>
      </c>
      <c r="BW481" s="6">
        <f ca="1">IF(Table1[[#This Row],[field of work]]="IT",Table1[[#This Row],[Income]],0)</f>
        <v>0</v>
      </c>
      <c r="BX481" s="6">
        <f ca="1">IF(Table1[[#This Row],[field of work]]="GENERAL WORK",Table1[[#This Row],[Income]],0)</f>
        <v>4117</v>
      </c>
      <c r="BY481" s="7">
        <f ca="1">IF(Table1[[#This Row],[field of work]]="AGRICULTURE",Table1[[#This Row],[Income]],0)</f>
        <v>0</v>
      </c>
      <c r="BZ481" s="5">
        <f ca="1">IF(Table1[[#This Row],[Value of debts]]&gt;Table1[[#This Row],[Income]],1,0)</f>
        <v>1</v>
      </c>
      <c r="CA481" s="7"/>
      <c r="CB481" s="5">
        <f ca="1">IF(Table1[[#This Row],[Networth of person($)]]&gt;$CC$6,Table1[[#This Row],[age]],0)</f>
        <v>0</v>
      </c>
      <c r="CC481" s="7"/>
      <c r="CD481" s="6"/>
      <c r="CE481" s="6"/>
      <c r="CF481" s="6"/>
      <c r="CG481" s="6"/>
      <c r="CH481" s="6"/>
      <c r="CI481" s="6"/>
    </row>
    <row r="482" spans="2:87" x14ac:dyDescent="0.25">
      <c r="B482">
        <f t="shared" ca="1" si="197"/>
        <v>1</v>
      </c>
      <c r="C482" t="str">
        <f t="shared" ca="1" si="198"/>
        <v>men</v>
      </c>
      <c r="D482">
        <f t="shared" ca="1" si="199"/>
        <v>37</v>
      </c>
      <c r="E482">
        <f t="shared" ca="1" si="200"/>
        <v>5</v>
      </c>
      <c r="F482" t="str">
        <f t="shared" ca="1" si="201"/>
        <v>general work</v>
      </c>
      <c r="G482">
        <f t="shared" ca="1" si="202"/>
        <v>1</v>
      </c>
      <c r="H482" t="str">
        <f t="shared" ca="1" si="203"/>
        <v>highschool</v>
      </c>
      <c r="I482">
        <f t="shared" ca="1" si="204"/>
        <v>0</v>
      </c>
      <c r="J482">
        <f t="shared" ca="1" si="205"/>
        <v>1</v>
      </c>
      <c r="K482">
        <f t="shared" ca="1" si="206"/>
        <v>8730</v>
      </c>
      <c r="L482">
        <f t="shared" ca="1" si="207"/>
        <v>4</v>
      </c>
      <c r="M482" t="str">
        <f t="shared" ca="1" si="208"/>
        <v>Alberta</v>
      </c>
      <c r="N482">
        <f t="shared" ca="1" si="209"/>
        <v>26190</v>
      </c>
      <c r="O482">
        <f t="shared" ca="1" si="210"/>
        <v>8799.3095367166534</v>
      </c>
      <c r="P482">
        <f t="shared" ca="1" si="211"/>
        <v>4226.4331384835159</v>
      </c>
      <c r="Q482">
        <f t="shared" ca="1" si="212"/>
        <v>1064</v>
      </c>
      <c r="R482">
        <f t="shared" ca="1" si="213"/>
        <v>5981.390725465325</v>
      </c>
      <c r="S482">
        <f t="shared" ca="1" si="214"/>
        <v>8033.6262952339175</v>
      </c>
      <c r="T482">
        <f t="shared" ca="1" si="215"/>
        <v>38450.059433717433</v>
      </c>
      <c r="U482">
        <f t="shared" ca="1" si="216"/>
        <v>15844.700262181977</v>
      </c>
      <c r="V482">
        <f t="shared" ca="1" si="217"/>
        <v>22605.359171535456</v>
      </c>
      <c r="AD482" s="5">
        <f ca="1">IF(Table1[[#This Row],[Gender]]="men",1,0)</f>
        <v>1</v>
      </c>
      <c r="AE482" s="6">
        <f ca="1">IF(Table1[[#This Row],[Gender]]="women",1,0)</f>
        <v>0</v>
      </c>
      <c r="AF482" s="6"/>
      <c r="AG482" s="7"/>
      <c r="AJ482" s="17">
        <f ca="1">IF(Table1[[#This Row],[field of work]]="TEACHING",1,0)</f>
        <v>0</v>
      </c>
      <c r="AK482" s="11">
        <f ca="1">IF(Table1[[#This Row],[field of work]]="CONSTRUCTION",1,0)</f>
        <v>0</v>
      </c>
      <c r="AL482" s="11">
        <f ca="1">IF(Table1[[#This Row],[field of work]]="AGRICULTURE",1,0)</f>
        <v>0</v>
      </c>
      <c r="AM482" s="11">
        <f ca="1">IF(Table1[[#This Row],[field of work]]="AGRICULTURE",1,0)</f>
        <v>0</v>
      </c>
      <c r="AN482" s="11">
        <f ca="1">IF(Table1[[#This Row],[field of work]]="HEALTH",1,0)</f>
        <v>0</v>
      </c>
      <c r="AO482" s="11">
        <f ca="1">IF(Table1[[#This Row],[field of work]]="IT",1,0)</f>
        <v>0</v>
      </c>
      <c r="AP482" s="11"/>
      <c r="AQ482" s="11"/>
      <c r="AR482" s="6"/>
      <c r="AS482" s="6"/>
      <c r="AT482" s="6"/>
      <c r="AU482" s="7"/>
      <c r="AW482" s="20">
        <f ca="1">QUOTIENT(Table1[[#This Row],[Car Value]],Table1[[#This Row],[Cars]])</f>
        <v>4226</v>
      </c>
      <c r="AX482" s="6"/>
      <c r="AY482" s="17">
        <f ca="1">IF(Table1[[#This Row],[Value of debts]]&gt;$AZ$6,1,0)</f>
        <v>1</v>
      </c>
      <c r="AZ482" s="6"/>
      <c r="BA482" s="6"/>
      <c r="BB482" s="7"/>
      <c r="BC482" s="27">
        <f ca="1">(Table1[[#This Row],[Mortage left]]/Table1[[#This Row],[Value of House]])</f>
        <v>0.33597974557910093</v>
      </c>
      <c r="BD482" s="11">
        <f t="shared" ca="1" si="218"/>
        <v>0</v>
      </c>
      <c r="BE482" s="11"/>
      <c r="BF482" s="11"/>
      <c r="BG482" s="17">
        <f ca="1">IF(Table1[[#This Row],[Area]]="YUKON",Table1[[#This Row],[Income]],0)</f>
        <v>0</v>
      </c>
      <c r="BH482" s="11">
        <f ca="1">IF(Table1[[#This Row],[Area]]="BC",Table1[[#This Row],[Income]],0)</f>
        <v>0</v>
      </c>
      <c r="BI482" s="11">
        <f t="shared" ca="1" si="219"/>
        <v>0</v>
      </c>
      <c r="BJ482" s="11">
        <f t="shared" ca="1" si="220"/>
        <v>0</v>
      </c>
      <c r="BK482" s="11">
        <f ca="1">IF(Table1[[#This Row],[Area]]="NUNAVUT",Table1[[#This Row],[Income]],0)</f>
        <v>0</v>
      </c>
      <c r="BL482" s="11">
        <f t="shared" si="221"/>
        <v>0</v>
      </c>
      <c r="BM482" s="6">
        <f ca="1">IF(Table1[[#This Row],[Area]]="MANITOBA",Table1[[#This Row],[Income]],0)</f>
        <v>0</v>
      </c>
      <c r="BN482" s="6">
        <f ca="1">IF(Table1[[#This Row],[Area]]="ONTARIO",Table1[[#This Row],[Income]],0)</f>
        <v>0</v>
      </c>
      <c r="BO482" s="6">
        <f ca="1">IF(Table1[[#This Row],[Area]]="QUEBEC",Table1[[#This Row],[Income]],0)</f>
        <v>0</v>
      </c>
      <c r="BP482" s="6">
        <f ca="1">IF(Table1[[#This Row],[Area]]="NEWFOUNLAND",Table1[[#This Row],[Income]],0)</f>
        <v>0</v>
      </c>
      <c r="BQ482" s="6">
        <f ca="1">IF(Table1[[#This Row],[Area]]="NEW BRUNCWICK",Table1[[#This Row],[Income]],0)</f>
        <v>0</v>
      </c>
      <c r="BR482" s="6">
        <f ca="1">IF(Table1[[#This Row],[Area]]="NOVA SCOTIA",Table1[[#This Row],[Income]],0)</f>
        <v>0</v>
      </c>
      <c r="BS482" s="7">
        <f t="shared" ca="1" si="222"/>
        <v>0</v>
      </c>
      <c r="BT482" s="5">
        <f ca="1">IF(Table1[[#This Row],[field of work]]="HEALTH",Table1[[#This Row],[Income]],0)</f>
        <v>0</v>
      </c>
      <c r="BU482" s="6">
        <f ca="1">IF(Table1[[#This Row],[field of work]]="CONSTRUCTION",Table1[[#This Row],[Income]],0)</f>
        <v>0</v>
      </c>
      <c r="BV482" s="6">
        <f t="shared" ca="1" si="223"/>
        <v>0</v>
      </c>
      <c r="BW482" s="6">
        <f ca="1">IF(Table1[[#This Row],[field of work]]="IT",Table1[[#This Row],[Income]],0)</f>
        <v>0</v>
      </c>
      <c r="BX482" s="6">
        <f ca="1">IF(Table1[[#This Row],[field of work]]="GENERAL WORK",Table1[[#This Row],[Income]],0)</f>
        <v>8730</v>
      </c>
      <c r="BY482" s="7">
        <f ca="1">IF(Table1[[#This Row],[field of work]]="AGRICULTURE",Table1[[#This Row],[Income]],0)</f>
        <v>0</v>
      </c>
      <c r="BZ482" s="5">
        <f ca="1">IF(Table1[[#This Row],[Value of debts]]&gt;Table1[[#This Row],[Income]],1,0)</f>
        <v>1</v>
      </c>
      <c r="CA482" s="7"/>
      <c r="CB482" s="5">
        <f ca="1">IF(Table1[[#This Row],[Networth of person($)]]&gt;$CC$6,Table1[[#This Row],[age]],0)</f>
        <v>37</v>
      </c>
      <c r="CC482" s="7"/>
      <c r="CD482" s="6"/>
      <c r="CE482" s="6"/>
      <c r="CF482" s="6"/>
      <c r="CG482" s="6"/>
      <c r="CH482" s="6"/>
      <c r="CI482" s="6"/>
    </row>
    <row r="483" spans="2:87" x14ac:dyDescent="0.25">
      <c r="B483">
        <f t="shared" ca="1" si="197"/>
        <v>2</v>
      </c>
      <c r="C483" t="str">
        <f t="shared" ca="1" si="198"/>
        <v>women</v>
      </c>
      <c r="D483">
        <f t="shared" ca="1" si="199"/>
        <v>30</v>
      </c>
      <c r="E483">
        <f t="shared" ca="1" si="200"/>
        <v>4</v>
      </c>
      <c r="F483" t="str">
        <f t="shared" ca="1" si="201"/>
        <v>IT</v>
      </c>
      <c r="G483">
        <f t="shared" ca="1" si="202"/>
        <v>1</v>
      </c>
      <c r="H483" t="str">
        <f t="shared" ca="1" si="203"/>
        <v>highschool</v>
      </c>
      <c r="I483">
        <f t="shared" ca="1" si="204"/>
        <v>3</v>
      </c>
      <c r="J483">
        <f t="shared" ca="1" si="205"/>
        <v>2</v>
      </c>
      <c r="K483">
        <f t="shared" ca="1" si="206"/>
        <v>5076</v>
      </c>
      <c r="L483">
        <f t="shared" ca="1" si="207"/>
        <v>7</v>
      </c>
      <c r="M483" t="str">
        <f t="shared" ca="1" si="208"/>
        <v>Manitoba</v>
      </c>
      <c r="N483">
        <f t="shared" ca="1" si="209"/>
        <v>30456</v>
      </c>
      <c r="O483">
        <f t="shared" ca="1" si="210"/>
        <v>20437.600226370323</v>
      </c>
      <c r="P483">
        <f t="shared" ca="1" si="211"/>
        <v>9933.3667623299716</v>
      </c>
      <c r="Q483">
        <f t="shared" ca="1" si="212"/>
        <v>6880</v>
      </c>
      <c r="R483">
        <f t="shared" ca="1" si="213"/>
        <v>3107.4666840898344</v>
      </c>
      <c r="S483">
        <f t="shared" ca="1" si="214"/>
        <v>1411.6254084251289</v>
      </c>
      <c r="T483">
        <f t="shared" ca="1" si="215"/>
        <v>41800.992170755097</v>
      </c>
      <c r="U483">
        <f t="shared" ca="1" si="216"/>
        <v>30425.066910460158</v>
      </c>
      <c r="V483">
        <f t="shared" ca="1" si="217"/>
        <v>11375.925260294938</v>
      </c>
      <c r="AD483" s="5">
        <f ca="1">IF(Table1[[#This Row],[Gender]]="men",1,0)</f>
        <v>0</v>
      </c>
      <c r="AE483" s="6">
        <f ca="1">IF(Table1[[#This Row],[Gender]]="women",1,0)</f>
        <v>1</v>
      </c>
      <c r="AF483" s="6"/>
      <c r="AG483" s="7"/>
      <c r="AJ483" s="17">
        <f ca="1">IF(Table1[[#This Row],[field of work]]="TEACHING",1,0)</f>
        <v>0</v>
      </c>
      <c r="AK483" s="11">
        <f ca="1">IF(Table1[[#This Row],[field of work]]="CONSTRUCTION",1,0)</f>
        <v>0</v>
      </c>
      <c r="AL483" s="11">
        <f ca="1">IF(Table1[[#This Row],[field of work]]="AGRICULTURE",1,0)</f>
        <v>0</v>
      </c>
      <c r="AM483" s="11">
        <f ca="1">IF(Table1[[#This Row],[field of work]]="AGRICULTURE",1,0)</f>
        <v>0</v>
      </c>
      <c r="AN483" s="11">
        <f ca="1">IF(Table1[[#This Row],[field of work]]="HEALTH",1,0)</f>
        <v>0</v>
      </c>
      <c r="AO483" s="11">
        <f ca="1">IF(Table1[[#This Row],[field of work]]="IT",1,0)</f>
        <v>1</v>
      </c>
      <c r="AP483" s="11"/>
      <c r="AQ483" s="11"/>
      <c r="AR483" s="6"/>
      <c r="AS483" s="6"/>
      <c r="AT483" s="6"/>
      <c r="AU483" s="7"/>
      <c r="AW483" s="20">
        <f ca="1">QUOTIENT(Table1[[#This Row],[Car Value]],Table1[[#This Row],[Cars]])</f>
        <v>4966</v>
      </c>
      <c r="AX483" s="6"/>
      <c r="AY483" s="17">
        <f ca="1">IF(Table1[[#This Row],[Value of debts]]&gt;$AZ$6,1,0)</f>
        <v>1</v>
      </c>
      <c r="AZ483" s="6"/>
      <c r="BA483" s="6"/>
      <c r="BB483" s="7"/>
      <c r="BC483" s="27">
        <f ca="1">(Table1[[#This Row],[Mortage left]]/Table1[[#This Row],[Value of House]])</f>
        <v>0.67105333025907288</v>
      </c>
      <c r="BD483" s="11">
        <f t="shared" ca="1" si="218"/>
        <v>0</v>
      </c>
      <c r="BE483" s="11"/>
      <c r="BF483" s="11"/>
      <c r="BG483" s="17">
        <f ca="1">IF(Table1[[#This Row],[Area]]="YUKON",Table1[[#This Row],[Income]],0)</f>
        <v>0</v>
      </c>
      <c r="BH483" s="11">
        <f ca="1">IF(Table1[[#This Row],[Area]]="BC",Table1[[#This Row],[Income]],0)</f>
        <v>0</v>
      </c>
      <c r="BI483" s="11">
        <f t="shared" ca="1" si="219"/>
        <v>0</v>
      </c>
      <c r="BJ483" s="11">
        <f t="shared" ca="1" si="220"/>
        <v>0</v>
      </c>
      <c r="BK483" s="11">
        <f ca="1">IF(Table1[[#This Row],[Area]]="NUNAVUT",Table1[[#This Row],[Income]],0)</f>
        <v>0</v>
      </c>
      <c r="BL483" s="11">
        <f t="shared" si="221"/>
        <v>0</v>
      </c>
      <c r="BM483" s="6">
        <f ca="1">IF(Table1[[#This Row],[Area]]="MANITOBA",Table1[[#This Row],[Income]],0)</f>
        <v>5076</v>
      </c>
      <c r="BN483" s="6">
        <f ca="1">IF(Table1[[#This Row],[Area]]="ONTARIO",Table1[[#This Row],[Income]],0)</f>
        <v>0</v>
      </c>
      <c r="BO483" s="6">
        <f ca="1">IF(Table1[[#This Row],[Area]]="QUEBEC",Table1[[#This Row],[Income]],0)</f>
        <v>0</v>
      </c>
      <c r="BP483" s="6">
        <f ca="1">IF(Table1[[#This Row],[Area]]="NEWFOUNLAND",Table1[[#This Row],[Income]],0)</f>
        <v>0</v>
      </c>
      <c r="BQ483" s="6">
        <f ca="1">IF(Table1[[#This Row],[Area]]="NEW BRUNCWICK",Table1[[#This Row],[Income]],0)</f>
        <v>0</v>
      </c>
      <c r="BR483" s="6">
        <f ca="1">IF(Table1[[#This Row],[Area]]="NOVA SCOTIA",Table1[[#This Row],[Income]],0)</f>
        <v>0</v>
      </c>
      <c r="BS483" s="7">
        <f t="shared" ca="1" si="222"/>
        <v>0</v>
      </c>
      <c r="BT483" s="5">
        <f ca="1">IF(Table1[[#This Row],[field of work]]="HEALTH",Table1[[#This Row],[Income]],0)</f>
        <v>0</v>
      </c>
      <c r="BU483" s="6">
        <f ca="1">IF(Table1[[#This Row],[field of work]]="CONSTRUCTION",Table1[[#This Row],[Income]],0)</f>
        <v>0</v>
      </c>
      <c r="BV483" s="6">
        <f t="shared" ca="1" si="223"/>
        <v>0</v>
      </c>
      <c r="BW483" s="6">
        <f ca="1">IF(Table1[[#This Row],[field of work]]="IT",Table1[[#This Row],[Income]],0)</f>
        <v>5076</v>
      </c>
      <c r="BX483" s="6">
        <f ca="1">IF(Table1[[#This Row],[field of work]]="GENERAL WORK",Table1[[#This Row],[Income]],0)</f>
        <v>0</v>
      </c>
      <c r="BY483" s="7">
        <f ca="1">IF(Table1[[#This Row],[field of work]]="AGRICULTURE",Table1[[#This Row],[Income]],0)</f>
        <v>0</v>
      </c>
      <c r="BZ483" s="5">
        <f ca="1">IF(Table1[[#This Row],[Value of debts]]&gt;Table1[[#This Row],[Income]],1,0)</f>
        <v>1</v>
      </c>
      <c r="CA483" s="7"/>
      <c r="CB483" s="5">
        <f ca="1">IF(Table1[[#This Row],[Networth of person($)]]&gt;$CC$6,Table1[[#This Row],[age]],0)</f>
        <v>30</v>
      </c>
      <c r="CC483" s="7"/>
      <c r="CD483" s="6"/>
      <c r="CE483" s="6"/>
      <c r="CF483" s="6"/>
      <c r="CG483" s="6"/>
      <c r="CH483" s="6"/>
      <c r="CI483" s="6"/>
    </row>
    <row r="484" spans="2:87" x14ac:dyDescent="0.25">
      <c r="B484">
        <f t="shared" ca="1" si="197"/>
        <v>2</v>
      </c>
      <c r="C484" t="str">
        <f t="shared" ca="1" si="198"/>
        <v>women</v>
      </c>
      <c r="D484">
        <f t="shared" ca="1" si="199"/>
        <v>43</v>
      </c>
      <c r="E484">
        <f t="shared" ca="1" si="200"/>
        <v>2</v>
      </c>
      <c r="F484" t="str">
        <f t="shared" ca="1" si="201"/>
        <v>constuction</v>
      </c>
      <c r="G484">
        <f t="shared" ca="1" si="202"/>
        <v>5</v>
      </c>
      <c r="H484" t="str">
        <f t="shared" ca="1" si="203"/>
        <v>other</v>
      </c>
      <c r="I484">
        <f t="shared" ca="1" si="204"/>
        <v>1</v>
      </c>
      <c r="J484">
        <f t="shared" ca="1" si="205"/>
        <v>3</v>
      </c>
      <c r="K484">
        <f t="shared" ca="1" si="206"/>
        <v>7536</v>
      </c>
      <c r="L484">
        <f t="shared" ca="1" si="207"/>
        <v>7</v>
      </c>
      <c r="M484" t="str">
        <f t="shared" ca="1" si="208"/>
        <v>Manitoba</v>
      </c>
      <c r="N484">
        <f t="shared" ca="1" si="209"/>
        <v>30144</v>
      </c>
      <c r="O484">
        <f t="shared" ca="1" si="210"/>
        <v>1544.1297498994486</v>
      </c>
      <c r="P484">
        <f t="shared" ca="1" si="211"/>
        <v>2613.3928867749396</v>
      </c>
      <c r="Q484">
        <f t="shared" ca="1" si="212"/>
        <v>2336</v>
      </c>
      <c r="R484">
        <f t="shared" ca="1" si="213"/>
        <v>8065.3234236461039</v>
      </c>
      <c r="S484">
        <f t="shared" ca="1" si="214"/>
        <v>10019.316567436901</v>
      </c>
      <c r="T484">
        <f t="shared" ca="1" si="215"/>
        <v>42776.709454211843</v>
      </c>
      <c r="U484">
        <f t="shared" ca="1" si="216"/>
        <v>11945.453173545553</v>
      </c>
      <c r="V484">
        <f t="shared" ca="1" si="217"/>
        <v>30831.25628066629</v>
      </c>
      <c r="AD484" s="5">
        <f ca="1">IF(Table1[[#This Row],[Gender]]="men",1,0)</f>
        <v>0</v>
      </c>
      <c r="AE484" s="6">
        <f ca="1">IF(Table1[[#This Row],[Gender]]="women",1,0)</f>
        <v>1</v>
      </c>
      <c r="AF484" s="6"/>
      <c r="AG484" s="7"/>
      <c r="AJ484" s="17">
        <f ca="1">IF(Table1[[#This Row],[field of work]]="TEACHING",1,0)</f>
        <v>0</v>
      </c>
      <c r="AK484" s="11">
        <f ca="1">IF(Table1[[#This Row],[field of work]]="CONSTRUCTION",1,0)</f>
        <v>0</v>
      </c>
      <c r="AL484" s="11">
        <f ca="1">IF(Table1[[#This Row],[field of work]]="AGRICULTURE",1,0)</f>
        <v>0</v>
      </c>
      <c r="AM484" s="11">
        <f ca="1">IF(Table1[[#This Row],[field of work]]="AGRICULTURE",1,0)</f>
        <v>0</v>
      </c>
      <c r="AN484" s="11">
        <f ca="1">IF(Table1[[#This Row],[field of work]]="HEALTH",1,0)</f>
        <v>0</v>
      </c>
      <c r="AO484" s="11">
        <f ca="1">IF(Table1[[#This Row],[field of work]]="IT",1,0)</f>
        <v>0</v>
      </c>
      <c r="AP484" s="11"/>
      <c r="AQ484" s="11"/>
      <c r="AR484" s="6"/>
      <c r="AS484" s="6"/>
      <c r="AT484" s="6"/>
      <c r="AU484" s="7"/>
      <c r="AW484" s="20">
        <f ca="1">QUOTIENT(Table1[[#This Row],[Car Value]],Table1[[#This Row],[Cars]])</f>
        <v>871</v>
      </c>
      <c r="AX484" s="6"/>
      <c r="AY484" s="17">
        <f ca="1">IF(Table1[[#This Row],[Value of debts]]&gt;$AZ$6,1,0)</f>
        <v>1</v>
      </c>
      <c r="AZ484" s="6"/>
      <c r="BA484" s="6"/>
      <c r="BB484" s="7"/>
      <c r="BC484" s="27">
        <f ca="1">(Table1[[#This Row],[Mortage left]]/Table1[[#This Row],[Value of House]])</f>
        <v>5.1225111129891476E-2</v>
      </c>
      <c r="BD484" s="11">
        <f t="shared" ca="1" si="218"/>
        <v>1</v>
      </c>
      <c r="BE484" s="11"/>
      <c r="BF484" s="11"/>
      <c r="BG484" s="17">
        <f ca="1">IF(Table1[[#This Row],[Area]]="YUKON",Table1[[#This Row],[Income]],0)</f>
        <v>0</v>
      </c>
      <c r="BH484" s="11">
        <f ca="1">IF(Table1[[#This Row],[Area]]="BC",Table1[[#This Row],[Income]],0)</f>
        <v>0</v>
      </c>
      <c r="BI484" s="11">
        <f t="shared" ca="1" si="219"/>
        <v>0</v>
      </c>
      <c r="BJ484" s="11">
        <f t="shared" si="220"/>
        <v>0</v>
      </c>
      <c r="BK484" s="11">
        <f ca="1">IF(Table1[[#This Row],[Area]]="NUNAVUT",Table1[[#This Row],[Income]],0)</f>
        <v>0</v>
      </c>
      <c r="BL484" s="11">
        <f t="shared" si="221"/>
        <v>0</v>
      </c>
      <c r="BM484" s="6">
        <f ca="1">IF(Table1[[#This Row],[Area]]="MANITOBA",Table1[[#This Row],[Income]],0)</f>
        <v>7536</v>
      </c>
      <c r="BN484" s="6">
        <f ca="1">IF(Table1[[#This Row],[Area]]="ONTARIO",Table1[[#This Row],[Income]],0)</f>
        <v>0</v>
      </c>
      <c r="BO484" s="6">
        <f ca="1">IF(Table1[[#This Row],[Area]]="QUEBEC",Table1[[#This Row],[Income]],0)</f>
        <v>0</v>
      </c>
      <c r="BP484" s="6">
        <f ca="1">IF(Table1[[#This Row],[Area]]="NEWFOUNLAND",Table1[[#This Row],[Income]],0)</f>
        <v>0</v>
      </c>
      <c r="BQ484" s="6">
        <f ca="1">IF(Table1[[#This Row],[Area]]="NEW BRUNCWICK",Table1[[#This Row],[Income]],0)</f>
        <v>0</v>
      </c>
      <c r="BR484" s="6">
        <f ca="1">IF(Table1[[#This Row],[Area]]="NOVA SCOTIA",Table1[[#This Row],[Income]],0)</f>
        <v>0</v>
      </c>
      <c r="BS484" s="7">
        <f t="shared" ca="1" si="222"/>
        <v>0</v>
      </c>
      <c r="BT484" s="5">
        <f ca="1">IF(Table1[[#This Row],[field of work]]="HEALTH",Table1[[#This Row],[Income]],0)</f>
        <v>0</v>
      </c>
      <c r="BU484" s="6">
        <f ca="1">IF(Table1[[#This Row],[field of work]]="CONSTRUCTION",Table1[[#This Row],[Income]],0)</f>
        <v>0</v>
      </c>
      <c r="BV484" s="6">
        <f t="shared" ca="1" si="223"/>
        <v>4588</v>
      </c>
      <c r="BW484" s="6">
        <f ca="1">IF(Table1[[#This Row],[field of work]]="IT",Table1[[#This Row],[Income]],0)</f>
        <v>0</v>
      </c>
      <c r="BX484" s="6">
        <f ca="1">IF(Table1[[#This Row],[field of work]]="GENERAL WORK",Table1[[#This Row],[Income]],0)</f>
        <v>0</v>
      </c>
      <c r="BY484" s="7">
        <f ca="1">IF(Table1[[#This Row],[field of work]]="AGRICULTURE",Table1[[#This Row],[Income]],0)</f>
        <v>0</v>
      </c>
      <c r="BZ484" s="5">
        <f ca="1">IF(Table1[[#This Row],[Value of debts]]&gt;Table1[[#This Row],[Income]],1,0)</f>
        <v>1</v>
      </c>
      <c r="CA484" s="7"/>
      <c r="CB484" s="5">
        <f ca="1">IF(Table1[[#This Row],[Networth of person($)]]&gt;$CC$6,Table1[[#This Row],[age]],0)</f>
        <v>43</v>
      </c>
      <c r="CC484" s="7"/>
      <c r="CD484" s="6"/>
      <c r="CE484" s="6"/>
      <c r="CF484" s="6"/>
      <c r="CG484" s="6"/>
      <c r="CH484" s="6"/>
      <c r="CI484" s="6"/>
    </row>
    <row r="485" spans="2:87" x14ac:dyDescent="0.25">
      <c r="B485">
        <f t="shared" ca="1" si="197"/>
        <v>1</v>
      </c>
      <c r="C485" t="str">
        <f t="shared" ca="1" si="198"/>
        <v>men</v>
      </c>
      <c r="D485">
        <f t="shared" ca="1" si="199"/>
        <v>35</v>
      </c>
      <c r="E485">
        <f t="shared" ca="1" si="200"/>
        <v>3</v>
      </c>
      <c r="F485" t="str">
        <f t="shared" ca="1" si="201"/>
        <v>teaching</v>
      </c>
      <c r="G485">
        <f t="shared" ca="1" si="202"/>
        <v>2</v>
      </c>
      <c r="H485" t="str">
        <f t="shared" ca="1" si="203"/>
        <v>college</v>
      </c>
      <c r="I485">
        <f t="shared" ca="1" si="204"/>
        <v>1</v>
      </c>
      <c r="J485">
        <f t="shared" ca="1" si="205"/>
        <v>1</v>
      </c>
      <c r="K485">
        <f t="shared" ca="1" si="206"/>
        <v>4588</v>
      </c>
      <c r="L485">
        <f t="shared" ca="1" si="207"/>
        <v>12</v>
      </c>
      <c r="M485" t="str">
        <f t="shared" ca="1" si="208"/>
        <v>Nova Scotia</v>
      </c>
      <c r="N485">
        <f t="shared" ca="1" si="209"/>
        <v>27528</v>
      </c>
      <c r="O485">
        <f t="shared" ca="1" si="210"/>
        <v>23167.108087427776</v>
      </c>
      <c r="P485">
        <f t="shared" ca="1" si="211"/>
        <v>740.09635814159026</v>
      </c>
      <c r="Q485">
        <f t="shared" ca="1" si="212"/>
        <v>223</v>
      </c>
      <c r="R485">
        <f t="shared" ca="1" si="213"/>
        <v>1444.0969663029186</v>
      </c>
      <c r="S485">
        <f t="shared" ca="1" si="214"/>
        <v>727.85359219905649</v>
      </c>
      <c r="T485">
        <f t="shared" ca="1" si="215"/>
        <v>28995.949950340644</v>
      </c>
      <c r="U485">
        <f t="shared" ca="1" si="216"/>
        <v>24834.205053730693</v>
      </c>
      <c r="V485">
        <f t="shared" ca="1" si="217"/>
        <v>4161.744896609951</v>
      </c>
      <c r="AD485" s="5">
        <f ca="1">IF(Table1[[#This Row],[Gender]]="men",1,0)</f>
        <v>1</v>
      </c>
      <c r="AE485" s="6">
        <f ca="1">IF(Table1[[#This Row],[Gender]]="women",1,0)</f>
        <v>0</v>
      </c>
      <c r="AF485" s="6"/>
      <c r="AG485" s="7"/>
      <c r="AJ485" s="17">
        <f ca="1">IF(Table1[[#This Row],[field of work]]="TEACHING",1,0)</f>
        <v>1</v>
      </c>
      <c r="AK485" s="11">
        <f ca="1">IF(Table1[[#This Row],[field of work]]="CONSTRUCTION",1,0)</f>
        <v>0</v>
      </c>
      <c r="AL485" s="11">
        <f ca="1">IF(Table1[[#This Row],[field of work]]="AGRICULTURE",1,0)</f>
        <v>0</v>
      </c>
      <c r="AM485" s="11">
        <f ca="1">IF(Table1[[#This Row],[field of work]]="AGRICULTURE",1,0)</f>
        <v>0</v>
      </c>
      <c r="AN485" s="11">
        <f ca="1">IF(Table1[[#This Row],[field of work]]="HEALTH",1,0)</f>
        <v>0</v>
      </c>
      <c r="AO485" s="11">
        <f ca="1">IF(Table1[[#This Row],[field of work]]="IT",1,0)</f>
        <v>0</v>
      </c>
      <c r="AP485" s="11"/>
      <c r="AQ485" s="11"/>
      <c r="AR485" s="6"/>
      <c r="AS485" s="6"/>
      <c r="AT485" s="6"/>
      <c r="AU485" s="7"/>
      <c r="AW485" s="20">
        <f ca="1">QUOTIENT(Table1[[#This Row],[Car Value]],Table1[[#This Row],[Cars]])</f>
        <v>740</v>
      </c>
      <c r="AX485" s="6"/>
      <c r="AY485" s="17">
        <f ca="1">IF(Table1[[#This Row],[Value of debts]]&gt;$AZ$6,1,0)</f>
        <v>1</v>
      </c>
      <c r="AZ485" s="6"/>
      <c r="BA485" s="6"/>
      <c r="BB485" s="7"/>
      <c r="BC485" s="27">
        <f ca="1">(Table1[[#This Row],[Mortage left]]/Table1[[#This Row],[Value of House]])</f>
        <v>0.84158340916258989</v>
      </c>
      <c r="BD485" s="11">
        <f t="shared" ca="1" si="218"/>
        <v>0</v>
      </c>
      <c r="BE485" s="11"/>
      <c r="BF485" s="11"/>
      <c r="BG485" s="17">
        <f ca="1">IF(Table1[[#This Row],[Area]]="YUKON",Table1[[#This Row],[Income]],0)</f>
        <v>0</v>
      </c>
      <c r="BH485" s="11">
        <f ca="1">IF(Table1[[#This Row],[Area]]="BC",Table1[[#This Row],[Income]],0)</f>
        <v>0</v>
      </c>
      <c r="BI485" s="11">
        <f t="shared" ca="1" si="219"/>
        <v>0</v>
      </c>
      <c r="BJ485" s="11">
        <f t="shared" si="220"/>
        <v>0</v>
      </c>
      <c r="BK485" s="11">
        <f ca="1">IF(Table1[[#This Row],[Area]]="NUNAVUT",Table1[[#This Row],[Income]],0)</f>
        <v>0</v>
      </c>
      <c r="BL485" s="11">
        <f t="shared" si="221"/>
        <v>0</v>
      </c>
      <c r="BM485" s="6">
        <f ca="1">IF(Table1[[#This Row],[Area]]="MANITOBA",Table1[[#This Row],[Income]],0)</f>
        <v>0</v>
      </c>
      <c r="BN485" s="6">
        <f ca="1">IF(Table1[[#This Row],[Area]]="ONTARIO",Table1[[#This Row],[Income]],0)</f>
        <v>0</v>
      </c>
      <c r="BO485" s="6">
        <f ca="1">IF(Table1[[#This Row],[Area]]="QUEBEC",Table1[[#This Row],[Income]],0)</f>
        <v>0</v>
      </c>
      <c r="BP485" s="6">
        <f ca="1">IF(Table1[[#This Row],[Area]]="NEWFOUNLAND",Table1[[#This Row],[Income]],0)</f>
        <v>0</v>
      </c>
      <c r="BQ485" s="6">
        <f ca="1">IF(Table1[[#This Row],[Area]]="NEW BRUNCWICK",Table1[[#This Row],[Income]],0)</f>
        <v>0</v>
      </c>
      <c r="BR485" s="6">
        <f ca="1">IF(Table1[[#This Row],[Area]]="NOVA SCOTIA",Table1[[#This Row],[Income]],0)</f>
        <v>4588</v>
      </c>
      <c r="BS485" s="7">
        <f t="shared" ca="1" si="222"/>
        <v>3743</v>
      </c>
      <c r="BT485" s="5">
        <f ca="1">IF(Table1[[#This Row],[field of work]]="HEALTH",Table1[[#This Row],[Income]],0)</f>
        <v>0</v>
      </c>
      <c r="BU485" s="6">
        <f ca="1">IF(Table1[[#This Row],[field of work]]="CONSTRUCTION",Table1[[#This Row],[Income]],0)</f>
        <v>0</v>
      </c>
      <c r="BV485" s="6">
        <f t="shared" ca="1" si="223"/>
        <v>0</v>
      </c>
      <c r="BW485" s="6">
        <f ca="1">IF(Table1[[#This Row],[field of work]]="IT",Table1[[#This Row],[Income]],0)</f>
        <v>0</v>
      </c>
      <c r="BX485" s="6">
        <f ca="1">IF(Table1[[#This Row],[field of work]]="GENERAL WORK",Table1[[#This Row],[Income]],0)</f>
        <v>0</v>
      </c>
      <c r="BY485" s="7">
        <f ca="1">IF(Table1[[#This Row],[field of work]]="AGRICULTURE",Table1[[#This Row],[Income]],0)</f>
        <v>0</v>
      </c>
      <c r="BZ485" s="5">
        <f ca="1">IF(Table1[[#This Row],[Value of debts]]&gt;Table1[[#This Row],[Income]],1,0)</f>
        <v>1</v>
      </c>
      <c r="CA485" s="7"/>
      <c r="CB485" s="5">
        <f ca="1">IF(Table1[[#This Row],[Networth of person($)]]&gt;$CC$6,Table1[[#This Row],[age]],0)</f>
        <v>0</v>
      </c>
      <c r="CC485" s="7"/>
      <c r="CD485" s="6"/>
      <c r="CE485" s="6"/>
      <c r="CF485" s="6"/>
      <c r="CG485" s="6"/>
      <c r="CH485" s="6"/>
      <c r="CI485" s="6"/>
    </row>
    <row r="486" spans="2:87" x14ac:dyDescent="0.25">
      <c r="B486">
        <f t="shared" ca="1" si="197"/>
        <v>2</v>
      </c>
      <c r="C486" t="str">
        <f t="shared" ca="1" si="198"/>
        <v>women</v>
      </c>
      <c r="D486">
        <f t="shared" ca="1" si="199"/>
        <v>44</v>
      </c>
      <c r="E486">
        <f t="shared" ca="1" si="200"/>
        <v>6</v>
      </c>
      <c r="F486" t="str">
        <f t="shared" ca="1" si="201"/>
        <v>agriculture</v>
      </c>
      <c r="G486">
        <f t="shared" ca="1" si="202"/>
        <v>1</v>
      </c>
      <c r="H486" t="str">
        <f t="shared" ca="1" si="203"/>
        <v>highschool</v>
      </c>
      <c r="I486">
        <f t="shared" ca="1" si="204"/>
        <v>2</v>
      </c>
      <c r="J486">
        <f t="shared" ca="1" si="205"/>
        <v>1</v>
      </c>
      <c r="K486">
        <f t="shared" ca="1" si="206"/>
        <v>2924</v>
      </c>
      <c r="L486">
        <f t="shared" ca="1" si="207"/>
        <v>4</v>
      </c>
      <c r="M486" t="str">
        <f t="shared" ca="1" si="208"/>
        <v>Alberta</v>
      </c>
      <c r="N486">
        <f t="shared" ca="1" si="209"/>
        <v>8772</v>
      </c>
      <c r="O486">
        <f t="shared" ca="1" si="210"/>
        <v>3868.1920433144473</v>
      </c>
      <c r="P486">
        <f t="shared" ca="1" si="211"/>
        <v>1552.1851411588466</v>
      </c>
      <c r="Q486">
        <f t="shared" ca="1" si="212"/>
        <v>1082</v>
      </c>
      <c r="R486">
        <f t="shared" ca="1" si="213"/>
        <v>5348.2426259391177</v>
      </c>
      <c r="S486">
        <f t="shared" ca="1" si="214"/>
        <v>1951.4969301200458</v>
      </c>
      <c r="T486">
        <f t="shared" ca="1" si="215"/>
        <v>12275.682071278892</v>
      </c>
      <c r="U486">
        <f t="shared" ca="1" si="216"/>
        <v>10298.434669253566</v>
      </c>
      <c r="V486">
        <f t="shared" ca="1" si="217"/>
        <v>1977.2474020253267</v>
      </c>
      <c r="AD486" s="5">
        <f ca="1">IF(Table1[[#This Row],[Gender]]="men",1,0)</f>
        <v>0</v>
      </c>
      <c r="AE486" s="6">
        <f ca="1">IF(Table1[[#This Row],[Gender]]="women",1,0)</f>
        <v>1</v>
      </c>
      <c r="AF486" s="6"/>
      <c r="AG486" s="7"/>
      <c r="AJ486" s="17">
        <f ca="1">IF(Table1[[#This Row],[field of work]]="TEACHING",1,0)</f>
        <v>0</v>
      </c>
      <c r="AK486" s="11">
        <f ca="1">IF(Table1[[#This Row],[field of work]]="CONSTRUCTION",1,0)</f>
        <v>0</v>
      </c>
      <c r="AL486" s="11">
        <f ca="1">IF(Table1[[#This Row],[field of work]]="AGRICULTURE",1,0)</f>
        <v>1</v>
      </c>
      <c r="AM486" s="11">
        <f ca="1">IF(Table1[[#This Row],[field of work]]="AGRICULTURE",1,0)</f>
        <v>1</v>
      </c>
      <c r="AN486" s="11">
        <f ca="1">IF(Table1[[#This Row],[field of work]]="HEALTH",1,0)</f>
        <v>0</v>
      </c>
      <c r="AO486" s="11">
        <f ca="1">IF(Table1[[#This Row],[field of work]]="IT",1,0)</f>
        <v>0</v>
      </c>
      <c r="AP486" s="11"/>
      <c r="AQ486" s="11"/>
      <c r="AR486" s="6"/>
      <c r="AS486" s="6"/>
      <c r="AT486" s="6"/>
      <c r="AU486" s="7"/>
      <c r="AW486" s="20">
        <f ca="1">QUOTIENT(Table1[[#This Row],[Car Value]],Table1[[#This Row],[Cars]])</f>
        <v>1552</v>
      </c>
      <c r="AX486" s="6"/>
      <c r="AY486" s="17">
        <f ca="1">IF(Table1[[#This Row],[Value of debts]]&gt;$AZ$6,1,0)</f>
        <v>1</v>
      </c>
      <c r="AZ486" s="6"/>
      <c r="BA486" s="6"/>
      <c r="BB486" s="7"/>
      <c r="BC486" s="27">
        <f ca="1">(Table1[[#This Row],[Mortage left]]/Table1[[#This Row],[Value of House]])</f>
        <v>0.4409703651749256</v>
      </c>
      <c r="BD486" s="11">
        <f t="shared" ca="1" si="218"/>
        <v>0</v>
      </c>
      <c r="BE486" s="11"/>
      <c r="BF486" s="11"/>
      <c r="BG486" s="17">
        <f ca="1">IF(Table1[[#This Row],[Area]]="YUKON",Table1[[#This Row],[Income]],0)</f>
        <v>0</v>
      </c>
      <c r="BH486" s="11">
        <f ca="1">IF(Table1[[#This Row],[Area]]="BC",Table1[[#This Row],[Income]],0)</f>
        <v>0</v>
      </c>
      <c r="BI486" s="11">
        <f t="shared" ca="1" si="219"/>
        <v>0</v>
      </c>
      <c r="BJ486" s="11">
        <f t="shared" si="220"/>
        <v>0</v>
      </c>
      <c r="BK486" s="11">
        <f ca="1">IF(Table1[[#This Row],[Area]]="NUNAVUT",Table1[[#This Row],[Income]],0)</f>
        <v>0</v>
      </c>
      <c r="BL486" s="11">
        <f t="shared" si="221"/>
        <v>0</v>
      </c>
      <c r="BM486" s="6">
        <f ca="1">IF(Table1[[#This Row],[Area]]="MANITOBA",Table1[[#This Row],[Income]],0)</f>
        <v>0</v>
      </c>
      <c r="BN486" s="6">
        <f ca="1">IF(Table1[[#This Row],[Area]]="ONTARIO",Table1[[#This Row],[Income]],0)</f>
        <v>0</v>
      </c>
      <c r="BO486" s="6">
        <f ca="1">IF(Table1[[#This Row],[Area]]="QUEBEC",Table1[[#This Row],[Income]],0)</f>
        <v>0</v>
      </c>
      <c r="BP486" s="6">
        <f ca="1">IF(Table1[[#This Row],[Area]]="NEWFOUNLAND",Table1[[#This Row],[Income]],0)</f>
        <v>0</v>
      </c>
      <c r="BQ486" s="6">
        <f ca="1">IF(Table1[[#This Row],[Area]]="NEW BRUNCWICK",Table1[[#This Row],[Income]],0)</f>
        <v>0</v>
      </c>
      <c r="BR486" s="6">
        <f ca="1">IF(Table1[[#This Row],[Area]]="NOVA SCOTIA",Table1[[#This Row],[Income]],0)</f>
        <v>0</v>
      </c>
      <c r="BS486" s="7">
        <f t="shared" ca="1" si="222"/>
        <v>0</v>
      </c>
      <c r="BT486" s="5">
        <f ca="1">IF(Table1[[#This Row],[field of work]]="HEALTH",Table1[[#This Row],[Income]],0)</f>
        <v>0</v>
      </c>
      <c r="BU486" s="6">
        <f ca="1">IF(Table1[[#This Row],[field of work]]="CONSTRUCTION",Table1[[#This Row],[Income]],0)</f>
        <v>0</v>
      </c>
      <c r="BV486" s="6">
        <f t="shared" ca="1" si="223"/>
        <v>0</v>
      </c>
      <c r="BW486" s="6">
        <f ca="1">IF(Table1[[#This Row],[field of work]]="IT",Table1[[#This Row],[Income]],0)</f>
        <v>0</v>
      </c>
      <c r="BX486" s="6">
        <f ca="1">IF(Table1[[#This Row],[field of work]]="GENERAL WORK",Table1[[#This Row],[Income]],0)</f>
        <v>0</v>
      </c>
      <c r="BY486" s="7">
        <f ca="1">IF(Table1[[#This Row],[field of work]]="AGRICULTURE",Table1[[#This Row],[Income]],0)</f>
        <v>2924</v>
      </c>
      <c r="BZ486" s="5">
        <f ca="1">IF(Table1[[#This Row],[Value of debts]]&gt;Table1[[#This Row],[Income]],1,0)</f>
        <v>1</v>
      </c>
      <c r="CA486" s="7"/>
      <c r="CB486" s="5">
        <f ca="1">IF(Table1[[#This Row],[Networth of person($)]]&gt;$CC$6,Table1[[#This Row],[age]],0)</f>
        <v>0</v>
      </c>
      <c r="CC486" s="7"/>
      <c r="CD486" s="6"/>
      <c r="CE486" s="6"/>
      <c r="CF486" s="6"/>
      <c r="CG486" s="6"/>
      <c r="CH486" s="6"/>
      <c r="CI486" s="6"/>
    </row>
    <row r="487" spans="2:87" x14ac:dyDescent="0.25">
      <c r="B487">
        <f t="shared" ca="1" si="197"/>
        <v>2</v>
      </c>
      <c r="C487" t="str">
        <f t="shared" ca="1" si="198"/>
        <v>women</v>
      </c>
      <c r="D487">
        <f t="shared" ca="1" si="199"/>
        <v>44</v>
      </c>
      <c r="E487">
        <f t="shared" ca="1" si="200"/>
        <v>2</v>
      </c>
      <c r="F487" t="str">
        <f t="shared" ca="1" si="201"/>
        <v>constuction</v>
      </c>
      <c r="G487">
        <f t="shared" ca="1" si="202"/>
        <v>6</v>
      </c>
      <c r="H487" t="str">
        <f t="shared" ca="1" si="203"/>
        <v>other</v>
      </c>
      <c r="I487">
        <f t="shared" ca="1" si="204"/>
        <v>1</v>
      </c>
      <c r="J487">
        <f t="shared" ca="1" si="205"/>
        <v>2</v>
      </c>
      <c r="K487">
        <f t="shared" ca="1" si="206"/>
        <v>3743</v>
      </c>
      <c r="L487">
        <f t="shared" ca="1" si="207"/>
        <v>13</v>
      </c>
      <c r="M487" t="str">
        <f t="shared" ca="1" si="208"/>
        <v>Prince Edward Island</v>
      </c>
      <c r="N487">
        <f t="shared" ca="1" si="209"/>
        <v>18715</v>
      </c>
      <c r="O487">
        <f t="shared" ca="1" si="210"/>
        <v>10461.892754954661</v>
      </c>
      <c r="P487">
        <f t="shared" ca="1" si="211"/>
        <v>7334.7537919626238</v>
      </c>
      <c r="Q487">
        <f t="shared" ca="1" si="212"/>
        <v>3414</v>
      </c>
      <c r="R487">
        <f t="shared" ca="1" si="213"/>
        <v>7025.9234928286123</v>
      </c>
      <c r="S487">
        <f t="shared" ca="1" si="214"/>
        <v>1084.6243309093477</v>
      </c>
      <c r="T487">
        <f t="shared" ca="1" si="215"/>
        <v>27134.378122871971</v>
      </c>
      <c r="U487">
        <f t="shared" ca="1" si="216"/>
        <v>20901.816247783274</v>
      </c>
      <c r="V487">
        <f t="shared" ca="1" si="217"/>
        <v>6232.561875088697</v>
      </c>
      <c r="AD487" s="5">
        <f ca="1">IF(Table1[[#This Row],[Gender]]="men",1,0)</f>
        <v>0</v>
      </c>
      <c r="AE487" s="6">
        <f ca="1">IF(Table1[[#This Row],[Gender]]="women",1,0)</f>
        <v>1</v>
      </c>
      <c r="AF487" s="6"/>
      <c r="AG487" s="7"/>
      <c r="AJ487" s="17">
        <f ca="1">IF(Table1[[#This Row],[field of work]]="TEACHING",1,0)</f>
        <v>0</v>
      </c>
      <c r="AK487" s="11">
        <f ca="1">IF(Table1[[#This Row],[field of work]]="CONSTRUCTION",1,0)</f>
        <v>0</v>
      </c>
      <c r="AL487" s="11">
        <f ca="1">IF(Table1[[#This Row],[field of work]]="AGRICULTURE",1,0)</f>
        <v>0</v>
      </c>
      <c r="AM487" s="11">
        <f ca="1">IF(Table1[[#This Row],[field of work]]="AGRICULTURE",1,0)</f>
        <v>0</v>
      </c>
      <c r="AN487" s="11">
        <f ca="1">IF(Table1[[#This Row],[field of work]]="HEALTH",1,0)</f>
        <v>0</v>
      </c>
      <c r="AO487" s="11">
        <f ca="1">IF(Table1[[#This Row],[field of work]]="IT",1,0)</f>
        <v>0</v>
      </c>
      <c r="AP487" s="11"/>
      <c r="AQ487" s="11"/>
      <c r="AR487" s="6"/>
      <c r="AS487" s="6"/>
      <c r="AT487" s="6"/>
      <c r="AU487" s="7"/>
      <c r="AW487" s="20">
        <f ca="1">QUOTIENT(Table1[[#This Row],[Car Value]],Table1[[#This Row],[Cars]])</f>
        <v>3667</v>
      </c>
      <c r="AX487" s="6"/>
      <c r="AY487" s="17">
        <f ca="1">IF(Table1[[#This Row],[Value of debts]]&gt;$AZ$6,1,0)</f>
        <v>1</v>
      </c>
      <c r="AZ487" s="6"/>
      <c r="BA487" s="6"/>
      <c r="BB487" s="7"/>
      <c r="BC487" s="27">
        <f ca="1">(Table1[[#This Row],[Mortage left]]/Table1[[#This Row],[Value of House]])</f>
        <v>0.5590111009860893</v>
      </c>
      <c r="BD487" s="11">
        <f t="shared" ca="1" si="218"/>
        <v>0</v>
      </c>
      <c r="BE487" s="11"/>
      <c r="BF487" s="11"/>
      <c r="BG487" s="17">
        <f ca="1">IF(Table1[[#This Row],[Area]]="YUKON",Table1[[#This Row],[Income]],0)</f>
        <v>0</v>
      </c>
      <c r="BH487" s="11">
        <f ca="1">IF(Table1[[#This Row],[Area]]="BC",Table1[[#This Row],[Income]],0)</f>
        <v>0</v>
      </c>
      <c r="BI487" s="11">
        <f t="shared" ca="1" si="219"/>
        <v>0</v>
      </c>
      <c r="BJ487" s="11">
        <f t="shared" si="220"/>
        <v>0</v>
      </c>
      <c r="BK487" s="11">
        <f ca="1">IF(Table1[[#This Row],[Area]]="NUNAVUT",Table1[[#This Row],[Income]],0)</f>
        <v>0</v>
      </c>
      <c r="BL487" s="11">
        <f t="shared" si="221"/>
        <v>0</v>
      </c>
      <c r="BM487" s="6">
        <f ca="1">IF(Table1[[#This Row],[Area]]="MANITOBA",Table1[[#This Row],[Income]],0)</f>
        <v>0</v>
      </c>
      <c r="BN487" s="6">
        <f ca="1">IF(Table1[[#This Row],[Area]]="ONTARIO",Table1[[#This Row],[Income]],0)</f>
        <v>0</v>
      </c>
      <c r="BO487" s="6">
        <f ca="1">IF(Table1[[#This Row],[Area]]="QUEBEC",Table1[[#This Row],[Income]],0)</f>
        <v>0</v>
      </c>
      <c r="BP487" s="6">
        <f ca="1">IF(Table1[[#This Row],[Area]]="NEWFOUNLAND",Table1[[#This Row],[Income]],0)</f>
        <v>0</v>
      </c>
      <c r="BQ487" s="6">
        <f ca="1">IF(Table1[[#This Row],[Area]]="NEW BRUNCWICK",Table1[[#This Row],[Income]],0)</f>
        <v>0</v>
      </c>
      <c r="BR487" s="6">
        <f ca="1">IF(Table1[[#This Row],[Area]]="NOVA SCOTIA",Table1[[#This Row],[Income]],0)</f>
        <v>0</v>
      </c>
      <c r="BS487" s="7">
        <f t="shared" ca="1" si="222"/>
        <v>0</v>
      </c>
      <c r="BT487" s="5">
        <f ca="1">IF(Table1[[#This Row],[field of work]]="HEALTH",Table1[[#This Row],[Income]],0)</f>
        <v>0</v>
      </c>
      <c r="BU487" s="6">
        <f ca="1">IF(Table1[[#This Row],[field of work]]="CONSTRUCTION",Table1[[#This Row],[Income]],0)</f>
        <v>0</v>
      </c>
      <c r="BV487" s="6">
        <f t="shared" ca="1" si="223"/>
        <v>0</v>
      </c>
      <c r="BW487" s="6">
        <f ca="1">IF(Table1[[#This Row],[field of work]]="IT",Table1[[#This Row],[Income]],0)</f>
        <v>0</v>
      </c>
      <c r="BX487" s="6">
        <f ca="1">IF(Table1[[#This Row],[field of work]]="GENERAL WORK",Table1[[#This Row],[Income]],0)</f>
        <v>0</v>
      </c>
      <c r="BY487" s="7">
        <f ca="1">IF(Table1[[#This Row],[field of work]]="AGRICULTURE",Table1[[#This Row],[Income]],0)</f>
        <v>0</v>
      </c>
      <c r="BZ487" s="5">
        <f ca="1">IF(Table1[[#This Row],[Value of debts]]&gt;Table1[[#This Row],[Income]],1,0)</f>
        <v>1</v>
      </c>
      <c r="CA487" s="7"/>
      <c r="CB487" s="5">
        <f ca="1">IF(Table1[[#This Row],[Networth of person($)]]&gt;$CC$6,Table1[[#This Row],[age]],0)</f>
        <v>44</v>
      </c>
      <c r="CC487" s="7"/>
      <c r="CD487" s="6"/>
      <c r="CE487" s="6"/>
      <c r="CF487" s="6"/>
      <c r="CG487" s="6"/>
      <c r="CH487" s="6"/>
      <c r="CI487" s="6"/>
    </row>
    <row r="488" spans="2:87" x14ac:dyDescent="0.25">
      <c r="B488">
        <f t="shared" ca="1" si="197"/>
        <v>2</v>
      </c>
      <c r="C488" t="str">
        <f t="shared" ca="1" si="198"/>
        <v>women</v>
      </c>
      <c r="D488">
        <f t="shared" ca="1" si="199"/>
        <v>31</v>
      </c>
      <c r="E488">
        <f t="shared" ca="1" si="200"/>
        <v>2</v>
      </c>
      <c r="F488" t="str">
        <f t="shared" ca="1" si="201"/>
        <v>constuction</v>
      </c>
      <c r="G488">
        <f t="shared" ca="1" si="202"/>
        <v>1</v>
      </c>
      <c r="H488" t="str">
        <f t="shared" ca="1" si="203"/>
        <v>highschool</v>
      </c>
      <c r="I488">
        <f t="shared" ca="1" si="204"/>
        <v>2</v>
      </c>
      <c r="J488">
        <f t="shared" ca="1" si="205"/>
        <v>3</v>
      </c>
      <c r="K488">
        <f t="shared" ca="1" si="206"/>
        <v>7268</v>
      </c>
      <c r="L488">
        <f t="shared" ca="1" si="207"/>
        <v>8</v>
      </c>
      <c r="M488" t="str">
        <f t="shared" ca="1" si="208"/>
        <v>Ontario</v>
      </c>
      <c r="N488">
        <f t="shared" ca="1" si="209"/>
        <v>36340</v>
      </c>
      <c r="O488">
        <f t="shared" ca="1" si="210"/>
        <v>19073.970877638756</v>
      </c>
      <c r="P488">
        <f t="shared" ca="1" si="211"/>
        <v>12068.212490308915</v>
      </c>
      <c r="Q488">
        <f t="shared" ca="1" si="212"/>
        <v>1906</v>
      </c>
      <c r="R488">
        <f t="shared" ca="1" si="213"/>
        <v>10611.807950701666</v>
      </c>
      <c r="S488">
        <f t="shared" ca="1" si="214"/>
        <v>2269.3771491354473</v>
      </c>
      <c r="T488">
        <f t="shared" ca="1" si="215"/>
        <v>50677.589639444363</v>
      </c>
      <c r="U488">
        <f t="shared" ca="1" si="216"/>
        <v>31591.778828340422</v>
      </c>
      <c r="V488">
        <f t="shared" ca="1" si="217"/>
        <v>19085.81081110394</v>
      </c>
      <c r="AD488" s="5">
        <f ca="1">IF(Table1[[#This Row],[Gender]]="men",1,0)</f>
        <v>0</v>
      </c>
      <c r="AE488" s="6">
        <f ca="1">IF(Table1[[#This Row],[Gender]]="women",1,0)</f>
        <v>1</v>
      </c>
      <c r="AF488" s="6"/>
      <c r="AG488" s="7"/>
      <c r="AJ488" s="17">
        <f ca="1">IF(Table1[[#This Row],[field of work]]="TEACHING",1,0)</f>
        <v>0</v>
      </c>
      <c r="AK488" s="11">
        <f ca="1">IF(Table1[[#This Row],[field of work]]="CONSTRUCTION",1,0)</f>
        <v>0</v>
      </c>
      <c r="AL488" s="11">
        <f ca="1">IF(Table1[[#This Row],[field of work]]="AGRICULTURE",1,0)</f>
        <v>0</v>
      </c>
      <c r="AM488" s="11">
        <f ca="1">IF(Table1[[#This Row],[field of work]]="AGRICULTURE",1,0)</f>
        <v>0</v>
      </c>
      <c r="AN488" s="11">
        <f ca="1">IF(Table1[[#This Row],[field of work]]="HEALTH",1,0)</f>
        <v>0</v>
      </c>
      <c r="AO488" s="11">
        <f ca="1">IF(Table1[[#This Row],[field of work]]="IT",1,0)</f>
        <v>0</v>
      </c>
      <c r="AP488" s="11"/>
      <c r="AQ488" s="11"/>
      <c r="AR488" s="6"/>
      <c r="AS488" s="6"/>
      <c r="AT488" s="6"/>
      <c r="AU488" s="7"/>
      <c r="AW488" s="20">
        <f ca="1">QUOTIENT(Table1[[#This Row],[Car Value]],Table1[[#This Row],[Cars]])</f>
        <v>4022</v>
      </c>
      <c r="AX488" s="6"/>
      <c r="AY488" s="17">
        <f ca="1">IF(Table1[[#This Row],[Value of debts]]&gt;$AZ$6,1,0)</f>
        <v>1</v>
      </c>
      <c r="AZ488" s="6"/>
      <c r="BA488" s="6"/>
      <c r="BB488" s="7"/>
      <c r="BC488" s="27">
        <f ca="1">(Table1[[#This Row],[Mortage left]]/Table1[[#This Row],[Value of House]])</f>
        <v>0.52487536812434665</v>
      </c>
      <c r="BD488" s="11">
        <f t="shared" ca="1" si="218"/>
        <v>0</v>
      </c>
      <c r="BE488" s="11"/>
      <c r="BF488" s="11"/>
      <c r="BG488" s="17">
        <f ca="1">IF(Table1[[#This Row],[Area]]="YUKON",Table1[[#This Row],[Income]],0)</f>
        <v>0</v>
      </c>
      <c r="BH488" s="11">
        <f ca="1">IF(Table1[[#This Row],[Area]]="BC",Table1[[#This Row],[Income]],0)</f>
        <v>0</v>
      </c>
      <c r="BI488" s="11">
        <f t="shared" ca="1" si="219"/>
        <v>0</v>
      </c>
      <c r="BJ488" s="11">
        <f t="shared" si="220"/>
        <v>0</v>
      </c>
      <c r="BK488" s="11">
        <f ca="1">IF(Table1[[#This Row],[Area]]="NUNAVUT",Table1[[#This Row],[Income]],0)</f>
        <v>0</v>
      </c>
      <c r="BL488" s="11">
        <f t="shared" si="221"/>
        <v>0</v>
      </c>
      <c r="BM488" s="6">
        <f ca="1">IF(Table1[[#This Row],[Area]]="MANITOBA",Table1[[#This Row],[Income]],0)</f>
        <v>0</v>
      </c>
      <c r="BN488" s="6">
        <f ca="1">IF(Table1[[#This Row],[Area]]="ONTARIO",Table1[[#This Row],[Income]],0)</f>
        <v>7268</v>
      </c>
      <c r="BO488" s="6">
        <f ca="1">IF(Table1[[#This Row],[Area]]="QUEBEC",Table1[[#This Row],[Income]],0)</f>
        <v>0</v>
      </c>
      <c r="BP488" s="6">
        <f ca="1">IF(Table1[[#This Row],[Area]]="NEWFOUNLAND",Table1[[#This Row],[Income]],0)</f>
        <v>0</v>
      </c>
      <c r="BQ488" s="6">
        <f ca="1">IF(Table1[[#This Row],[Area]]="NEW BRUNCWICK",Table1[[#This Row],[Income]],0)</f>
        <v>0</v>
      </c>
      <c r="BR488" s="6">
        <f ca="1">IF(Table1[[#This Row],[Area]]="NOVA SCOTIA",Table1[[#This Row],[Income]],0)</f>
        <v>0</v>
      </c>
      <c r="BS488" s="7">
        <f t="shared" ca="1" si="222"/>
        <v>0</v>
      </c>
      <c r="BT488" s="5">
        <f ca="1">IF(Table1[[#This Row],[field of work]]="HEALTH",Table1[[#This Row],[Income]],0)</f>
        <v>0</v>
      </c>
      <c r="BU488" s="6">
        <f ca="1">IF(Table1[[#This Row],[field of work]]="CONSTRUCTION",Table1[[#This Row],[Income]],0)</f>
        <v>0</v>
      </c>
      <c r="BV488" s="6">
        <f t="shared" ca="1" si="223"/>
        <v>0</v>
      </c>
      <c r="BW488" s="6">
        <f ca="1">IF(Table1[[#This Row],[field of work]]="IT",Table1[[#This Row],[Income]],0)</f>
        <v>0</v>
      </c>
      <c r="BX488" s="6">
        <f ca="1">IF(Table1[[#This Row],[field of work]]="GENERAL WORK",Table1[[#This Row],[Income]],0)</f>
        <v>0</v>
      </c>
      <c r="BY488" s="7">
        <f ca="1">IF(Table1[[#This Row],[field of work]]="AGRICULTURE",Table1[[#This Row],[Income]],0)</f>
        <v>0</v>
      </c>
      <c r="BZ488" s="5">
        <f ca="1">IF(Table1[[#This Row],[Value of debts]]&gt;Table1[[#This Row],[Income]],1,0)</f>
        <v>1</v>
      </c>
      <c r="CA488" s="7"/>
      <c r="CB488" s="5">
        <f ca="1">IF(Table1[[#This Row],[Networth of person($)]]&gt;$CC$6,Table1[[#This Row],[age]],0)</f>
        <v>31</v>
      </c>
      <c r="CC488" s="7"/>
      <c r="CD488" s="6"/>
      <c r="CE488" s="6"/>
      <c r="CF488" s="6"/>
      <c r="CG488" s="6"/>
      <c r="CH488" s="6"/>
      <c r="CI488" s="6"/>
    </row>
    <row r="489" spans="2:87" x14ac:dyDescent="0.25">
      <c r="B489">
        <f t="shared" ca="1" si="197"/>
        <v>1</v>
      </c>
      <c r="C489" t="str">
        <f t="shared" ca="1" si="198"/>
        <v>men</v>
      </c>
      <c r="D489">
        <f t="shared" ca="1" si="199"/>
        <v>43</v>
      </c>
      <c r="E489">
        <f t="shared" ca="1" si="200"/>
        <v>6</v>
      </c>
      <c r="F489" t="str">
        <f t="shared" ca="1" si="201"/>
        <v>agriculture</v>
      </c>
      <c r="G489">
        <f t="shared" ca="1" si="202"/>
        <v>5</v>
      </c>
      <c r="H489" t="str">
        <f t="shared" ca="1" si="203"/>
        <v>other</v>
      </c>
      <c r="I489">
        <f t="shared" ca="1" si="204"/>
        <v>4</v>
      </c>
      <c r="J489">
        <f t="shared" ca="1" si="205"/>
        <v>1</v>
      </c>
      <c r="K489">
        <f t="shared" ca="1" si="206"/>
        <v>8629</v>
      </c>
      <c r="L489">
        <f t="shared" ca="1" si="207"/>
        <v>10</v>
      </c>
      <c r="M489" t="str">
        <f t="shared" ca="1" si="208"/>
        <v>Newfounland</v>
      </c>
      <c r="N489">
        <f t="shared" ca="1" si="209"/>
        <v>25887</v>
      </c>
      <c r="O489">
        <f t="shared" ca="1" si="210"/>
        <v>1612.6733428974562</v>
      </c>
      <c r="P489">
        <f t="shared" ca="1" si="211"/>
        <v>1746.1750678095348</v>
      </c>
      <c r="Q489">
        <f t="shared" ca="1" si="212"/>
        <v>1009</v>
      </c>
      <c r="R489">
        <f t="shared" ca="1" si="213"/>
        <v>14.268419720371718</v>
      </c>
      <c r="S489">
        <f t="shared" ca="1" si="214"/>
        <v>257.49340077500801</v>
      </c>
      <c r="T489">
        <f t="shared" ca="1" si="215"/>
        <v>27890.668468584543</v>
      </c>
      <c r="U489">
        <f t="shared" ca="1" si="216"/>
        <v>2635.9417626178279</v>
      </c>
      <c r="V489">
        <f t="shared" ca="1" si="217"/>
        <v>25254.726705966714</v>
      </c>
      <c r="AD489" s="5">
        <f ca="1">IF(Table1[[#This Row],[Gender]]="men",1,0)</f>
        <v>1</v>
      </c>
      <c r="AE489" s="6">
        <f ca="1">IF(Table1[[#This Row],[Gender]]="women",1,0)</f>
        <v>0</v>
      </c>
      <c r="AF489" s="6"/>
      <c r="AG489" s="7"/>
      <c r="AJ489" s="17">
        <f ca="1">IF(Table1[[#This Row],[field of work]]="TEACHING",1,0)</f>
        <v>0</v>
      </c>
      <c r="AK489" s="11">
        <f ca="1">IF(Table1[[#This Row],[field of work]]="CONSTRUCTION",1,0)</f>
        <v>0</v>
      </c>
      <c r="AL489" s="11">
        <f ca="1">IF(Table1[[#This Row],[field of work]]="AGRICULTURE",1,0)</f>
        <v>1</v>
      </c>
      <c r="AM489" s="11">
        <f ca="1">IF(Table1[[#This Row],[field of work]]="AGRICULTURE",1,0)</f>
        <v>1</v>
      </c>
      <c r="AN489" s="11">
        <f ca="1">IF(Table1[[#This Row],[field of work]]="HEALTH",1,0)</f>
        <v>0</v>
      </c>
      <c r="AO489" s="11">
        <f ca="1">IF(Table1[[#This Row],[field of work]]="IT",1,0)</f>
        <v>0</v>
      </c>
      <c r="AP489" s="11"/>
      <c r="AQ489" s="11"/>
      <c r="AR489" s="6"/>
      <c r="AS489" s="6"/>
      <c r="AT489" s="6"/>
      <c r="AU489" s="7"/>
      <c r="AW489" s="20">
        <f ca="1">QUOTIENT(Table1[[#This Row],[Car Value]],Table1[[#This Row],[Cars]])</f>
        <v>1746</v>
      </c>
      <c r="AX489" s="6"/>
      <c r="AY489" s="17">
        <f ca="1">IF(Table1[[#This Row],[Value of debts]]&gt;$AZ$6,1,0)</f>
        <v>1</v>
      </c>
      <c r="AZ489" s="6"/>
      <c r="BA489" s="6"/>
      <c r="BB489" s="7"/>
      <c r="BC489" s="27">
        <f ca="1">(Table1[[#This Row],[Mortage left]]/Table1[[#This Row],[Value of House]])</f>
        <v>6.2296648622762629E-2</v>
      </c>
      <c r="BD489" s="11">
        <f t="shared" ca="1" si="218"/>
        <v>1</v>
      </c>
      <c r="BE489" s="11"/>
      <c r="BF489" s="11"/>
      <c r="BG489" s="17">
        <f ca="1">IF(Table1[[#This Row],[Area]]="YUKON",Table1[[#This Row],[Income]],0)</f>
        <v>0</v>
      </c>
      <c r="BH489" s="11">
        <f ca="1">IF(Table1[[#This Row],[Area]]="BC",Table1[[#This Row],[Income]],0)</f>
        <v>0</v>
      </c>
      <c r="BI489" s="11">
        <f t="shared" ca="1" si="219"/>
        <v>0</v>
      </c>
      <c r="BJ489" s="11">
        <f t="shared" si="220"/>
        <v>0</v>
      </c>
      <c r="BK489" s="11">
        <f ca="1">IF(Table1[[#This Row],[Area]]="NUNAVUT",Table1[[#This Row],[Income]],0)</f>
        <v>0</v>
      </c>
      <c r="BL489" s="11">
        <f t="shared" si="221"/>
        <v>0</v>
      </c>
      <c r="BM489" s="6">
        <f ca="1">IF(Table1[[#This Row],[Area]]="MANITOBA",Table1[[#This Row],[Income]],0)</f>
        <v>0</v>
      </c>
      <c r="BN489" s="6">
        <f ca="1">IF(Table1[[#This Row],[Area]]="ONTARIO",Table1[[#This Row],[Income]],0)</f>
        <v>0</v>
      </c>
      <c r="BO489" s="6">
        <f ca="1">IF(Table1[[#This Row],[Area]]="QUEBEC",Table1[[#This Row],[Income]],0)</f>
        <v>0</v>
      </c>
      <c r="BP489" s="6">
        <f ca="1">IF(Table1[[#This Row],[Area]]="NEWFOUNLAND",Table1[[#This Row],[Income]],0)</f>
        <v>8629</v>
      </c>
      <c r="BQ489" s="6">
        <f ca="1">IF(Table1[[#This Row],[Area]]="NEW BRUNCWICK",Table1[[#This Row],[Income]],0)</f>
        <v>0</v>
      </c>
      <c r="BR489" s="6">
        <f ca="1">IF(Table1[[#This Row],[Area]]="NOVA SCOTIA",Table1[[#This Row],[Income]],0)</f>
        <v>0</v>
      </c>
      <c r="BS489" s="7">
        <f t="shared" ca="1" si="222"/>
        <v>0</v>
      </c>
      <c r="BT489" s="5">
        <f ca="1">IF(Table1[[#This Row],[field of work]]="HEALTH",Table1[[#This Row],[Income]],0)</f>
        <v>0</v>
      </c>
      <c r="BU489" s="6">
        <f ca="1">IF(Table1[[#This Row],[field of work]]="CONSTRUCTION",Table1[[#This Row],[Income]],0)</f>
        <v>0</v>
      </c>
      <c r="BV489" s="6">
        <f t="shared" ca="1" si="223"/>
        <v>0</v>
      </c>
      <c r="BW489" s="6">
        <f ca="1">IF(Table1[[#This Row],[field of work]]="IT",Table1[[#This Row],[Income]],0)</f>
        <v>0</v>
      </c>
      <c r="BX489" s="6">
        <f ca="1">IF(Table1[[#This Row],[field of work]]="GENERAL WORK",Table1[[#This Row],[Income]],0)</f>
        <v>0</v>
      </c>
      <c r="BY489" s="7">
        <f ca="1">IF(Table1[[#This Row],[field of work]]="AGRICULTURE",Table1[[#This Row],[Income]],0)</f>
        <v>8629</v>
      </c>
      <c r="BZ489" s="5">
        <f ca="1">IF(Table1[[#This Row],[Value of debts]]&gt;Table1[[#This Row],[Income]],1,0)</f>
        <v>0</v>
      </c>
      <c r="CA489" s="7"/>
      <c r="CB489" s="5">
        <f ca="1">IF(Table1[[#This Row],[Networth of person($)]]&gt;$CC$6,Table1[[#This Row],[age]],0)</f>
        <v>43</v>
      </c>
      <c r="CC489" s="7"/>
      <c r="CD489" s="6"/>
      <c r="CE489" s="6"/>
      <c r="CF489" s="6"/>
      <c r="CG489" s="6"/>
      <c r="CH489" s="6"/>
      <c r="CI489" s="6"/>
    </row>
    <row r="490" spans="2:87" x14ac:dyDescent="0.25">
      <c r="B490">
        <f t="shared" ca="1" si="197"/>
        <v>1</v>
      </c>
      <c r="C490" t="str">
        <f t="shared" ca="1" si="198"/>
        <v>men</v>
      </c>
      <c r="D490">
        <f t="shared" ca="1" si="199"/>
        <v>26</v>
      </c>
      <c r="E490">
        <f t="shared" ca="1" si="200"/>
        <v>2</v>
      </c>
      <c r="F490" t="str">
        <f t="shared" ca="1" si="201"/>
        <v>constuction</v>
      </c>
      <c r="G490">
        <f t="shared" ca="1" si="202"/>
        <v>3</v>
      </c>
      <c r="H490" t="str">
        <f t="shared" ca="1" si="203"/>
        <v>university</v>
      </c>
      <c r="I490">
        <f t="shared" ca="1" si="204"/>
        <v>2</v>
      </c>
      <c r="J490">
        <f t="shared" ca="1" si="205"/>
        <v>2</v>
      </c>
      <c r="K490">
        <f t="shared" ca="1" si="206"/>
        <v>6862</v>
      </c>
      <c r="L490">
        <f t="shared" ca="1" si="207"/>
        <v>5</v>
      </c>
      <c r="M490" t="str">
        <f t="shared" ca="1" si="208"/>
        <v>Nunavut</v>
      </c>
      <c r="N490">
        <f t="shared" ca="1" si="209"/>
        <v>27448</v>
      </c>
      <c r="O490">
        <f t="shared" ca="1" si="210"/>
        <v>27081.468671156668</v>
      </c>
      <c r="P490">
        <f t="shared" ca="1" si="211"/>
        <v>5927.1869717842728</v>
      </c>
      <c r="Q490">
        <f t="shared" ca="1" si="212"/>
        <v>2593</v>
      </c>
      <c r="R490">
        <f t="shared" ca="1" si="213"/>
        <v>11447.565411833526</v>
      </c>
      <c r="S490">
        <f t="shared" ca="1" si="214"/>
        <v>7970.9715129162923</v>
      </c>
      <c r="T490">
        <f t="shared" ca="1" si="215"/>
        <v>41346.158484700565</v>
      </c>
      <c r="U490">
        <f t="shared" ca="1" si="216"/>
        <v>41122.034082990198</v>
      </c>
      <c r="V490">
        <f t="shared" ca="1" si="217"/>
        <v>224.12440171036724</v>
      </c>
      <c r="AD490" s="5">
        <f ca="1">IF(Table1[[#This Row],[Gender]]="men",1,0)</f>
        <v>1</v>
      </c>
      <c r="AE490" s="6">
        <f ca="1">IF(Table1[[#This Row],[Gender]]="women",1,0)</f>
        <v>0</v>
      </c>
      <c r="AF490" s="6"/>
      <c r="AG490" s="7"/>
      <c r="AJ490" s="17">
        <f ca="1">IF(Table1[[#This Row],[field of work]]="TEACHING",1,0)</f>
        <v>0</v>
      </c>
      <c r="AK490" s="11">
        <f ca="1">IF(Table1[[#This Row],[field of work]]="CONSTRUCTION",1,0)</f>
        <v>0</v>
      </c>
      <c r="AL490" s="11">
        <f ca="1">IF(Table1[[#This Row],[field of work]]="AGRICULTURE",1,0)</f>
        <v>0</v>
      </c>
      <c r="AM490" s="11">
        <f ca="1">IF(Table1[[#This Row],[field of work]]="AGRICULTURE",1,0)</f>
        <v>0</v>
      </c>
      <c r="AN490" s="11">
        <f ca="1">IF(Table1[[#This Row],[field of work]]="HEALTH",1,0)</f>
        <v>0</v>
      </c>
      <c r="AO490" s="11">
        <f ca="1">IF(Table1[[#This Row],[field of work]]="IT",1,0)</f>
        <v>0</v>
      </c>
      <c r="AP490" s="11"/>
      <c r="AQ490" s="11"/>
      <c r="AR490" s="6"/>
      <c r="AS490" s="6"/>
      <c r="AT490" s="6"/>
      <c r="AU490" s="7"/>
      <c r="AW490" s="20">
        <f ca="1">QUOTIENT(Table1[[#This Row],[Car Value]],Table1[[#This Row],[Cars]])</f>
        <v>2963</v>
      </c>
      <c r="AX490" s="6"/>
      <c r="AY490" s="17">
        <f ca="1">IF(Table1[[#This Row],[Value of debts]]&gt;$AZ$6,1,0)</f>
        <v>1</v>
      </c>
      <c r="AZ490" s="6"/>
      <c r="BA490" s="6"/>
      <c r="BB490" s="7"/>
      <c r="BC490" s="27">
        <f ca="1">(Table1[[#This Row],[Mortage left]]/Table1[[#This Row],[Value of House]])</f>
        <v>0.98664633748020503</v>
      </c>
      <c r="BD490" s="11">
        <f t="shared" ca="1" si="218"/>
        <v>0</v>
      </c>
      <c r="BE490" s="11"/>
      <c r="BF490" s="11"/>
      <c r="BG490" s="17">
        <f ca="1">IF(Table1[[#This Row],[Area]]="YUKON",Table1[[#This Row],[Income]],0)</f>
        <v>0</v>
      </c>
      <c r="BH490" s="11">
        <f ca="1">IF(Table1[[#This Row],[Area]]="BC",Table1[[#This Row],[Income]],0)</f>
        <v>0</v>
      </c>
      <c r="BI490" s="11">
        <f t="shared" ca="1" si="219"/>
        <v>0</v>
      </c>
      <c r="BJ490" s="11">
        <f t="shared" si="220"/>
        <v>0</v>
      </c>
      <c r="BK490" s="11">
        <f ca="1">IF(Table1[[#This Row],[Area]]="NUNAVUT",Table1[[#This Row],[Income]],0)</f>
        <v>6862</v>
      </c>
      <c r="BL490" s="11">
        <f t="shared" si="221"/>
        <v>0</v>
      </c>
      <c r="BM490" s="6">
        <f ca="1">IF(Table1[[#This Row],[Area]]="MANITOBA",Table1[[#This Row],[Income]],0)</f>
        <v>0</v>
      </c>
      <c r="BN490" s="6">
        <f ca="1">IF(Table1[[#This Row],[Area]]="ONTARIO",Table1[[#This Row],[Income]],0)</f>
        <v>0</v>
      </c>
      <c r="BO490" s="6">
        <f ca="1">IF(Table1[[#This Row],[Area]]="QUEBEC",Table1[[#This Row],[Income]],0)</f>
        <v>0</v>
      </c>
      <c r="BP490" s="6">
        <f ca="1">IF(Table1[[#This Row],[Area]]="NEWFOUNLAND",Table1[[#This Row],[Income]],0)</f>
        <v>0</v>
      </c>
      <c r="BQ490" s="6">
        <f ca="1">IF(Table1[[#This Row],[Area]]="NEW BRUNCWICK",Table1[[#This Row],[Income]],0)</f>
        <v>0</v>
      </c>
      <c r="BR490" s="6">
        <f ca="1">IF(Table1[[#This Row],[Area]]="NOVA SCOTIA",Table1[[#This Row],[Income]],0)</f>
        <v>0</v>
      </c>
      <c r="BS490" s="7">
        <f t="shared" ca="1" si="222"/>
        <v>0</v>
      </c>
      <c r="BT490" s="5">
        <f ca="1">IF(Table1[[#This Row],[field of work]]="HEALTH",Table1[[#This Row],[Income]],0)</f>
        <v>0</v>
      </c>
      <c r="BU490" s="6">
        <f ca="1">IF(Table1[[#This Row],[field of work]]="CONSTRUCTION",Table1[[#This Row],[Income]],0)</f>
        <v>0</v>
      </c>
      <c r="BV490" s="6">
        <f t="shared" ca="1" si="223"/>
        <v>0</v>
      </c>
      <c r="BW490" s="6">
        <f ca="1">IF(Table1[[#This Row],[field of work]]="IT",Table1[[#This Row],[Income]],0)</f>
        <v>0</v>
      </c>
      <c r="BX490" s="6">
        <f ca="1">IF(Table1[[#This Row],[field of work]]="GENERAL WORK",Table1[[#This Row],[Income]],0)</f>
        <v>0</v>
      </c>
      <c r="BY490" s="7">
        <f ca="1">IF(Table1[[#This Row],[field of work]]="AGRICULTURE",Table1[[#This Row],[Income]],0)</f>
        <v>0</v>
      </c>
      <c r="BZ490" s="5">
        <f ca="1">IF(Table1[[#This Row],[Value of debts]]&gt;Table1[[#This Row],[Income]],1,0)</f>
        <v>1</v>
      </c>
      <c r="CA490" s="7"/>
      <c r="CB490" s="5">
        <f ca="1">IF(Table1[[#This Row],[Networth of person($)]]&gt;$CC$6,Table1[[#This Row],[age]],0)</f>
        <v>0</v>
      </c>
      <c r="CC490" s="7"/>
      <c r="CD490" s="6"/>
      <c r="CE490" s="6"/>
      <c r="CF490" s="6"/>
      <c r="CG490" s="6"/>
      <c r="CH490" s="6"/>
      <c r="CI490" s="6"/>
    </row>
    <row r="491" spans="2:87" x14ac:dyDescent="0.25">
      <c r="B491">
        <f t="shared" ca="1" si="197"/>
        <v>1</v>
      </c>
      <c r="C491" t="str">
        <f t="shared" ca="1" si="198"/>
        <v>men</v>
      </c>
      <c r="D491">
        <f t="shared" ca="1" si="199"/>
        <v>29</v>
      </c>
      <c r="E491">
        <f t="shared" ca="1" si="200"/>
        <v>5</v>
      </c>
      <c r="F491" t="str">
        <f t="shared" ca="1" si="201"/>
        <v>general work</v>
      </c>
      <c r="G491">
        <f t="shared" ca="1" si="202"/>
        <v>3</v>
      </c>
      <c r="H491" t="str">
        <f t="shared" ca="1" si="203"/>
        <v>university</v>
      </c>
      <c r="I491">
        <f t="shared" ca="1" si="204"/>
        <v>4</v>
      </c>
      <c r="J491">
        <f t="shared" ca="1" si="205"/>
        <v>3</v>
      </c>
      <c r="K491">
        <f t="shared" ca="1" si="206"/>
        <v>4662</v>
      </c>
      <c r="L491">
        <f t="shared" ca="1" si="207"/>
        <v>11</v>
      </c>
      <c r="M491" t="str">
        <f t="shared" ca="1" si="208"/>
        <v>New bruncwick</v>
      </c>
      <c r="N491">
        <f t="shared" ca="1" si="209"/>
        <v>13986</v>
      </c>
      <c r="O491">
        <f t="shared" ca="1" si="210"/>
        <v>9745.2212938719986</v>
      </c>
      <c r="P491">
        <f t="shared" ca="1" si="211"/>
        <v>623.48389641989843</v>
      </c>
      <c r="Q491">
        <f t="shared" ca="1" si="212"/>
        <v>277</v>
      </c>
      <c r="R491">
        <f t="shared" ca="1" si="213"/>
        <v>2042.2067463777601</v>
      </c>
      <c r="S491">
        <f t="shared" ca="1" si="214"/>
        <v>2099.8965141932067</v>
      </c>
      <c r="T491">
        <f t="shared" ca="1" si="215"/>
        <v>16709.380410613107</v>
      </c>
      <c r="U491">
        <f t="shared" ca="1" si="216"/>
        <v>12064.428040249759</v>
      </c>
      <c r="V491">
        <f t="shared" ca="1" si="217"/>
        <v>4644.9523703633477</v>
      </c>
      <c r="AD491" s="5">
        <f ca="1">IF(Table1[[#This Row],[Gender]]="men",1,0)</f>
        <v>1</v>
      </c>
      <c r="AE491" s="6">
        <f ca="1">IF(Table1[[#This Row],[Gender]]="women",1,0)</f>
        <v>0</v>
      </c>
      <c r="AF491" s="6"/>
      <c r="AG491" s="7"/>
      <c r="AJ491" s="17">
        <f ca="1">IF(Table1[[#This Row],[field of work]]="TEACHING",1,0)</f>
        <v>0</v>
      </c>
      <c r="AK491" s="11">
        <f ca="1">IF(Table1[[#This Row],[field of work]]="CONSTRUCTION",1,0)</f>
        <v>0</v>
      </c>
      <c r="AL491" s="11">
        <f ca="1">IF(Table1[[#This Row],[field of work]]="AGRICULTURE",1,0)</f>
        <v>0</v>
      </c>
      <c r="AM491" s="11">
        <f ca="1">IF(Table1[[#This Row],[field of work]]="AGRICULTURE",1,0)</f>
        <v>0</v>
      </c>
      <c r="AN491" s="11">
        <f ca="1">IF(Table1[[#This Row],[field of work]]="HEALTH",1,0)</f>
        <v>0</v>
      </c>
      <c r="AO491" s="11">
        <f ca="1">IF(Table1[[#This Row],[field of work]]="IT",1,0)</f>
        <v>0</v>
      </c>
      <c r="AP491" s="11"/>
      <c r="AQ491" s="11"/>
      <c r="AR491" s="6"/>
      <c r="AS491" s="6"/>
      <c r="AT491" s="6"/>
      <c r="AU491" s="7"/>
      <c r="AW491" s="20">
        <f ca="1">QUOTIENT(Table1[[#This Row],[Car Value]],Table1[[#This Row],[Cars]])</f>
        <v>207</v>
      </c>
      <c r="AX491" s="6"/>
      <c r="AY491" s="17">
        <f ca="1">IF(Table1[[#This Row],[Value of debts]]&gt;$AZ$6,1,0)</f>
        <v>1</v>
      </c>
      <c r="AZ491" s="6"/>
      <c r="BA491" s="6"/>
      <c r="BB491" s="7"/>
      <c r="BC491" s="27">
        <f ca="1">(Table1[[#This Row],[Mortage left]]/Table1[[#This Row],[Value of House]])</f>
        <v>0.6967840192958672</v>
      </c>
      <c r="BD491" s="11">
        <f t="shared" ca="1" si="218"/>
        <v>0</v>
      </c>
      <c r="BE491" s="11"/>
      <c r="BF491" s="11"/>
      <c r="BG491" s="17">
        <f ca="1">IF(Table1[[#This Row],[Area]]="YUKON",Table1[[#This Row],[Income]],0)</f>
        <v>0</v>
      </c>
      <c r="BH491" s="11">
        <f ca="1">IF(Table1[[#This Row],[Area]]="BC",Table1[[#This Row],[Income]],0)</f>
        <v>0</v>
      </c>
      <c r="BI491" s="11">
        <f t="shared" ca="1" si="219"/>
        <v>0</v>
      </c>
      <c r="BJ491" s="11">
        <f t="shared" si="220"/>
        <v>0</v>
      </c>
      <c r="BK491" s="11">
        <f ca="1">IF(Table1[[#This Row],[Area]]="NUNAVUT",Table1[[#This Row],[Income]],0)</f>
        <v>0</v>
      </c>
      <c r="BL491" s="11">
        <f t="shared" si="221"/>
        <v>0</v>
      </c>
      <c r="BM491" s="6">
        <f ca="1">IF(Table1[[#This Row],[Area]]="MANITOBA",Table1[[#This Row],[Income]],0)</f>
        <v>0</v>
      </c>
      <c r="BN491" s="6">
        <f ca="1">IF(Table1[[#This Row],[Area]]="ONTARIO",Table1[[#This Row],[Income]],0)</f>
        <v>0</v>
      </c>
      <c r="BO491" s="6">
        <f ca="1">IF(Table1[[#This Row],[Area]]="QUEBEC",Table1[[#This Row],[Income]],0)</f>
        <v>0</v>
      </c>
      <c r="BP491" s="6">
        <f ca="1">IF(Table1[[#This Row],[Area]]="NEWFOUNLAND",Table1[[#This Row],[Income]],0)</f>
        <v>0</v>
      </c>
      <c r="BQ491" s="6">
        <f ca="1">IF(Table1[[#This Row],[Area]]="NEW BRUNCWICK",Table1[[#This Row],[Income]],0)</f>
        <v>4662</v>
      </c>
      <c r="BR491" s="6">
        <f ca="1">IF(Table1[[#This Row],[Area]]="NOVA SCOTIA",Table1[[#This Row],[Income]],0)</f>
        <v>0</v>
      </c>
      <c r="BS491" s="7">
        <f t="shared" ca="1" si="222"/>
        <v>0</v>
      </c>
      <c r="BT491" s="5">
        <f ca="1">IF(Table1[[#This Row],[field of work]]="HEALTH",Table1[[#This Row],[Income]],0)</f>
        <v>0</v>
      </c>
      <c r="BU491" s="6">
        <f ca="1">IF(Table1[[#This Row],[field of work]]="CONSTRUCTION",Table1[[#This Row],[Income]],0)</f>
        <v>0</v>
      </c>
      <c r="BV491" s="6">
        <f t="shared" ca="1" si="223"/>
        <v>0</v>
      </c>
      <c r="BW491" s="6">
        <f ca="1">IF(Table1[[#This Row],[field of work]]="IT",Table1[[#This Row],[Income]],0)</f>
        <v>0</v>
      </c>
      <c r="BX491" s="6">
        <f ca="1">IF(Table1[[#This Row],[field of work]]="GENERAL WORK",Table1[[#This Row],[Income]],0)</f>
        <v>4662</v>
      </c>
      <c r="BY491" s="7">
        <f ca="1">IF(Table1[[#This Row],[field of work]]="AGRICULTURE",Table1[[#This Row],[Income]],0)</f>
        <v>0</v>
      </c>
      <c r="BZ491" s="5">
        <f ca="1">IF(Table1[[#This Row],[Value of debts]]&gt;Table1[[#This Row],[Income]],1,0)</f>
        <v>1</v>
      </c>
      <c r="CA491" s="7"/>
      <c r="CB491" s="5">
        <f ca="1">IF(Table1[[#This Row],[Networth of person($)]]&gt;$CC$6,Table1[[#This Row],[age]],0)</f>
        <v>0</v>
      </c>
      <c r="CC491" s="7"/>
      <c r="CD491" s="6"/>
      <c r="CE491" s="6"/>
      <c r="CF491" s="6"/>
      <c r="CG491" s="6"/>
      <c r="CH491" s="6"/>
      <c r="CI491" s="6"/>
    </row>
    <row r="492" spans="2:87" x14ac:dyDescent="0.25">
      <c r="B492">
        <f t="shared" ca="1" si="197"/>
        <v>2</v>
      </c>
      <c r="C492" t="str">
        <f t="shared" ca="1" si="198"/>
        <v>women</v>
      </c>
      <c r="D492">
        <f t="shared" ca="1" si="199"/>
        <v>44</v>
      </c>
      <c r="E492">
        <f t="shared" ca="1" si="200"/>
        <v>6</v>
      </c>
      <c r="F492" t="str">
        <f t="shared" ca="1" si="201"/>
        <v>agriculture</v>
      </c>
      <c r="G492">
        <f t="shared" ca="1" si="202"/>
        <v>6</v>
      </c>
      <c r="H492" t="str">
        <f t="shared" ca="1" si="203"/>
        <v>other</v>
      </c>
      <c r="I492">
        <f t="shared" ca="1" si="204"/>
        <v>3</v>
      </c>
      <c r="J492">
        <f t="shared" ca="1" si="205"/>
        <v>3</v>
      </c>
      <c r="K492">
        <f t="shared" ca="1" si="206"/>
        <v>4629</v>
      </c>
      <c r="L492">
        <f t="shared" ca="1" si="207"/>
        <v>12</v>
      </c>
      <c r="M492" t="str">
        <f t="shared" ca="1" si="208"/>
        <v>Nova Scotia</v>
      </c>
      <c r="N492">
        <f t="shared" ca="1" si="209"/>
        <v>18516</v>
      </c>
      <c r="O492">
        <f t="shared" ca="1" si="210"/>
        <v>12273.094472803439</v>
      </c>
      <c r="P492">
        <f t="shared" ca="1" si="211"/>
        <v>1043.3120184711668</v>
      </c>
      <c r="Q492">
        <f t="shared" ca="1" si="212"/>
        <v>788</v>
      </c>
      <c r="R492">
        <f t="shared" ca="1" si="213"/>
        <v>990.0606824115124</v>
      </c>
      <c r="S492">
        <f t="shared" ca="1" si="214"/>
        <v>5208.5530937651793</v>
      </c>
      <c r="T492">
        <f t="shared" ca="1" si="215"/>
        <v>24767.865112236344</v>
      </c>
      <c r="U492">
        <f t="shared" ca="1" si="216"/>
        <v>14051.155155214952</v>
      </c>
      <c r="V492">
        <f t="shared" ca="1" si="217"/>
        <v>10716.709957021392</v>
      </c>
      <c r="AD492" s="5">
        <f ca="1">IF(Table1[[#This Row],[Gender]]="men",1,0)</f>
        <v>0</v>
      </c>
      <c r="AE492" s="6">
        <f ca="1">IF(Table1[[#This Row],[Gender]]="women",1,0)</f>
        <v>1</v>
      </c>
      <c r="AF492" s="6"/>
      <c r="AG492" s="7"/>
      <c r="AJ492" s="17">
        <f ca="1">IF(Table1[[#This Row],[field of work]]="TEACHING",1,0)</f>
        <v>0</v>
      </c>
      <c r="AK492" s="11">
        <f ca="1">IF(Table1[[#This Row],[field of work]]="CONSTRUCTION",1,0)</f>
        <v>0</v>
      </c>
      <c r="AL492" s="11">
        <f ca="1">IF(Table1[[#This Row],[field of work]]="AGRICULTURE",1,0)</f>
        <v>1</v>
      </c>
      <c r="AM492" s="11">
        <f ca="1">IF(Table1[[#This Row],[field of work]]="AGRICULTURE",1,0)</f>
        <v>1</v>
      </c>
      <c r="AN492" s="11">
        <f ca="1">IF(Table1[[#This Row],[field of work]]="HEALTH",1,0)</f>
        <v>0</v>
      </c>
      <c r="AO492" s="11">
        <f ca="1">IF(Table1[[#This Row],[field of work]]="IT",1,0)</f>
        <v>0</v>
      </c>
      <c r="AP492" s="11"/>
      <c r="AQ492" s="11"/>
      <c r="AR492" s="6"/>
      <c r="AS492" s="6"/>
      <c r="AT492" s="6"/>
      <c r="AU492" s="7"/>
      <c r="AW492" s="20">
        <f ca="1">QUOTIENT(Table1[[#This Row],[Car Value]],Table1[[#This Row],[Cars]])</f>
        <v>347</v>
      </c>
      <c r="AX492" s="6"/>
      <c r="AY492" s="17">
        <f ca="1">IF(Table1[[#This Row],[Value of debts]]&gt;$AZ$6,1,0)</f>
        <v>1</v>
      </c>
      <c r="AZ492" s="6"/>
      <c r="BA492" s="6"/>
      <c r="BB492" s="7"/>
      <c r="BC492" s="27">
        <f ca="1">(Table1[[#This Row],[Mortage left]]/Table1[[#This Row],[Value of House]])</f>
        <v>0.66283724739703176</v>
      </c>
      <c r="BD492" s="11">
        <f t="shared" ca="1" si="218"/>
        <v>0</v>
      </c>
      <c r="BE492" s="11"/>
      <c r="BF492" s="11"/>
      <c r="BG492" s="17">
        <f ca="1">IF(Table1[[#This Row],[Area]]="YUKON",Table1[[#This Row],[Income]],0)</f>
        <v>0</v>
      </c>
      <c r="BH492" s="11">
        <f ca="1">IF(Table1[[#This Row],[Area]]="BC",Table1[[#This Row],[Income]],0)</f>
        <v>0</v>
      </c>
      <c r="BI492" s="11">
        <f t="shared" ca="1" si="219"/>
        <v>0</v>
      </c>
      <c r="BJ492" s="11">
        <f t="shared" si="220"/>
        <v>0</v>
      </c>
      <c r="BK492" s="11">
        <f ca="1">IF(Table1[[#This Row],[Area]]="NUNAVUT",Table1[[#This Row],[Income]],0)</f>
        <v>0</v>
      </c>
      <c r="BL492" s="11">
        <f t="shared" si="221"/>
        <v>0</v>
      </c>
      <c r="BM492" s="6">
        <f ca="1">IF(Table1[[#This Row],[Area]]="MANITOBA",Table1[[#This Row],[Income]],0)</f>
        <v>0</v>
      </c>
      <c r="BN492" s="6">
        <f ca="1">IF(Table1[[#This Row],[Area]]="ONTARIO",Table1[[#This Row],[Income]],0)</f>
        <v>0</v>
      </c>
      <c r="BO492" s="6">
        <f ca="1">IF(Table1[[#This Row],[Area]]="QUEBEC",Table1[[#This Row],[Income]],0)</f>
        <v>0</v>
      </c>
      <c r="BP492" s="6">
        <f ca="1">IF(Table1[[#This Row],[Area]]="NEWFOUNLAND",Table1[[#This Row],[Income]],0)</f>
        <v>0</v>
      </c>
      <c r="BQ492" s="6">
        <f ca="1">IF(Table1[[#This Row],[Area]]="NEW BRUNCWICK",Table1[[#This Row],[Income]],0)</f>
        <v>0</v>
      </c>
      <c r="BR492" s="6">
        <f ca="1">IF(Table1[[#This Row],[Area]]="NOVA SCOTIA",Table1[[#This Row],[Income]],0)</f>
        <v>4629</v>
      </c>
      <c r="BS492" s="7">
        <f t="shared" ca="1" si="222"/>
        <v>0</v>
      </c>
      <c r="BT492" s="5">
        <f ca="1">IF(Table1[[#This Row],[field of work]]="HEALTH",Table1[[#This Row],[Income]],0)</f>
        <v>0</v>
      </c>
      <c r="BU492" s="6">
        <f ca="1">IF(Table1[[#This Row],[field of work]]="CONSTRUCTION",Table1[[#This Row],[Income]],0)</f>
        <v>0</v>
      </c>
      <c r="BV492" s="6">
        <f t="shared" ca="1" si="223"/>
        <v>0</v>
      </c>
      <c r="BW492" s="6">
        <f ca="1">IF(Table1[[#This Row],[field of work]]="IT",Table1[[#This Row],[Income]],0)</f>
        <v>0</v>
      </c>
      <c r="BX492" s="6">
        <f ca="1">IF(Table1[[#This Row],[field of work]]="GENERAL WORK",Table1[[#This Row],[Income]],0)</f>
        <v>0</v>
      </c>
      <c r="BY492" s="7">
        <f ca="1">IF(Table1[[#This Row],[field of work]]="AGRICULTURE",Table1[[#This Row],[Income]],0)</f>
        <v>4629</v>
      </c>
      <c r="BZ492" s="5">
        <f ca="1">IF(Table1[[#This Row],[Value of debts]]&gt;Table1[[#This Row],[Income]],1,0)</f>
        <v>1</v>
      </c>
      <c r="CA492" s="7"/>
      <c r="CB492" s="5">
        <f ca="1">IF(Table1[[#This Row],[Networth of person($)]]&gt;$CC$6,Table1[[#This Row],[age]],0)</f>
        <v>44</v>
      </c>
      <c r="CC492" s="7"/>
      <c r="CD492" s="6"/>
      <c r="CE492" s="6"/>
      <c r="CF492" s="6"/>
      <c r="CG492" s="6"/>
      <c r="CH492" s="6"/>
      <c r="CI492" s="6"/>
    </row>
    <row r="493" spans="2:87" x14ac:dyDescent="0.25">
      <c r="B493">
        <f t="shared" ca="1" si="197"/>
        <v>2</v>
      </c>
      <c r="C493" t="str">
        <f t="shared" ca="1" si="198"/>
        <v>women</v>
      </c>
      <c r="D493">
        <f t="shared" ca="1" si="199"/>
        <v>36</v>
      </c>
      <c r="E493">
        <f t="shared" ca="1" si="200"/>
        <v>1</v>
      </c>
      <c r="F493" t="str">
        <f t="shared" ca="1" si="201"/>
        <v>health</v>
      </c>
      <c r="G493">
        <f t="shared" ca="1" si="202"/>
        <v>6</v>
      </c>
      <c r="H493" t="str">
        <f t="shared" ca="1" si="203"/>
        <v>other</v>
      </c>
      <c r="I493">
        <f t="shared" ca="1" si="204"/>
        <v>0</v>
      </c>
      <c r="J493">
        <f t="shared" ca="1" si="205"/>
        <v>3</v>
      </c>
      <c r="K493">
        <f t="shared" ca="1" si="206"/>
        <v>3742</v>
      </c>
      <c r="L493">
        <f t="shared" ca="1" si="207"/>
        <v>4</v>
      </c>
      <c r="M493" t="str">
        <f t="shared" ca="1" si="208"/>
        <v>Alberta</v>
      </c>
      <c r="N493">
        <f t="shared" ca="1" si="209"/>
        <v>18710</v>
      </c>
      <c r="O493">
        <f t="shared" ca="1" si="210"/>
        <v>7218.7432475292517</v>
      </c>
      <c r="P493">
        <f t="shared" ca="1" si="211"/>
        <v>9953.6698376465738</v>
      </c>
      <c r="Q493">
        <f t="shared" ca="1" si="212"/>
        <v>7237</v>
      </c>
      <c r="R493">
        <f t="shared" ca="1" si="213"/>
        <v>4776.9876899077099</v>
      </c>
      <c r="S493">
        <f t="shared" ca="1" si="214"/>
        <v>4719.1596629646619</v>
      </c>
      <c r="T493">
        <f t="shared" ca="1" si="215"/>
        <v>33382.829500611231</v>
      </c>
      <c r="U493">
        <f t="shared" ca="1" si="216"/>
        <v>19232.730937436962</v>
      </c>
      <c r="V493">
        <f t="shared" ca="1" si="217"/>
        <v>14150.09856317427</v>
      </c>
      <c r="AD493" s="5">
        <f ca="1">IF(Table1[[#This Row],[Gender]]="men",1,0)</f>
        <v>0</v>
      </c>
      <c r="AE493" s="6">
        <f ca="1">IF(Table1[[#This Row],[Gender]]="women",1,0)</f>
        <v>1</v>
      </c>
      <c r="AF493" s="6"/>
      <c r="AG493" s="7"/>
      <c r="AJ493" s="17">
        <f ca="1">IF(Table1[[#This Row],[field of work]]="TEACHING",1,0)</f>
        <v>0</v>
      </c>
      <c r="AK493" s="11">
        <f ca="1">IF(Table1[[#This Row],[field of work]]="CONSTRUCTION",1,0)</f>
        <v>0</v>
      </c>
      <c r="AL493" s="11">
        <f ca="1">IF(Table1[[#This Row],[field of work]]="AGRICULTURE",1,0)</f>
        <v>0</v>
      </c>
      <c r="AM493" s="11">
        <f ca="1">IF(Table1[[#This Row],[field of work]]="AGRICULTURE",1,0)</f>
        <v>0</v>
      </c>
      <c r="AN493" s="11">
        <f ca="1">IF(Table1[[#This Row],[field of work]]="HEALTH",1,0)</f>
        <v>1</v>
      </c>
      <c r="AO493" s="11">
        <f ca="1">IF(Table1[[#This Row],[field of work]]="IT",1,0)</f>
        <v>0</v>
      </c>
      <c r="AP493" s="11"/>
      <c r="AQ493" s="11"/>
      <c r="AR493" s="6"/>
      <c r="AS493" s="6"/>
      <c r="AT493" s="6"/>
      <c r="AU493" s="7"/>
      <c r="AW493" s="20">
        <f ca="1">QUOTIENT(Table1[[#This Row],[Car Value]],Table1[[#This Row],[Cars]])</f>
        <v>3317</v>
      </c>
      <c r="AX493" s="6"/>
      <c r="AY493" s="17">
        <f ca="1">IF(Table1[[#This Row],[Value of debts]]&gt;$AZ$6,1,0)</f>
        <v>1</v>
      </c>
      <c r="AZ493" s="6"/>
      <c r="BA493" s="6"/>
      <c r="BB493" s="7"/>
      <c r="BC493" s="27">
        <f ca="1">(Table1[[#This Row],[Mortage left]]/Table1[[#This Row],[Value of House]])</f>
        <v>0.38582272835538489</v>
      </c>
      <c r="BD493" s="11">
        <f t="shared" ca="1" si="218"/>
        <v>0</v>
      </c>
      <c r="BE493" s="11"/>
      <c r="BF493" s="11"/>
      <c r="BG493" s="17">
        <f ca="1">IF(Table1[[#This Row],[Area]]="YUKON",Table1[[#This Row],[Income]],0)</f>
        <v>0</v>
      </c>
      <c r="BH493" s="11">
        <f ca="1">IF(Table1[[#This Row],[Area]]="BC",Table1[[#This Row],[Income]],0)</f>
        <v>0</v>
      </c>
      <c r="BI493" s="11">
        <f t="shared" ca="1" si="219"/>
        <v>0</v>
      </c>
      <c r="BJ493" s="11">
        <f t="shared" si="220"/>
        <v>0</v>
      </c>
      <c r="BK493" s="11">
        <f ca="1">IF(Table1[[#This Row],[Area]]="NUNAVUT",Table1[[#This Row],[Income]],0)</f>
        <v>0</v>
      </c>
      <c r="BL493" s="11">
        <f t="shared" si="221"/>
        <v>0</v>
      </c>
      <c r="BM493" s="6">
        <f ca="1">IF(Table1[[#This Row],[Area]]="MANITOBA",Table1[[#This Row],[Income]],0)</f>
        <v>0</v>
      </c>
      <c r="BN493" s="6">
        <f ca="1">IF(Table1[[#This Row],[Area]]="ONTARIO",Table1[[#This Row],[Income]],0)</f>
        <v>0</v>
      </c>
      <c r="BO493" s="6">
        <f ca="1">IF(Table1[[#This Row],[Area]]="QUEBEC",Table1[[#This Row],[Income]],0)</f>
        <v>0</v>
      </c>
      <c r="BP493" s="6">
        <f ca="1">IF(Table1[[#This Row],[Area]]="NEWFOUNLAND",Table1[[#This Row],[Income]],0)</f>
        <v>0</v>
      </c>
      <c r="BQ493" s="6">
        <f ca="1">IF(Table1[[#This Row],[Area]]="NEW BRUNCWICK",Table1[[#This Row],[Income]],0)</f>
        <v>0</v>
      </c>
      <c r="BR493" s="6">
        <f ca="1">IF(Table1[[#This Row],[Area]]="NOVA SCOTIA",Table1[[#This Row],[Income]],0)</f>
        <v>0</v>
      </c>
      <c r="BS493" s="7">
        <f t="shared" ca="1" si="222"/>
        <v>0</v>
      </c>
      <c r="BT493" s="5">
        <f ca="1">IF(Table1[[#This Row],[field of work]]="HEALTH",Table1[[#This Row],[Income]],0)</f>
        <v>3742</v>
      </c>
      <c r="BU493" s="6">
        <f ca="1">IF(Table1[[#This Row],[field of work]]="CONSTRUCTION",Table1[[#This Row],[Income]],0)</f>
        <v>0</v>
      </c>
      <c r="BV493" s="6">
        <f t="shared" ca="1" si="223"/>
        <v>3760</v>
      </c>
      <c r="BW493" s="6">
        <f ca="1">IF(Table1[[#This Row],[field of work]]="IT",Table1[[#This Row],[Income]],0)</f>
        <v>0</v>
      </c>
      <c r="BX493" s="6">
        <f ca="1">IF(Table1[[#This Row],[field of work]]="GENERAL WORK",Table1[[#This Row],[Income]],0)</f>
        <v>0</v>
      </c>
      <c r="BY493" s="7">
        <f ca="1">IF(Table1[[#This Row],[field of work]]="AGRICULTURE",Table1[[#This Row],[Income]],0)</f>
        <v>0</v>
      </c>
      <c r="BZ493" s="5">
        <f ca="1">IF(Table1[[#This Row],[Value of debts]]&gt;Table1[[#This Row],[Income]],1,0)</f>
        <v>1</v>
      </c>
      <c r="CA493" s="7"/>
      <c r="CB493" s="5">
        <f ca="1">IF(Table1[[#This Row],[Networth of person($)]]&gt;$CC$6,Table1[[#This Row],[age]],0)</f>
        <v>36</v>
      </c>
      <c r="CC493" s="7"/>
      <c r="CD493" s="6"/>
      <c r="CE493" s="6"/>
      <c r="CF493" s="6"/>
      <c r="CG493" s="6"/>
      <c r="CH493" s="6"/>
      <c r="CI493" s="6"/>
    </row>
    <row r="494" spans="2:87" x14ac:dyDescent="0.25">
      <c r="B494">
        <f t="shared" ca="1" si="197"/>
        <v>1</v>
      </c>
      <c r="C494" t="str">
        <f t="shared" ca="1" si="198"/>
        <v>men</v>
      </c>
      <c r="D494">
        <f t="shared" ca="1" si="199"/>
        <v>41</v>
      </c>
      <c r="E494">
        <f t="shared" ca="1" si="200"/>
        <v>3</v>
      </c>
      <c r="F494" t="str">
        <f t="shared" ca="1" si="201"/>
        <v>teaching</v>
      </c>
      <c r="G494">
        <f t="shared" ca="1" si="202"/>
        <v>2</v>
      </c>
      <c r="H494" t="str">
        <f t="shared" ca="1" si="203"/>
        <v>college</v>
      </c>
      <c r="I494">
        <f t="shared" ca="1" si="204"/>
        <v>0</v>
      </c>
      <c r="J494">
        <f t="shared" ca="1" si="205"/>
        <v>2</v>
      </c>
      <c r="K494">
        <f t="shared" ca="1" si="206"/>
        <v>3760</v>
      </c>
      <c r="L494">
        <f t="shared" ca="1" si="207"/>
        <v>11</v>
      </c>
      <c r="M494" t="str">
        <f t="shared" ca="1" si="208"/>
        <v>New bruncwick</v>
      </c>
      <c r="N494">
        <f t="shared" ca="1" si="209"/>
        <v>15040</v>
      </c>
      <c r="O494">
        <f t="shared" ca="1" si="210"/>
        <v>5074.7772913401113</v>
      </c>
      <c r="P494">
        <f t="shared" ca="1" si="211"/>
        <v>4464.3607961429134</v>
      </c>
      <c r="Q494">
        <f t="shared" ca="1" si="212"/>
        <v>200</v>
      </c>
      <c r="R494">
        <f t="shared" ca="1" si="213"/>
        <v>7516.6710856323352</v>
      </c>
      <c r="S494">
        <f t="shared" ca="1" si="214"/>
        <v>850.15408048637028</v>
      </c>
      <c r="T494">
        <f t="shared" ca="1" si="215"/>
        <v>20354.514876629284</v>
      </c>
      <c r="U494">
        <f t="shared" ca="1" si="216"/>
        <v>12791.448376972447</v>
      </c>
      <c r="V494">
        <f t="shared" ca="1" si="217"/>
        <v>7563.0664996568375</v>
      </c>
      <c r="AD494" s="5">
        <f ca="1">IF(Table1[[#This Row],[Gender]]="men",1,0)</f>
        <v>1</v>
      </c>
      <c r="AE494" s="6">
        <f ca="1">IF(Table1[[#This Row],[Gender]]="women",1,0)</f>
        <v>0</v>
      </c>
      <c r="AF494" s="6"/>
      <c r="AG494" s="7"/>
      <c r="AJ494" s="17">
        <f ca="1">IF(Table1[[#This Row],[field of work]]="TEACHING",1,0)</f>
        <v>1</v>
      </c>
      <c r="AK494" s="11">
        <f ca="1">IF(Table1[[#This Row],[field of work]]="CONSTRUCTION",1,0)</f>
        <v>0</v>
      </c>
      <c r="AL494" s="11">
        <f ca="1">IF(Table1[[#This Row],[field of work]]="AGRICULTURE",1,0)</f>
        <v>0</v>
      </c>
      <c r="AM494" s="11">
        <f ca="1">IF(Table1[[#This Row],[field of work]]="AGRICULTURE",1,0)</f>
        <v>0</v>
      </c>
      <c r="AN494" s="11">
        <f ca="1">IF(Table1[[#This Row],[field of work]]="HEALTH",1,0)</f>
        <v>0</v>
      </c>
      <c r="AO494" s="11">
        <f ca="1">IF(Table1[[#This Row],[field of work]]="IT",1,0)</f>
        <v>0</v>
      </c>
      <c r="AP494" s="11"/>
      <c r="AQ494" s="11"/>
      <c r="AR494" s="6"/>
      <c r="AS494" s="6"/>
      <c r="AT494" s="6"/>
      <c r="AU494" s="7"/>
      <c r="AW494" s="20">
        <f ca="1">QUOTIENT(Table1[[#This Row],[Car Value]],Table1[[#This Row],[Cars]])</f>
        <v>2232</v>
      </c>
      <c r="AX494" s="6"/>
      <c r="AY494" s="17">
        <f ca="1">IF(Table1[[#This Row],[Value of debts]]&gt;$AZ$6,1,0)</f>
        <v>1</v>
      </c>
      <c r="AZ494" s="6"/>
      <c r="BA494" s="6"/>
      <c r="BB494" s="7"/>
      <c r="BC494" s="27">
        <f ca="1">(Table1[[#This Row],[Mortage left]]/Table1[[#This Row],[Value of House]])</f>
        <v>0.33741870288165632</v>
      </c>
      <c r="BD494" s="11">
        <f t="shared" ca="1" si="218"/>
        <v>0</v>
      </c>
      <c r="BE494" s="11"/>
      <c r="BF494" s="11"/>
      <c r="BG494" s="17">
        <f ca="1">IF(Table1[[#This Row],[Area]]="YUKON",Table1[[#This Row],[Income]],0)</f>
        <v>0</v>
      </c>
      <c r="BH494" s="11">
        <f ca="1">IF(Table1[[#This Row],[Area]]="BC",Table1[[#This Row],[Income]],0)</f>
        <v>0</v>
      </c>
      <c r="BI494" s="11">
        <f t="shared" ca="1" si="219"/>
        <v>0</v>
      </c>
      <c r="BJ494" s="11">
        <f t="shared" si="220"/>
        <v>0</v>
      </c>
      <c r="BK494" s="11">
        <f ca="1">IF(Table1[[#This Row],[Area]]="NUNAVUT",Table1[[#This Row],[Income]],0)</f>
        <v>0</v>
      </c>
      <c r="BL494" s="11">
        <f t="shared" si="221"/>
        <v>0</v>
      </c>
      <c r="BM494" s="6">
        <f ca="1">IF(Table1[[#This Row],[Area]]="MANITOBA",Table1[[#This Row],[Income]],0)</f>
        <v>0</v>
      </c>
      <c r="BN494" s="6">
        <f ca="1">IF(Table1[[#This Row],[Area]]="ONTARIO",Table1[[#This Row],[Income]],0)</f>
        <v>0</v>
      </c>
      <c r="BO494" s="6">
        <f ca="1">IF(Table1[[#This Row],[Area]]="QUEBEC",Table1[[#This Row],[Income]],0)</f>
        <v>0</v>
      </c>
      <c r="BP494" s="6">
        <f ca="1">IF(Table1[[#This Row],[Area]]="NEWFOUNLAND",Table1[[#This Row],[Income]],0)</f>
        <v>0</v>
      </c>
      <c r="BQ494" s="6">
        <f ca="1">IF(Table1[[#This Row],[Area]]="NEW BRUNCWICK",Table1[[#This Row],[Income]],0)</f>
        <v>3760</v>
      </c>
      <c r="BR494" s="6">
        <f ca="1">IF(Table1[[#This Row],[Area]]="NOVA SCOTIA",Table1[[#This Row],[Income]],0)</f>
        <v>0</v>
      </c>
      <c r="BS494" s="7">
        <f t="shared" ca="1" si="222"/>
        <v>0</v>
      </c>
      <c r="BT494" s="5">
        <f ca="1">IF(Table1[[#This Row],[field of work]]="HEALTH",Table1[[#This Row],[Income]],0)</f>
        <v>0</v>
      </c>
      <c r="BU494" s="6">
        <f ca="1">IF(Table1[[#This Row],[field of work]]="CONSTRUCTION",Table1[[#This Row],[Income]],0)</f>
        <v>0</v>
      </c>
      <c r="BV494" s="6">
        <f t="shared" ca="1" si="223"/>
        <v>0</v>
      </c>
      <c r="BW494" s="6">
        <f ca="1">IF(Table1[[#This Row],[field of work]]="IT",Table1[[#This Row],[Income]],0)</f>
        <v>0</v>
      </c>
      <c r="BX494" s="6">
        <f ca="1">IF(Table1[[#This Row],[field of work]]="GENERAL WORK",Table1[[#This Row],[Income]],0)</f>
        <v>0</v>
      </c>
      <c r="BY494" s="7">
        <f ca="1">IF(Table1[[#This Row],[field of work]]="AGRICULTURE",Table1[[#This Row],[Income]],0)</f>
        <v>0</v>
      </c>
      <c r="BZ494" s="5">
        <f ca="1">IF(Table1[[#This Row],[Value of debts]]&gt;Table1[[#This Row],[Income]],1,0)</f>
        <v>1</v>
      </c>
      <c r="CA494" s="7"/>
      <c r="CB494" s="5">
        <f ca="1">IF(Table1[[#This Row],[Networth of person($)]]&gt;$CC$6,Table1[[#This Row],[age]],0)</f>
        <v>41</v>
      </c>
      <c r="CC494" s="7"/>
      <c r="CD494" s="6"/>
      <c r="CE494" s="6"/>
      <c r="CF494" s="6"/>
      <c r="CG494" s="6"/>
      <c r="CH494" s="6"/>
      <c r="CI494" s="6"/>
    </row>
    <row r="495" spans="2:87" x14ac:dyDescent="0.25">
      <c r="B495">
        <f t="shared" ca="1" si="197"/>
        <v>1</v>
      </c>
      <c r="C495" t="str">
        <f t="shared" ca="1" si="198"/>
        <v>men</v>
      </c>
      <c r="D495">
        <f t="shared" ca="1" si="199"/>
        <v>39</v>
      </c>
      <c r="E495">
        <f t="shared" ca="1" si="200"/>
        <v>1</v>
      </c>
      <c r="F495" t="str">
        <f t="shared" ca="1" si="201"/>
        <v>health</v>
      </c>
      <c r="G495">
        <f t="shared" ca="1" si="202"/>
        <v>3</v>
      </c>
      <c r="H495" t="str">
        <f t="shared" ca="1" si="203"/>
        <v>university</v>
      </c>
      <c r="I495">
        <f t="shared" ca="1" si="204"/>
        <v>4</v>
      </c>
      <c r="J495">
        <f t="shared" ca="1" si="205"/>
        <v>3</v>
      </c>
      <c r="K495">
        <f t="shared" ca="1" si="206"/>
        <v>6679</v>
      </c>
      <c r="L495">
        <f t="shared" ca="1" si="207"/>
        <v>1</v>
      </c>
      <c r="M495" t="str">
        <f t="shared" ca="1" si="208"/>
        <v>Yukon</v>
      </c>
      <c r="N495">
        <f t="shared" ca="1" si="209"/>
        <v>20037</v>
      </c>
      <c r="O495">
        <f t="shared" ca="1" si="210"/>
        <v>7631.9908687663328</v>
      </c>
      <c r="P495">
        <f t="shared" ca="1" si="211"/>
        <v>9005.4457974276538</v>
      </c>
      <c r="Q495">
        <f t="shared" ca="1" si="212"/>
        <v>3685</v>
      </c>
      <c r="R495">
        <f t="shared" ca="1" si="213"/>
        <v>9670.3057398155288</v>
      </c>
      <c r="S495">
        <f t="shared" ca="1" si="214"/>
        <v>8876.4960534226957</v>
      </c>
      <c r="T495">
        <f t="shared" ca="1" si="215"/>
        <v>37918.941850850344</v>
      </c>
      <c r="U495">
        <f t="shared" ca="1" si="216"/>
        <v>20987.296608581863</v>
      </c>
      <c r="V495">
        <f t="shared" ca="1" si="217"/>
        <v>16931.645242268482</v>
      </c>
      <c r="AD495" s="5">
        <f ca="1">IF(Table1[[#This Row],[Gender]]="men",1,0)</f>
        <v>1</v>
      </c>
      <c r="AE495" s="6">
        <f ca="1">IF(Table1[[#This Row],[Gender]]="women",1,0)</f>
        <v>0</v>
      </c>
      <c r="AF495" s="6"/>
      <c r="AG495" s="7"/>
      <c r="AJ495" s="17">
        <f ca="1">IF(Table1[[#This Row],[field of work]]="TEACHING",1,0)</f>
        <v>0</v>
      </c>
      <c r="AK495" s="11">
        <f ca="1">IF(Table1[[#This Row],[field of work]]="CONSTRUCTION",1,0)</f>
        <v>0</v>
      </c>
      <c r="AL495" s="11">
        <f ca="1">IF(Table1[[#This Row],[field of work]]="AGRICULTURE",1,0)</f>
        <v>0</v>
      </c>
      <c r="AM495" s="11">
        <f ca="1">IF(Table1[[#This Row],[field of work]]="AGRICULTURE",1,0)</f>
        <v>0</v>
      </c>
      <c r="AN495" s="11">
        <f ca="1">IF(Table1[[#This Row],[field of work]]="HEALTH",1,0)</f>
        <v>1</v>
      </c>
      <c r="AO495" s="11">
        <f ca="1">IF(Table1[[#This Row],[field of work]]="IT",1,0)</f>
        <v>0</v>
      </c>
      <c r="AP495" s="11"/>
      <c r="AQ495" s="11"/>
      <c r="AR495" s="6"/>
      <c r="AS495" s="6"/>
      <c r="AT495" s="6"/>
      <c r="AU495" s="7"/>
      <c r="AW495" s="20">
        <f ca="1">QUOTIENT(Table1[[#This Row],[Car Value]],Table1[[#This Row],[Cars]])</f>
        <v>3001</v>
      </c>
      <c r="AX495" s="6"/>
      <c r="AY495" s="17">
        <f ca="1">IF(Table1[[#This Row],[Value of debts]]&gt;$AZ$6,1,0)</f>
        <v>1</v>
      </c>
      <c r="AZ495" s="6"/>
      <c r="BA495" s="6"/>
      <c r="BB495" s="7"/>
      <c r="BC495" s="27">
        <f ca="1">(Table1[[#This Row],[Mortage left]]/Table1[[#This Row],[Value of House]])</f>
        <v>0.38089488789570958</v>
      </c>
      <c r="BD495" s="11">
        <f t="shared" ca="1" si="218"/>
        <v>0</v>
      </c>
      <c r="BE495" s="11"/>
      <c r="BF495" s="11"/>
      <c r="BG495" s="17">
        <f ca="1">IF(Table1[[#This Row],[Area]]="YUKON",Table1[[#This Row],[Income]],0)</f>
        <v>6679</v>
      </c>
      <c r="BH495" s="11">
        <f ca="1">IF(Table1[[#This Row],[Area]]="BC",Table1[[#This Row],[Income]],0)</f>
        <v>0</v>
      </c>
      <c r="BI495" s="11">
        <f t="shared" ca="1" si="219"/>
        <v>0</v>
      </c>
      <c r="BJ495" s="11">
        <f t="shared" si="220"/>
        <v>0</v>
      </c>
      <c r="BK495" s="11">
        <f ca="1">IF(Table1[[#This Row],[Area]]="NUNAVUT",Table1[[#This Row],[Income]],0)</f>
        <v>0</v>
      </c>
      <c r="BL495" s="11">
        <f t="shared" si="221"/>
        <v>0</v>
      </c>
      <c r="BM495" s="6">
        <f ca="1">IF(Table1[[#This Row],[Area]]="MANITOBA",Table1[[#This Row],[Income]],0)</f>
        <v>0</v>
      </c>
      <c r="BN495" s="6">
        <f ca="1">IF(Table1[[#This Row],[Area]]="ONTARIO",Table1[[#This Row],[Income]],0)</f>
        <v>0</v>
      </c>
      <c r="BO495" s="6">
        <f ca="1">IF(Table1[[#This Row],[Area]]="QUEBEC",Table1[[#This Row],[Income]],0)</f>
        <v>0</v>
      </c>
      <c r="BP495" s="6">
        <f ca="1">IF(Table1[[#This Row],[Area]]="NEWFOUNLAND",Table1[[#This Row],[Income]],0)</f>
        <v>0</v>
      </c>
      <c r="BQ495" s="6">
        <f ca="1">IF(Table1[[#This Row],[Area]]="NEW BRUNCWICK",Table1[[#This Row],[Income]],0)</f>
        <v>0</v>
      </c>
      <c r="BR495" s="6">
        <f ca="1">IF(Table1[[#This Row],[Area]]="NOVA SCOTIA",Table1[[#This Row],[Income]],0)</f>
        <v>0</v>
      </c>
      <c r="BS495" s="7">
        <f t="shared" ca="1" si="222"/>
        <v>0</v>
      </c>
      <c r="BT495" s="5">
        <f ca="1">IF(Table1[[#This Row],[field of work]]="HEALTH",Table1[[#This Row],[Income]],0)</f>
        <v>6679</v>
      </c>
      <c r="BU495" s="6">
        <f ca="1">IF(Table1[[#This Row],[field of work]]="CONSTRUCTION",Table1[[#This Row],[Income]],0)</f>
        <v>0</v>
      </c>
      <c r="BV495" s="6">
        <f t="shared" ca="1" si="223"/>
        <v>6138</v>
      </c>
      <c r="BW495" s="6">
        <f ca="1">IF(Table1[[#This Row],[field of work]]="IT",Table1[[#This Row],[Income]],0)</f>
        <v>0</v>
      </c>
      <c r="BX495" s="6">
        <f ca="1">IF(Table1[[#This Row],[field of work]]="GENERAL WORK",Table1[[#This Row],[Income]],0)</f>
        <v>0</v>
      </c>
      <c r="BY495" s="7">
        <f ca="1">IF(Table1[[#This Row],[field of work]]="AGRICULTURE",Table1[[#This Row],[Income]],0)</f>
        <v>0</v>
      </c>
      <c r="BZ495" s="5">
        <f ca="1">IF(Table1[[#This Row],[Value of debts]]&gt;Table1[[#This Row],[Income]],1,0)</f>
        <v>1</v>
      </c>
      <c r="CA495" s="7"/>
      <c r="CB495" s="5">
        <f ca="1">IF(Table1[[#This Row],[Networth of person($)]]&gt;$CC$6,Table1[[#This Row],[age]],0)</f>
        <v>39</v>
      </c>
      <c r="CC495" s="7"/>
      <c r="CD495" s="6"/>
      <c r="CE495" s="6"/>
      <c r="CF495" s="6"/>
      <c r="CG495" s="6"/>
      <c r="CH495" s="6"/>
      <c r="CI495" s="6"/>
    </row>
    <row r="496" spans="2:87" x14ac:dyDescent="0.25">
      <c r="B496">
        <f t="shared" ca="1" si="197"/>
        <v>2</v>
      </c>
      <c r="C496" t="str">
        <f t="shared" ca="1" si="198"/>
        <v>women</v>
      </c>
      <c r="D496">
        <f t="shared" ca="1" si="199"/>
        <v>36</v>
      </c>
      <c r="E496">
        <f t="shared" ca="1" si="200"/>
        <v>3</v>
      </c>
      <c r="F496" t="str">
        <f t="shared" ca="1" si="201"/>
        <v>teaching</v>
      </c>
      <c r="G496">
        <f t="shared" ca="1" si="202"/>
        <v>1</v>
      </c>
      <c r="H496" t="str">
        <f t="shared" ca="1" si="203"/>
        <v>highschool</v>
      </c>
      <c r="I496">
        <f t="shared" ca="1" si="204"/>
        <v>4</v>
      </c>
      <c r="J496">
        <f t="shared" ca="1" si="205"/>
        <v>2</v>
      </c>
      <c r="K496">
        <f t="shared" ca="1" si="206"/>
        <v>6138</v>
      </c>
      <c r="L496">
        <f t="shared" ca="1" si="207"/>
        <v>11</v>
      </c>
      <c r="M496" t="str">
        <f t="shared" ca="1" si="208"/>
        <v>New bruncwick</v>
      </c>
      <c r="N496">
        <f t="shared" ca="1" si="209"/>
        <v>24552</v>
      </c>
      <c r="O496">
        <f t="shared" ca="1" si="210"/>
        <v>20929.338713673205</v>
      </c>
      <c r="P496">
        <f t="shared" ca="1" si="211"/>
        <v>5929.857425213263</v>
      </c>
      <c r="Q496">
        <f t="shared" ca="1" si="212"/>
        <v>1882</v>
      </c>
      <c r="R496">
        <f t="shared" ca="1" si="213"/>
        <v>11349.990988202653</v>
      </c>
      <c r="S496">
        <f t="shared" ca="1" si="214"/>
        <v>8981.4654648396081</v>
      </c>
      <c r="T496">
        <f t="shared" ca="1" si="215"/>
        <v>39463.32289005287</v>
      </c>
      <c r="U496">
        <f t="shared" ca="1" si="216"/>
        <v>34161.32970187586</v>
      </c>
      <c r="V496">
        <f t="shared" ca="1" si="217"/>
        <v>5301.9931881770099</v>
      </c>
      <c r="AD496" s="5">
        <f ca="1">IF(Table1[[#This Row],[Gender]]="men",1,0)</f>
        <v>0</v>
      </c>
      <c r="AE496" s="6">
        <f ca="1">IF(Table1[[#This Row],[Gender]]="women",1,0)</f>
        <v>1</v>
      </c>
      <c r="AF496" s="6"/>
      <c r="AG496" s="7"/>
      <c r="AJ496" s="17">
        <f ca="1">IF(Table1[[#This Row],[field of work]]="TEACHING",1,0)</f>
        <v>1</v>
      </c>
      <c r="AK496" s="11">
        <f ca="1">IF(Table1[[#This Row],[field of work]]="CONSTRUCTION",1,0)</f>
        <v>0</v>
      </c>
      <c r="AL496" s="11">
        <f ca="1">IF(Table1[[#This Row],[field of work]]="AGRICULTURE",1,0)</f>
        <v>0</v>
      </c>
      <c r="AM496" s="11">
        <f ca="1">IF(Table1[[#This Row],[field of work]]="AGRICULTURE",1,0)</f>
        <v>0</v>
      </c>
      <c r="AN496" s="11">
        <f ca="1">IF(Table1[[#This Row],[field of work]]="HEALTH",1,0)</f>
        <v>0</v>
      </c>
      <c r="AO496" s="11">
        <f ca="1">IF(Table1[[#This Row],[field of work]]="IT",1,0)</f>
        <v>0</v>
      </c>
      <c r="AP496" s="11"/>
      <c r="AQ496" s="11"/>
      <c r="AR496" s="6"/>
      <c r="AS496" s="6"/>
      <c r="AT496" s="6"/>
      <c r="AU496" s="7"/>
      <c r="AW496" s="20">
        <f ca="1">QUOTIENT(Table1[[#This Row],[Car Value]],Table1[[#This Row],[Cars]])</f>
        <v>2964</v>
      </c>
      <c r="AX496" s="6"/>
      <c r="AY496" s="17">
        <f ca="1">IF(Table1[[#This Row],[Value of debts]]&gt;$AZ$6,1,0)</f>
        <v>1</v>
      </c>
      <c r="AZ496" s="6"/>
      <c r="BA496" s="6"/>
      <c r="BB496" s="7"/>
      <c r="BC496" s="27">
        <f ca="1">(Table1[[#This Row],[Mortage left]]/Table1[[#This Row],[Value of House]])</f>
        <v>0.85244944255755972</v>
      </c>
      <c r="BD496" s="11">
        <f t="shared" ca="1" si="218"/>
        <v>0</v>
      </c>
      <c r="BE496" s="11"/>
      <c r="BF496" s="11"/>
      <c r="BG496" s="17">
        <f ca="1">IF(Table1[[#This Row],[Area]]="YUKON",Table1[[#This Row],[Income]],0)</f>
        <v>0</v>
      </c>
      <c r="BH496" s="11">
        <f ca="1">IF(Table1[[#This Row],[Area]]="BC",Table1[[#This Row],[Income]],0)</f>
        <v>0</v>
      </c>
      <c r="BI496" s="11">
        <f t="shared" ca="1" si="219"/>
        <v>0</v>
      </c>
      <c r="BJ496" s="11">
        <f t="shared" si="220"/>
        <v>0</v>
      </c>
      <c r="BK496" s="11">
        <f ca="1">IF(Table1[[#This Row],[Area]]="NUNAVUT",Table1[[#This Row],[Income]],0)</f>
        <v>0</v>
      </c>
      <c r="BL496" s="11">
        <f t="shared" si="221"/>
        <v>0</v>
      </c>
      <c r="BM496" s="6">
        <f ca="1">IF(Table1[[#This Row],[Area]]="MANITOBA",Table1[[#This Row],[Income]],0)</f>
        <v>0</v>
      </c>
      <c r="BN496" s="6">
        <f ca="1">IF(Table1[[#This Row],[Area]]="ONTARIO",Table1[[#This Row],[Income]],0)</f>
        <v>0</v>
      </c>
      <c r="BO496" s="6">
        <f ca="1">IF(Table1[[#This Row],[Area]]="QUEBEC",Table1[[#This Row],[Income]],0)</f>
        <v>0</v>
      </c>
      <c r="BP496" s="6">
        <f ca="1">IF(Table1[[#This Row],[Area]]="NEWFOUNLAND",Table1[[#This Row],[Income]],0)</f>
        <v>0</v>
      </c>
      <c r="BQ496" s="6">
        <f ca="1">IF(Table1[[#This Row],[Area]]="NEW BRUNCWICK",Table1[[#This Row],[Income]],0)</f>
        <v>6138</v>
      </c>
      <c r="BR496" s="6">
        <f ca="1">IF(Table1[[#This Row],[Area]]="NOVA SCOTIA",Table1[[#This Row],[Income]],0)</f>
        <v>0</v>
      </c>
      <c r="BS496" s="7">
        <f t="shared" ca="1" si="222"/>
        <v>0</v>
      </c>
      <c r="BT496" s="5">
        <f ca="1">IF(Table1[[#This Row],[field of work]]="HEALTH",Table1[[#This Row],[Income]],0)</f>
        <v>0</v>
      </c>
      <c r="BU496" s="6">
        <f ca="1">IF(Table1[[#This Row],[field of work]]="CONSTRUCTION",Table1[[#This Row],[Income]],0)</f>
        <v>0</v>
      </c>
      <c r="BV496" s="6">
        <f t="shared" ca="1" si="223"/>
        <v>0</v>
      </c>
      <c r="BW496" s="6">
        <f ca="1">IF(Table1[[#This Row],[field of work]]="IT",Table1[[#This Row],[Income]],0)</f>
        <v>0</v>
      </c>
      <c r="BX496" s="6">
        <f ca="1">IF(Table1[[#This Row],[field of work]]="GENERAL WORK",Table1[[#This Row],[Income]],0)</f>
        <v>0</v>
      </c>
      <c r="BY496" s="7">
        <f ca="1">IF(Table1[[#This Row],[field of work]]="AGRICULTURE",Table1[[#This Row],[Income]],0)</f>
        <v>0</v>
      </c>
      <c r="BZ496" s="5">
        <f ca="1">IF(Table1[[#This Row],[Value of debts]]&gt;Table1[[#This Row],[Income]],1,0)</f>
        <v>1</v>
      </c>
      <c r="CA496" s="7"/>
      <c r="CB496" s="5">
        <f ca="1">IF(Table1[[#This Row],[Networth of person($)]]&gt;$CC$6,Table1[[#This Row],[age]],0)</f>
        <v>36</v>
      </c>
      <c r="CC496" s="7"/>
      <c r="CD496" s="6"/>
      <c r="CE496" s="6"/>
      <c r="CF496" s="6"/>
      <c r="CG496" s="6"/>
      <c r="CH496" s="6"/>
      <c r="CI496" s="6"/>
    </row>
    <row r="497" spans="2:99" x14ac:dyDescent="0.25">
      <c r="B497">
        <f t="shared" ca="1" si="197"/>
        <v>1</v>
      </c>
      <c r="C497" t="str">
        <f t="shared" ca="1" si="198"/>
        <v>men</v>
      </c>
      <c r="D497">
        <f t="shared" ca="1" si="199"/>
        <v>26</v>
      </c>
      <c r="E497">
        <f t="shared" ca="1" si="200"/>
        <v>5</v>
      </c>
      <c r="F497" t="str">
        <f t="shared" ca="1" si="201"/>
        <v>general work</v>
      </c>
      <c r="G497">
        <f t="shared" ca="1" si="202"/>
        <v>5</v>
      </c>
      <c r="H497" t="str">
        <f t="shared" ca="1" si="203"/>
        <v>other</v>
      </c>
      <c r="I497">
        <f t="shared" ca="1" si="204"/>
        <v>0</v>
      </c>
      <c r="J497">
        <f t="shared" ca="1" si="205"/>
        <v>3</v>
      </c>
      <c r="K497">
        <f t="shared" ca="1" si="206"/>
        <v>3308</v>
      </c>
      <c r="L497">
        <f t="shared" ca="1" si="207"/>
        <v>3</v>
      </c>
      <c r="M497" t="str">
        <f t="shared" ca="1" si="208"/>
        <v>Northwest Ter</v>
      </c>
      <c r="N497">
        <f t="shared" ca="1" si="209"/>
        <v>16540</v>
      </c>
      <c r="O497">
        <f t="shared" ca="1" si="210"/>
        <v>716.52071427182591</v>
      </c>
      <c r="P497">
        <f t="shared" ca="1" si="211"/>
        <v>2912.774862888471</v>
      </c>
      <c r="Q497">
        <f t="shared" ca="1" si="212"/>
        <v>2791</v>
      </c>
      <c r="R497">
        <f t="shared" ca="1" si="213"/>
        <v>2902.1553115461761</v>
      </c>
      <c r="S497">
        <f t="shared" ca="1" si="214"/>
        <v>4508.7510951535796</v>
      </c>
      <c r="T497">
        <f t="shared" ca="1" si="215"/>
        <v>23961.525958042053</v>
      </c>
      <c r="U497">
        <f t="shared" ca="1" si="216"/>
        <v>6409.676025818002</v>
      </c>
      <c r="V497">
        <f t="shared" ca="1" si="217"/>
        <v>17551.849932224053</v>
      </c>
      <c r="AD497" s="5">
        <f ca="1">IF(Table1[[#This Row],[Gender]]="men",1,0)</f>
        <v>1</v>
      </c>
      <c r="AE497" s="6">
        <f ca="1">IF(Table1[[#This Row],[Gender]]="women",1,0)</f>
        <v>0</v>
      </c>
      <c r="AF497" s="6"/>
      <c r="AG497" s="7"/>
      <c r="AJ497" s="17">
        <f ca="1">IF(Table1[[#This Row],[field of work]]="TEACHING",1,0)</f>
        <v>0</v>
      </c>
      <c r="AK497" s="11">
        <f ca="1">IF(Table1[[#This Row],[field of work]]="CONSTRUCTION",1,0)</f>
        <v>0</v>
      </c>
      <c r="AL497" s="11">
        <f ca="1">IF(Table1[[#This Row],[field of work]]="AGRICULTURE",1,0)</f>
        <v>0</v>
      </c>
      <c r="AM497" s="11">
        <f ca="1">IF(Table1[[#This Row],[field of work]]="AGRICULTURE",1,0)</f>
        <v>0</v>
      </c>
      <c r="AN497" s="11">
        <f ca="1">IF(Table1[[#This Row],[field of work]]="HEALTH",1,0)</f>
        <v>0</v>
      </c>
      <c r="AO497" s="11">
        <f ca="1">IF(Table1[[#This Row],[field of work]]="IT",1,0)</f>
        <v>0</v>
      </c>
      <c r="AP497" s="11"/>
      <c r="AQ497" s="11"/>
      <c r="AR497" s="6"/>
      <c r="AS497" s="6"/>
      <c r="AT497" s="6"/>
      <c r="AU497" s="7"/>
      <c r="AW497" s="20">
        <f ca="1">QUOTIENT(Table1[[#This Row],[Car Value]],Table1[[#This Row],[Cars]])</f>
        <v>970</v>
      </c>
      <c r="AX497" s="6"/>
      <c r="AY497" s="17">
        <f ca="1">IF(Table1[[#This Row],[Value of debts]]&gt;$AZ$6,1,0)</f>
        <v>1</v>
      </c>
      <c r="AZ497" s="6"/>
      <c r="BA497" s="6"/>
      <c r="BB497" s="7"/>
      <c r="BC497" s="27">
        <f ca="1">(Table1[[#This Row],[Mortage left]]/Table1[[#This Row],[Value of House]])</f>
        <v>4.3320478492855252E-2</v>
      </c>
      <c r="BD497" s="11">
        <f t="shared" ca="1" si="218"/>
        <v>1</v>
      </c>
      <c r="BE497" s="11"/>
      <c r="BF497" s="11"/>
      <c r="BG497" s="17">
        <f ca="1">IF(Table1[[#This Row],[Area]]="YUKON",Table1[[#This Row],[Income]],0)</f>
        <v>0</v>
      </c>
      <c r="BH497" s="11">
        <f ca="1">IF(Table1[[#This Row],[Area]]="BC",Table1[[#This Row],[Income]],0)</f>
        <v>0</v>
      </c>
      <c r="BI497" s="11">
        <f t="shared" ca="1" si="219"/>
        <v>0</v>
      </c>
      <c r="BJ497" s="11">
        <f t="shared" si="220"/>
        <v>0</v>
      </c>
      <c r="BK497" s="11">
        <f ca="1">IF(Table1[[#This Row],[Area]]="NUNAVUT",Table1[[#This Row],[Income]],0)</f>
        <v>0</v>
      </c>
      <c r="BL497" s="11">
        <f t="shared" si="221"/>
        <v>0</v>
      </c>
      <c r="BM497" s="6">
        <f ca="1">IF(Table1[[#This Row],[Area]]="MANITOBA",Table1[[#This Row],[Income]],0)</f>
        <v>0</v>
      </c>
      <c r="BN497" s="6">
        <f ca="1">IF(Table1[[#This Row],[Area]]="ONTARIO",Table1[[#This Row],[Income]],0)</f>
        <v>0</v>
      </c>
      <c r="BO497" s="6">
        <f ca="1">IF(Table1[[#This Row],[Area]]="QUEBEC",Table1[[#This Row],[Income]],0)</f>
        <v>0</v>
      </c>
      <c r="BP497" s="6">
        <f ca="1">IF(Table1[[#This Row],[Area]]="NEWFOUNLAND",Table1[[#This Row],[Income]],0)</f>
        <v>0</v>
      </c>
      <c r="BQ497" s="6">
        <f ca="1">IF(Table1[[#This Row],[Area]]="NEW BRUNCWICK",Table1[[#This Row],[Income]],0)</f>
        <v>0</v>
      </c>
      <c r="BR497" s="6">
        <f ca="1">IF(Table1[[#This Row],[Area]]="NOVA SCOTIA",Table1[[#This Row],[Income]],0)</f>
        <v>0</v>
      </c>
      <c r="BS497" s="7">
        <f t="shared" ca="1" si="222"/>
        <v>0</v>
      </c>
      <c r="BT497" s="5">
        <f ca="1">IF(Table1[[#This Row],[field of work]]="HEALTH",Table1[[#This Row],[Income]],0)</f>
        <v>0</v>
      </c>
      <c r="BU497" s="6">
        <f ca="1">IF(Table1[[#This Row],[field of work]]="CONSTRUCTION",Table1[[#This Row],[Income]],0)</f>
        <v>0</v>
      </c>
      <c r="BV497" s="6">
        <f t="shared" ca="1" si="223"/>
        <v>0</v>
      </c>
      <c r="BW497" s="6">
        <f ca="1">IF(Table1[[#This Row],[field of work]]="IT",Table1[[#This Row],[Income]],0)</f>
        <v>0</v>
      </c>
      <c r="BX497" s="6">
        <f ca="1">IF(Table1[[#This Row],[field of work]]="GENERAL WORK",Table1[[#This Row],[Income]],0)</f>
        <v>3308</v>
      </c>
      <c r="BY497" s="7">
        <f ca="1">IF(Table1[[#This Row],[field of work]]="AGRICULTURE",Table1[[#This Row],[Income]],0)</f>
        <v>0</v>
      </c>
      <c r="BZ497" s="5">
        <f ca="1">IF(Table1[[#This Row],[Value of debts]]&gt;Table1[[#This Row],[Income]],1,0)</f>
        <v>1</v>
      </c>
      <c r="CA497" s="7"/>
      <c r="CB497" s="5">
        <f ca="1">IF(Table1[[#This Row],[Networth of person($)]]&gt;$CC$6,Table1[[#This Row],[age]],0)</f>
        <v>26</v>
      </c>
      <c r="CC497" s="7"/>
      <c r="CD497" s="6"/>
      <c r="CE497" s="6"/>
      <c r="CF497" s="6"/>
      <c r="CG497" s="6"/>
      <c r="CH497" s="6"/>
      <c r="CI497" s="6"/>
    </row>
    <row r="498" spans="2:99" x14ac:dyDescent="0.25">
      <c r="B498">
        <f t="shared" ca="1" si="197"/>
        <v>1</v>
      </c>
      <c r="C498" t="str">
        <f t="shared" ca="1" si="198"/>
        <v>men</v>
      </c>
      <c r="D498">
        <f t="shared" ca="1" si="199"/>
        <v>40</v>
      </c>
      <c r="E498">
        <f t="shared" ca="1" si="200"/>
        <v>6</v>
      </c>
      <c r="F498" t="str">
        <f t="shared" ca="1" si="201"/>
        <v>agriculture</v>
      </c>
      <c r="G498">
        <f t="shared" ca="1" si="202"/>
        <v>2</v>
      </c>
      <c r="H498" t="str">
        <f t="shared" ca="1" si="203"/>
        <v>college</v>
      </c>
      <c r="I498">
        <f t="shared" ca="1" si="204"/>
        <v>3</v>
      </c>
      <c r="J498">
        <f t="shared" ca="1" si="205"/>
        <v>2</v>
      </c>
      <c r="K498">
        <f t="shared" ca="1" si="206"/>
        <v>6455</v>
      </c>
      <c r="L498">
        <f t="shared" ca="1" si="207"/>
        <v>4</v>
      </c>
      <c r="M498" t="str">
        <f t="shared" ca="1" si="208"/>
        <v>Alberta</v>
      </c>
      <c r="N498">
        <f t="shared" ca="1" si="209"/>
        <v>19365</v>
      </c>
      <c r="O498">
        <f t="shared" ca="1" si="210"/>
        <v>16966.257178800694</v>
      </c>
      <c r="P498">
        <f t="shared" ca="1" si="211"/>
        <v>2987.2572629615934</v>
      </c>
      <c r="Q498">
        <f t="shared" ca="1" si="212"/>
        <v>1067</v>
      </c>
      <c r="R498">
        <f t="shared" ca="1" si="213"/>
        <v>9617.9710242844885</v>
      </c>
      <c r="S498">
        <f t="shared" ca="1" si="214"/>
        <v>8840.4448311970391</v>
      </c>
      <c r="T498">
        <f t="shared" ca="1" si="215"/>
        <v>31192.702094158631</v>
      </c>
      <c r="U498">
        <f t="shared" ca="1" si="216"/>
        <v>27651.228203085182</v>
      </c>
      <c r="V498">
        <f t="shared" ca="1" si="217"/>
        <v>3541.4738910734486</v>
      </c>
      <c r="AD498" s="5">
        <f ca="1">IF(Table1[[#This Row],[Gender]]="men",1,0)</f>
        <v>1</v>
      </c>
      <c r="AE498" s="6">
        <f ca="1">IF(Table1[[#This Row],[Gender]]="women",1,0)</f>
        <v>0</v>
      </c>
      <c r="AF498" s="6"/>
      <c r="AG498" s="7"/>
      <c r="AJ498" s="17">
        <f ca="1">IF(Table1[[#This Row],[field of work]]="TEACHING",1,0)</f>
        <v>0</v>
      </c>
      <c r="AK498" s="11">
        <f ca="1">IF(Table1[[#This Row],[field of work]]="CONSTRUCTION",1,0)</f>
        <v>0</v>
      </c>
      <c r="AL498" s="11">
        <f ca="1">IF(Table1[[#This Row],[field of work]]="AGRICULTURE",1,0)</f>
        <v>1</v>
      </c>
      <c r="AM498" s="11">
        <f ca="1">IF(Table1[[#This Row],[field of work]]="AGRICULTURE",1,0)</f>
        <v>1</v>
      </c>
      <c r="AN498" s="11">
        <f ca="1">IF(Table1[[#This Row],[field of work]]="HEALTH",1,0)</f>
        <v>0</v>
      </c>
      <c r="AO498" s="11">
        <f ca="1">IF(Table1[[#This Row],[field of work]]="IT",1,0)</f>
        <v>0</v>
      </c>
      <c r="AP498" s="11"/>
      <c r="AQ498" s="11"/>
      <c r="AR498" s="6"/>
      <c r="AS498" s="6"/>
      <c r="AT498" s="6"/>
      <c r="AU498" s="7"/>
      <c r="AW498" s="20">
        <f ca="1">QUOTIENT(Table1[[#This Row],[Car Value]],Table1[[#This Row],[Cars]])</f>
        <v>1493</v>
      </c>
      <c r="AX498" s="6"/>
      <c r="AY498" s="17">
        <f ca="1">IF(Table1[[#This Row],[Value of debts]]&gt;$AZ$6,1,0)</f>
        <v>1</v>
      </c>
      <c r="AZ498" s="6"/>
      <c r="BA498" s="6"/>
      <c r="BB498" s="7"/>
      <c r="BC498" s="27">
        <f ca="1">(Table1[[#This Row],[Mortage left]]/Table1[[#This Row],[Value of House]])</f>
        <v>0.87612998599538827</v>
      </c>
      <c r="BD498" s="11">
        <f t="shared" ca="1" si="218"/>
        <v>0</v>
      </c>
      <c r="BE498" s="11"/>
      <c r="BF498" s="11"/>
      <c r="BG498" s="17">
        <f ca="1">IF(Table1[[#This Row],[Area]]="YUKON",Table1[[#This Row],[Income]],0)</f>
        <v>0</v>
      </c>
      <c r="BH498" s="11">
        <f ca="1">IF(Table1[[#This Row],[Area]]="BC",Table1[[#This Row],[Income]],0)</f>
        <v>0</v>
      </c>
      <c r="BI498" s="11">
        <f t="shared" ca="1" si="219"/>
        <v>0</v>
      </c>
      <c r="BJ498" s="11">
        <f t="shared" si="220"/>
        <v>0</v>
      </c>
      <c r="BK498" s="11">
        <f ca="1">IF(Table1[[#This Row],[Area]]="NUNAVUT",Table1[[#This Row],[Income]],0)</f>
        <v>0</v>
      </c>
      <c r="BL498" s="11">
        <f t="shared" si="221"/>
        <v>0</v>
      </c>
      <c r="BM498" s="6">
        <f ca="1">IF(Table1[[#This Row],[Area]]="MANITOBA",Table1[[#This Row],[Income]],0)</f>
        <v>0</v>
      </c>
      <c r="BN498" s="6">
        <f ca="1">IF(Table1[[#This Row],[Area]]="ONTARIO",Table1[[#This Row],[Income]],0)</f>
        <v>0</v>
      </c>
      <c r="BO498" s="6">
        <f ca="1">IF(Table1[[#This Row],[Area]]="QUEBEC",Table1[[#This Row],[Income]],0)</f>
        <v>0</v>
      </c>
      <c r="BP498" s="6">
        <f ca="1">IF(Table1[[#This Row],[Area]]="NEWFOUNLAND",Table1[[#This Row],[Income]],0)</f>
        <v>0</v>
      </c>
      <c r="BQ498" s="6">
        <f ca="1">IF(Table1[[#This Row],[Area]]="NEW BRUNCWICK",Table1[[#This Row],[Income]],0)</f>
        <v>0</v>
      </c>
      <c r="BR498" s="6">
        <f ca="1">IF(Table1[[#This Row],[Area]]="NOVA SCOTIA",Table1[[#This Row],[Income]],0)</f>
        <v>0</v>
      </c>
      <c r="BS498" s="7">
        <f t="shared" ca="1" si="222"/>
        <v>0</v>
      </c>
      <c r="BT498" s="5">
        <f ca="1">IF(Table1[[#This Row],[field of work]]="HEALTH",Table1[[#This Row],[Income]],0)</f>
        <v>0</v>
      </c>
      <c r="BU498" s="6">
        <f ca="1">IF(Table1[[#This Row],[field of work]]="CONSTRUCTION",Table1[[#This Row],[Income]],0)</f>
        <v>0</v>
      </c>
      <c r="BV498" s="6">
        <f t="shared" ca="1" si="223"/>
        <v>0</v>
      </c>
      <c r="BW498" s="6">
        <f ca="1">IF(Table1[[#This Row],[field of work]]="IT",Table1[[#This Row],[Income]],0)</f>
        <v>0</v>
      </c>
      <c r="BX498" s="6">
        <f ca="1">IF(Table1[[#This Row],[field of work]]="GENERAL WORK",Table1[[#This Row],[Income]],0)</f>
        <v>0</v>
      </c>
      <c r="BY498" s="7">
        <f ca="1">IF(Table1[[#This Row],[field of work]]="AGRICULTURE",Table1[[#This Row],[Income]],0)</f>
        <v>6455</v>
      </c>
      <c r="BZ498" s="5">
        <f ca="1">IF(Table1[[#This Row],[Value of debts]]&gt;Table1[[#This Row],[Income]],1,0)</f>
        <v>1</v>
      </c>
      <c r="CA498" s="7"/>
      <c r="CB498" s="5">
        <f ca="1">IF(Table1[[#This Row],[Networth of person($)]]&gt;$CC$6,Table1[[#This Row],[age]],0)</f>
        <v>0</v>
      </c>
      <c r="CC498" s="7"/>
      <c r="CD498" s="6"/>
      <c r="CE498" s="6"/>
      <c r="CF498" s="6"/>
      <c r="CG498" s="6"/>
      <c r="CH498" s="6"/>
      <c r="CI498" s="6"/>
    </row>
    <row r="499" spans="2:99" x14ac:dyDescent="0.25">
      <c r="B499">
        <f t="shared" ca="1" si="197"/>
        <v>1</v>
      </c>
      <c r="C499" t="str">
        <f t="shared" ca="1" si="198"/>
        <v>men</v>
      </c>
      <c r="D499">
        <f t="shared" ca="1" si="199"/>
        <v>34</v>
      </c>
      <c r="E499">
        <f t="shared" ca="1" si="200"/>
        <v>4</v>
      </c>
      <c r="F499" t="str">
        <f t="shared" ca="1" si="201"/>
        <v>IT</v>
      </c>
      <c r="G499">
        <f t="shared" ca="1" si="202"/>
        <v>3</v>
      </c>
      <c r="H499" t="str">
        <f t="shared" ca="1" si="203"/>
        <v>university</v>
      </c>
      <c r="I499">
        <f t="shared" ca="1" si="204"/>
        <v>2</v>
      </c>
      <c r="J499">
        <f t="shared" ca="1" si="205"/>
        <v>2</v>
      </c>
      <c r="K499">
        <f t="shared" ca="1" si="206"/>
        <v>4328</v>
      </c>
      <c r="L499">
        <f t="shared" ca="1" si="207"/>
        <v>12</v>
      </c>
      <c r="M499" t="str">
        <f t="shared" ca="1" si="208"/>
        <v>Nova Scotia</v>
      </c>
      <c r="N499">
        <f t="shared" ca="1" si="209"/>
        <v>17312</v>
      </c>
      <c r="O499">
        <f t="shared" ca="1" si="210"/>
        <v>7676.2526397119191</v>
      </c>
      <c r="P499">
        <f t="shared" ca="1" si="211"/>
        <v>3336.2953299398637</v>
      </c>
      <c r="Q499">
        <f t="shared" ca="1" si="212"/>
        <v>1885</v>
      </c>
      <c r="R499">
        <f t="shared" ca="1" si="213"/>
        <v>5858.4526652085133</v>
      </c>
      <c r="S499">
        <f t="shared" ca="1" si="214"/>
        <v>6442.8854507032984</v>
      </c>
      <c r="T499">
        <f t="shared" ca="1" si="215"/>
        <v>27091.180780643164</v>
      </c>
      <c r="U499">
        <f t="shared" ca="1" si="216"/>
        <v>15419.705304920431</v>
      </c>
      <c r="V499">
        <f t="shared" ca="1" si="217"/>
        <v>11671.475475722733</v>
      </c>
      <c r="AD499" s="5">
        <f ca="1">IF(Table1[[#This Row],[Gender]]="men",1,0)</f>
        <v>1</v>
      </c>
      <c r="AE499" s="6">
        <f ca="1">IF(Table1[[#This Row],[Gender]]="women",1,0)</f>
        <v>0</v>
      </c>
      <c r="AF499" s="6"/>
      <c r="AG499" s="7"/>
      <c r="AJ499" s="17">
        <f ca="1">IF(Table1[[#This Row],[field of work]]="TEACHING",1,0)</f>
        <v>0</v>
      </c>
      <c r="AK499" s="11">
        <f ca="1">IF(Table1[[#This Row],[field of work]]="CONSTRUCTION",1,0)</f>
        <v>0</v>
      </c>
      <c r="AL499" s="11">
        <f ca="1">IF(Table1[[#This Row],[field of work]]="AGRICULTURE",1,0)</f>
        <v>0</v>
      </c>
      <c r="AM499" s="11">
        <f ca="1">IF(Table1[[#This Row],[field of work]]="AGRICULTURE",1,0)</f>
        <v>0</v>
      </c>
      <c r="AN499" s="11">
        <f ca="1">IF(Table1[[#This Row],[field of work]]="HEALTH",1,0)</f>
        <v>0</v>
      </c>
      <c r="AO499" s="11">
        <f ca="1">IF(Table1[[#This Row],[field of work]]="IT",1,0)</f>
        <v>1</v>
      </c>
      <c r="AP499" s="11"/>
      <c r="AQ499" s="11"/>
      <c r="AR499" s="6"/>
      <c r="AS499" s="6"/>
      <c r="AT499" s="6"/>
      <c r="AU499" s="7"/>
      <c r="AW499" s="20">
        <f ca="1">QUOTIENT(Table1[[#This Row],[Car Value]],Table1[[#This Row],[Cars]])</f>
        <v>1668</v>
      </c>
      <c r="AX499" s="6"/>
      <c r="AY499" s="17">
        <f ca="1">IF(Table1[[#This Row],[Value of debts]]&gt;$AZ$6,1,0)</f>
        <v>1</v>
      </c>
      <c r="AZ499" s="6"/>
      <c r="BA499" s="6"/>
      <c r="BB499" s="7"/>
      <c r="BC499" s="27">
        <f ca="1">(Table1[[#This Row],[Mortage left]]/Table1[[#This Row],[Value of House]])</f>
        <v>0.44340646024213948</v>
      </c>
      <c r="BD499" s="11">
        <f t="shared" ca="1" si="218"/>
        <v>0</v>
      </c>
      <c r="BE499" s="11"/>
      <c r="BF499" s="11"/>
      <c r="BG499" s="17">
        <f ca="1">IF(Table1[[#This Row],[Area]]="YUKON",Table1[[#This Row],[Income]],0)</f>
        <v>0</v>
      </c>
      <c r="BH499" s="11">
        <f ca="1">IF(Table1[[#This Row],[Area]]="BC",Table1[[#This Row],[Income]],0)</f>
        <v>0</v>
      </c>
      <c r="BI499" s="11">
        <f t="shared" si="219"/>
        <v>0</v>
      </c>
      <c r="BJ499" s="11">
        <f t="shared" si="220"/>
        <v>0</v>
      </c>
      <c r="BK499" s="11">
        <f ca="1">IF(Table1[[#This Row],[Area]]="NUNAVUT",Table1[[#This Row],[Income]],0)</f>
        <v>0</v>
      </c>
      <c r="BL499" s="11">
        <f t="shared" si="221"/>
        <v>0</v>
      </c>
      <c r="BM499" s="6">
        <f ca="1">IF(Table1[[#This Row],[Area]]="MANITOBA",Table1[[#This Row],[Income]],0)</f>
        <v>0</v>
      </c>
      <c r="BN499" s="6">
        <f ca="1">IF(Table1[[#This Row],[Area]]="ONTARIO",Table1[[#This Row],[Income]],0)</f>
        <v>0</v>
      </c>
      <c r="BO499" s="6">
        <f ca="1">IF(Table1[[#This Row],[Area]]="QUEBEC",Table1[[#This Row],[Income]],0)</f>
        <v>0</v>
      </c>
      <c r="BP499" s="6">
        <f ca="1">IF(Table1[[#This Row],[Area]]="NEWFOUNLAND",Table1[[#This Row],[Income]],0)</f>
        <v>0</v>
      </c>
      <c r="BQ499" s="6">
        <f ca="1">IF(Table1[[#This Row],[Area]]="NEW BRUNCWICK",Table1[[#This Row],[Income]],0)</f>
        <v>0</v>
      </c>
      <c r="BR499" s="6">
        <f ca="1">IF(Table1[[#This Row],[Area]]="NOVA SCOTIA",Table1[[#This Row],[Income]],0)</f>
        <v>4328</v>
      </c>
      <c r="BS499" s="7">
        <f t="shared" si="222"/>
        <v>0</v>
      </c>
      <c r="BT499" s="5">
        <f ca="1">IF(Table1[[#This Row],[field of work]]="HEALTH",Table1[[#This Row],[Income]],0)</f>
        <v>0</v>
      </c>
      <c r="BU499" s="6">
        <f ca="1">IF(Table1[[#This Row],[field of work]]="CONSTRUCTION",Table1[[#This Row],[Income]],0)</f>
        <v>0</v>
      </c>
      <c r="BV499" s="6">
        <f t="shared" ca="1" si="223"/>
        <v>0</v>
      </c>
      <c r="BW499" s="6">
        <f ca="1">IF(Table1[[#This Row],[field of work]]="IT",Table1[[#This Row],[Income]],0)</f>
        <v>4328</v>
      </c>
      <c r="BX499" s="6">
        <f ca="1">IF(Table1[[#This Row],[field of work]]="GENERAL WORK",Table1[[#This Row],[Income]],0)</f>
        <v>0</v>
      </c>
      <c r="BY499" s="7">
        <f ca="1">IF(Table1[[#This Row],[field of work]]="AGRICULTURE",Table1[[#This Row],[Income]],0)</f>
        <v>0</v>
      </c>
      <c r="BZ499" s="5">
        <f ca="1">IF(Table1[[#This Row],[Value of debts]]&gt;Table1[[#This Row],[Income]],1,0)</f>
        <v>1</v>
      </c>
      <c r="CA499" s="7"/>
      <c r="CB499" s="5">
        <f ca="1">IF(Table1[[#This Row],[Networth of person($)]]&gt;$CC$6,Table1[[#This Row],[age]],0)</f>
        <v>34</v>
      </c>
      <c r="CC499" s="7"/>
      <c r="CD499" s="6"/>
      <c r="CE499" s="6"/>
      <c r="CF499" s="6"/>
      <c r="CG499" s="6"/>
      <c r="CH499" s="6"/>
      <c r="CI499" s="6"/>
    </row>
    <row r="500" spans="2:99" ht="15.75" thickBot="1" x14ac:dyDescent="0.3">
      <c r="B500">
        <f t="shared" ca="1" si="197"/>
        <v>2</v>
      </c>
      <c r="C500" t="str">
        <f t="shared" ca="1" si="198"/>
        <v>women</v>
      </c>
      <c r="D500">
        <f t="shared" ca="1" si="199"/>
        <v>35</v>
      </c>
      <c r="E500">
        <f t="shared" ca="1" si="200"/>
        <v>6</v>
      </c>
      <c r="F500" t="str">
        <f t="shared" ca="1" si="201"/>
        <v>agriculture</v>
      </c>
      <c r="G500">
        <f t="shared" ca="1" si="202"/>
        <v>1</v>
      </c>
      <c r="H500" t="str">
        <f t="shared" ca="1" si="203"/>
        <v>highschool</v>
      </c>
      <c r="I500">
        <f t="shared" ca="1" si="204"/>
        <v>4</v>
      </c>
      <c r="J500">
        <f t="shared" ca="1" si="205"/>
        <v>1</v>
      </c>
      <c r="K500">
        <f t="shared" ca="1" si="206"/>
        <v>3213</v>
      </c>
      <c r="L500">
        <f t="shared" ca="1" si="207"/>
        <v>10</v>
      </c>
      <c r="M500" t="str">
        <f t="shared" ca="1" si="208"/>
        <v>Newfounland</v>
      </c>
      <c r="N500">
        <f t="shared" ca="1" si="209"/>
        <v>9639</v>
      </c>
      <c r="O500">
        <f t="shared" ca="1" si="210"/>
        <v>6712.4393117997915</v>
      </c>
      <c r="P500">
        <f t="shared" ca="1" si="211"/>
        <v>2135.7771311427673</v>
      </c>
      <c r="Q500">
        <f t="shared" ca="1" si="212"/>
        <v>1528</v>
      </c>
      <c r="R500">
        <f t="shared" ca="1" si="213"/>
        <v>4530.6418935865613</v>
      </c>
      <c r="S500">
        <f t="shared" ca="1" si="214"/>
        <v>4809.676811913223</v>
      </c>
      <c r="T500">
        <f t="shared" ca="1" si="215"/>
        <v>16584.453943055989</v>
      </c>
      <c r="U500">
        <f t="shared" ca="1" si="216"/>
        <v>12771.081205386352</v>
      </c>
      <c r="V500">
        <f t="shared" ca="1" si="217"/>
        <v>3813.372737669637</v>
      </c>
      <c r="AD500" s="8">
        <f ca="1">IF(Table1[[#This Row],[Gender]]="men",1,0)</f>
        <v>0</v>
      </c>
      <c r="AE500" s="9">
        <f ca="1">IF(Table1[[#This Row],[Gender]]="women",1,0)</f>
        <v>1</v>
      </c>
      <c r="AF500" s="9"/>
      <c r="AG500" s="10"/>
      <c r="AJ500" s="13">
        <f ca="1">IF(Table1[[#This Row],[field of work]]="TEACHING",1,0)</f>
        <v>0</v>
      </c>
      <c r="AK500" s="19">
        <f ca="1">IF(Table1[[#This Row],[field of work]]="CONSTRUCTION",1,0)</f>
        <v>0</v>
      </c>
      <c r="AL500" s="19">
        <f ca="1">IF(Table1[[#This Row],[field of work]]="AGRICULTURE",1,0)</f>
        <v>1</v>
      </c>
      <c r="AM500" s="19">
        <f ca="1">IF(Table1[[#This Row],[field of work]]="AGRICULTURE",1,0)</f>
        <v>1</v>
      </c>
      <c r="AN500" s="19">
        <f ca="1">IF(Table1[[#This Row],[field of work]]="HEALTH",1,0)</f>
        <v>0</v>
      </c>
      <c r="AO500" s="19">
        <f ca="1">IF(Table1[[#This Row],[field of work]]="IT",1,0)</f>
        <v>0</v>
      </c>
      <c r="AP500" s="19"/>
      <c r="AQ500" s="19"/>
      <c r="AR500" s="9"/>
      <c r="AS500" s="9"/>
      <c r="AT500" s="9"/>
      <c r="AU500" s="10"/>
      <c r="AW500" s="21">
        <f ca="1">QUOTIENT(Table1[[#This Row],[Car Value]],Table1[[#This Row],[Cars]])</f>
        <v>2135</v>
      </c>
      <c r="AX500" s="9"/>
      <c r="AY500" s="13">
        <f ca="1">IF(Table1[[#This Row],[Value of debts]]&gt;$AZ$6,1,0)</f>
        <v>1</v>
      </c>
      <c r="AZ500" s="9"/>
      <c r="BA500" s="9"/>
      <c r="BB500" s="10"/>
      <c r="BC500" s="28">
        <f ca="1">(Table1[[#This Row],[Mortage left]]/Table1[[#This Row],[Value of House]])</f>
        <v>0.69638337086832569</v>
      </c>
      <c r="BD500" s="19">
        <f t="shared" ca="1" si="218"/>
        <v>0</v>
      </c>
      <c r="BE500" s="19"/>
      <c r="BF500" s="19"/>
      <c r="BG500" s="17">
        <f ca="1">IF(Table1[[#This Row],[Area]]="YUKON",Table1[[#This Row],[Income]],0)</f>
        <v>0</v>
      </c>
      <c r="BH500" s="11">
        <f ca="1">IF(Table1[[#This Row],[Area]]="BC",Table1[[#This Row],[Income]],0)</f>
        <v>0</v>
      </c>
      <c r="BI500" s="11">
        <f t="shared" si="219"/>
        <v>0</v>
      </c>
      <c r="BJ500" s="11">
        <f t="shared" si="220"/>
        <v>0</v>
      </c>
      <c r="BK500" s="11">
        <f ca="1">IF(Table1[[#This Row],[Area]]="NUNAVUT",Table1[[#This Row],[Income]],0)</f>
        <v>0</v>
      </c>
      <c r="BL500" s="11">
        <f t="shared" si="221"/>
        <v>0</v>
      </c>
      <c r="BM500" s="6">
        <f ca="1">IF(Table1[[#This Row],[Area]]="MANITOBA",Table1[[#This Row],[Income]],0)</f>
        <v>0</v>
      </c>
      <c r="BN500" s="6">
        <f ca="1">IF(Table1[[#This Row],[Area]]="ONTARIO",Table1[[#This Row],[Income]],0)</f>
        <v>0</v>
      </c>
      <c r="BO500" s="6">
        <f ca="1">IF(Table1[[#This Row],[Area]]="QUEBEC",Table1[[#This Row],[Income]],0)</f>
        <v>0</v>
      </c>
      <c r="BP500" s="6">
        <f ca="1">IF(Table1[[#This Row],[Area]]="NEWFOUNLAND",Table1[[#This Row],[Income]],0)</f>
        <v>3213</v>
      </c>
      <c r="BQ500" s="6">
        <f ca="1">IF(Table1[[#This Row],[Area]]="NEW BRUNCWICK",Table1[[#This Row],[Income]],0)</f>
        <v>0</v>
      </c>
      <c r="BR500" s="6">
        <f ca="1">IF(Table1[[#This Row],[Area]]="NOVA SCOTIA",Table1[[#This Row],[Income]],0)</f>
        <v>0</v>
      </c>
      <c r="BS500" s="7">
        <f t="shared" si="222"/>
        <v>0</v>
      </c>
      <c r="BT500" s="5">
        <f ca="1">IF(Table1[[#This Row],[field of work]]="HEALTH",Table1[[#This Row],[Income]],0)</f>
        <v>0</v>
      </c>
      <c r="BU500" s="6">
        <f ca="1">IF(Table1[[#This Row],[field of work]]="CONSTRUCTION",Table1[[#This Row],[Income]],0)</f>
        <v>0</v>
      </c>
      <c r="BV500" s="6">
        <f t="shared" si="223"/>
        <v>0</v>
      </c>
      <c r="BW500" s="6">
        <f ca="1">IF(Table1[[#This Row],[field of work]]="IT",Table1[[#This Row],[Income]],0)</f>
        <v>0</v>
      </c>
      <c r="BX500" s="6">
        <f ca="1">IF(Table1[[#This Row],[field of work]]="GENERAL WORK",Table1[[#This Row],[Income]],0)</f>
        <v>0</v>
      </c>
      <c r="BY500" s="7">
        <f ca="1">IF(Table1[[#This Row],[field of work]]="AGRICULTURE",Table1[[#This Row],[Income]],0)</f>
        <v>3213</v>
      </c>
      <c r="BZ500" s="5">
        <f ca="1">IF(Table1[[#This Row],[Value of debts]]&gt;Table1[[#This Row],[Income]],1,0)</f>
        <v>1</v>
      </c>
      <c r="CA500" s="7"/>
      <c r="CB500" s="5">
        <f ca="1">IF(Table1[[#This Row],[Networth of person($)]]&gt;$CC$6,Table1[[#This Row],[age]],0)</f>
        <v>0</v>
      </c>
      <c r="CC500" s="7"/>
      <c r="CD500" s="6"/>
      <c r="CE500" s="6"/>
      <c r="CF500" s="6"/>
      <c r="CG500" s="6"/>
      <c r="CH500" s="6"/>
      <c r="CI500" s="6"/>
    </row>
    <row r="501" spans="2:99" ht="15.75" thickBot="1" x14ac:dyDescent="0.3">
      <c r="BG501" s="30">
        <f ca="1">AVERAGEIF(BG7:BG500,"&lt;&gt;,0")</f>
        <v>391.45951417004051</v>
      </c>
      <c r="BH501" s="31">
        <f ca="1">AVERAGEIF(BH7:BH500,"&lt;&gt;,0")</f>
        <v>307.72064777327932</v>
      </c>
      <c r="BI501" s="31">
        <f t="shared" ref="BI501:BS501" ca="1" si="224">AVERAGEIF(BI7:BI500,"&lt;&gt;,0")</f>
        <v>0</v>
      </c>
      <c r="BJ501" s="31">
        <f t="shared" ca="1" si="224"/>
        <v>458.4817813765182</v>
      </c>
      <c r="BK501" s="31">
        <f t="shared" ca="1" si="224"/>
        <v>501.18421052631578</v>
      </c>
      <c r="BL501" s="31">
        <f t="shared" ca="1" si="224"/>
        <v>397.56275303643724</v>
      </c>
      <c r="BM501" s="31">
        <f t="shared" ca="1" si="224"/>
        <v>423.12955465587044</v>
      </c>
      <c r="BN501" s="31">
        <f t="shared" ca="1" si="224"/>
        <v>502.62550607287449</v>
      </c>
      <c r="BO501" s="31">
        <f t="shared" ca="1" si="224"/>
        <v>430.57287449392715</v>
      </c>
      <c r="BP501" s="31">
        <f t="shared" ca="1" si="224"/>
        <v>460.10728744939269</v>
      </c>
      <c r="BQ501" s="31">
        <f t="shared" ca="1" si="224"/>
        <v>561.35020242914982</v>
      </c>
      <c r="BR501" s="31">
        <f t="shared" ca="1" si="224"/>
        <v>515.39271255060726</v>
      </c>
      <c r="BS501" s="32">
        <f t="shared" ca="1" si="224"/>
        <v>422.10931174089069</v>
      </c>
      <c r="BT501" s="30">
        <f ca="1">AVERAGEIF(BT7:BT500,"&lt;&gt;,0")</f>
        <v>950.21659919028343</v>
      </c>
      <c r="BU501" s="31">
        <f t="shared" ref="BU501:BY501" ca="1" si="225">AVERAGEIF(BU7:BU500,"&lt;&gt;,0")</f>
        <v>0</v>
      </c>
      <c r="BV501" s="31">
        <f t="shared" ca="1" si="225"/>
        <v>728.70242914979758</v>
      </c>
      <c r="BW501" s="31">
        <f t="shared" ca="1" si="225"/>
        <v>1002.2368421052631</v>
      </c>
      <c r="BX501" s="31">
        <f t="shared" ca="1" si="225"/>
        <v>1001.1093117408907</v>
      </c>
      <c r="BY501" s="32">
        <f t="shared" ca="1" si="225"/>
        <v>1114.0425101214576</v>
      </c>
      <c r="BZ501" s="30"/>
      <c r="CA501" s="32"/>
      <c r="CB501" s="37">
        <f ca="1">AVERAGEIF(CB7:CB500,"&lt;&gt;,0")</f>
        <v>28.350202429149796</v>
      </c>
      <c r="CC501" s="32"/>
      <c r="CD501" s="23"/>
      <c r="CE501" s="23"/>
      <c r="CF501" s="23"/>
      <c r="CG501" s="23"/>
      <c r="CH501" s="23"/>
      <c r="CI501" s="23"/>
      <c r="CJ501" s="23"/>
      <c r="CK501" s="23"/>
      <c r="CL501" s="23"/>
      <c r="CM501" s="23"/>
      <c r="CN501" s="23"/>
      <c r="CO501" s="23"/>
      <c r="CP501" s="23"/>
      <c r="CQ501" s="23"/>
      <c r="CR501" s="23"/>
      <c r="CS501" s="23"/>
      <c r="CT501" s="23"/>
      <c r="CU501" s="2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CCC0-C2F7-4770-8E4D-8078A20B679B}">
  <dimension ref="A1:AC71"/>
  <sheetViews>
    <sheetView tabSelected="1" zoomScale="85" zoomScaleNormal="85" workbookViewId="0">
      <selection activeCell="AB16" sqref="AB16:AC17"/>
    </sheetView>
  </sheetViews>
  <sheetFormatPr defaultRowHeight="15" x14ac:dyDescent="0.25"/>
  <cols>
    <col min="23" max="23" width="9.7109375" customWidth="1"/>
  </cols>
  <sheetData>
    <row r="1" spans="1:29" x14ac:dyDescent="0.25">
      <c r="A1" t="s">
        <v>92</v>
      </c>
    </row>
    <row r="5" spans="1:29" ht="15.75" thickBot="1" x14ac:dyDescent="0.3"/>
    <row r="6" spans="1:29" x14ac:dyDescent="0.25">
      <c r="D6" s="42" t="s">
        <v>93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39"/>
    </row>
    <row r="7" spans="1:29" ht="15.75" thickBot="1" x14ac:dyDescent="0.3">
      <c r="D7" s="40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1"/>
    </row>
    <row r="8" spans="1:29" x14ac:dyDescent="0.25">
      <c r="D8" s="42" t="s">
        <v>94</v>
      </c>
      <c r="E8" s="43"/>
      <c r="F8" s="43"/>
      <c r="G8" s="39"/>
      <c r="H8" s="42" t="s">
        <v>97</v>
      </c>
      <c r="I8" s="43"/>
      <c r="J8" s="43"/>
      <c r="K8" s="39"/>
      <c r="L8" s="42" t="s">
        <v>98</v>
      </c>
      <c r="M8" s="43"/>
      <c r="N8" s="43"/>
      <c r="O8" s="43"/>
      <c r="P8" s="43"/>
      <c r="Q8" s="43"/>
      <c r="R8" s="43"/>
      <c r="S8" s="43"/>
      <c r="T8" s="43"/>
      <c r="U8" s="43"/>
      <c r="V8" s="43"/>
      <c r="W8" s="39"/>
    </row>
    <row r="9" spans="1:29" ht="15.75" thickBot="1" x14ac:dyDescent="0.3">
      <c r="D9" s="40"/>
      <c r="E9" s="44"/>
      <c r="F9" s="44"/>
      <c r="G9" s="41"/>
      <c r="H9" s="40"/>
      <c r="I9" s="44"/>
      <c r="J9" s="44"/>
      <c r="K9" s="41"/>
      <c r="L9" s="40"/>
      <c r="M9" s="44"/>
      <c r="N9" s="44"/>
      <c r="O9" s="44"/>
      <c r="P9" s="44"/>
      <c r="Q9" s="44"/>
      <c r="R9" s="44"/>
      <c r="S9" s="44"/>
      <c r="T9" s="44"/>
      <c r="U9" s="44"/>
      <c r="V9" s="44"/>
      <c r="W9" s="41"/>
    </row>
    <row r="10" spans="1:29" ht="15.75" thickBot="1" x14ac:dyDescent="0.3">
      <c r="D10" s="45" t="s">
        <v>95</v>
      </c>
      <c r="E10" s="46"/>
      <c r="F10" s="45" t="s">
        <v>96</v>
      </c>
      <c r="G10" s="46"/>
      <c r="H10" s="51">
        <f ca="1">Sheet1!AI7</f>
        <v>35.236842105263158</v>
      </c>
      <c r="I10" s="52"/>
      <c r="J10" s="52"/>
      <c r="K10" s="53"/>
      <c r="L10" s="45" t="s">
        <v>6</v>
      </c>
      <c r="M10" s="46"/>
      <c r="N10" s="45" t="s">
        <v>85</v>
      </c>
      <c r="O10" s="46"/>
      <c r="P10" s="45" t="s">
        <v>87</v>
      </c>
      <c r="Q10" s="46"/>
      <c r="R10" s="45" t="s">
        <v>88</v>
      </c>
      <c r="S10" s="46"/>
      <c r="T10" s="45" t="s">
        <v>84</v>
      </c>
      <c r="U10" s="46"/>
      <c r="V10" s="45" t="s">
        <v>86</v>
      </c>
      <c r="W10" s="46"/>
    </row>
    <row r="11" spans="1:29" x14ac:dyDescent="0.25">
      <c r="D11" s="42">
        <f ca="1">Sheet1!AF7</f>
        <v>238</v>
      </c>
      <c r="E11" s="39"/>
      <c r="F11" s="42">
        <f ca="1">Sheet1!AG7</f>
        <v>256</v>
      </c>
      <c r="G11" s="39"/>
      <c r="H11" s="54"/>
      <c r="I11" s="55"/>
      <c r="J11" s="55"/>
      <c r="K11" s="56"/>
      <c r="L11" s="38">
        <f ca="1">Sheet1!AP7</f>
        <v>64</v>
      </c>
      <c r="M11" s="39"/>
      <c r="N11" s="38">
        <f ca="1">Sheet1!AQ7</f>
        <v>0</v>
      </c>
      <c r="O11" s="39"/>
      <c r="P11" s="38">
        <f ca="1">Sheet1!AR7</f>
        <v>93</v>
      </c>
      <c r="Q11" s="39"/>
      <c r="R11" s="38">
        <f ca="1">Sheet1!AS7</f>
        <v>93</v>
      </c>
      <c r="S11" s="39"/>
      <c r="T11" s="38">
        <f ca="1">Sheet1!AT7</f>
        <v>83</v>
      </c>
      <c r="U11" s="39"/>
      <c r="V11" s="38">
        <f ca="1">Sheet1!AU7</f>
        <v>84</v>
      </c>
      <c r="W11" s="39"/>
    </row>
    <row r="12" spans="1:29" ht="15.75" thickBot="1" x14ac:dyDescent="0.3">
      <c r="D12" s="40"/>
      <c r="E12" s="41"/>
      <c r="F12" s="40"/>
      <c r="G12" s="41"/>
      <c r="H12" s="57"/>
      <c r="I12" s="58"/>
      <c r="J12" s="58"/>
      <c r="K12" s="59"/>
      <c r="L12" s="40"/>
      <c r="M12" s="41"/>
      <c r="N12" s="40"/>
      <c r="O12" s="41"/>
      <c r="P12" s="40"/>
      <c r="Q12" s="41"/>
      <c r="R12" s="40"/>
      <c r="S12" s="41"/>
      <c r="T12" s="40"/>
      <c r="U12" s="41"/>
      <c r="V12" s="40"/>
      <c r="W12" s="41"/>
    </row>
    <row r="13" spans="1:29" ht="15.75" thickBot="1" x14ac:dyDescent="0.3">
      <c r="D13" s="2"/>
      <c r="E13" s="3"/>
      <c r="F13" s="3"/>
      <c r="G13" s="4"/>
      <c r="H13" s="42" t="s">
        <v>61</v>
      </c>
      <c r="I13" s="43"/>
      <c r="J13" s="43"/>
      <c r="K13" s="39"/>
      <c r="L13" s="42" t="s">
        <v>92</v>
      </c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39"/>
      <c r="X13" s="45" t="s">
        <v>111</v>
      </c>
      <c r="Y13" s="49"/>
      <c r="Z13" s="49"/>
      <c r="AA13" s="49"/>
      <c r="AB13" s="49"/>
      <c r="AC13" s="46"/>
    </row>
    <row r="14" spans="1:29" ht="15.75" thickBot="1" x14ac:dyDescent="0.3">
      <c r="D14" s="5"/>
      <c r="E14" s="6"/>
      <c r="F14" s="6"/>
      <c r="G14" s="7"/>
      <c r="H14" s="40"/>
      <c r="I14" s="44"/>
      <c r="J14" s="44"/>
      <c r="K14" s="41"/>
      <c r="L14" s="60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2"/>
      <c r="X14" s="42">
        <v>1</v>
      </c>
      <c r="Y14" s="39"/>
      <c r="Z14" s="42">
        <v>2</v>
      </c>
      <c r="AA14" s="39"/>
      <c r="AB14" s="42">
        <v>3</v>
      </c>
      <c r="AC14" s="39"/>
    </row>
    <row r="15" spans="1:29" ht="15.75" thickBot="1" x14ac:dyDescent="0.3">
      <c r="D15" s="5"/>
      <c r="E15" s="6"/>
      <c r="F15" s="6"/>
      <c r="G15" s="7"/>
      <c r="H15" s="69">
        <f ca="1">Sheet1!AV7</f>
        <v>5768.6032388663971</v>
      </c>
      <c r="I15" s="70"/>
      <c r="J15" s="70"/>
      <c r="K15" s="71"/>
      <c r="L15" s="60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2"/>
      <c r="X15" s="40"/>
      <c r="Y15" s="41"/>
      <c r="Z15" s="40"/>
      <c r="AA15" s="41"/>
      <c r="AB15" s="40"/>
      <c r="AC15" s="41"/>
    </row>
    <row r="16" spans="1:29" x14ac:dyDescent="0.25">
      <c r="D16" s="5"/>
      <c r="E16" s="6"/>
      <c r="F16" s="6"/>
      <c r="G16" s="7"/>
      <c r="H16" s="72"/>
      <c r="I16" s="73"/>
      <c r="J16" s="73"/>
      <c r="K16" s="74"/>
      <c r="L16" s="60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2"/>
      <c r="X16" s="42">
        <v>500</v>
      </c>
      <c r="Y16" s="39"/>
      <c r="Z16" s="50">
        <v>0.2</v>
      </c>
      <c r="AA16" s="39"/>
      <c r="AB16" s="42">
        <v>5000</v>
      </c>
      <c r="AC16" s="39"/>
    </row>
    <row r="17" spans="4:29" ht="15.75" thickBot="1" x14ac:dyDescent="0.3">
      <c r="D17" s="5"/>
      <c r="E17" s="6"/>
      <c r="F17" s="6"/>
      <c r="G17" s="7"/>
      <c r="H17" s="75"/>
      <c r="I17" s="76"/>
      <c r="J17" s="76"/>
      <c r="K17" s="77"/>
      <c r="L17" s="60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2"/>
      <c r="X17" s="40"/>
      <c r="Y17" s="41"/>
      <c r="Z17" s="40"/>
      <c r="AA17" s="41"/>
      <c r="AB17" s="40"/>
      <c r="AC17" s="41"/>
    </row>
    <row r="18" spans="4:29" x14ac:dyDescent="0.25">
      <c r="D18" s="5"/>
      <c r="E18" s="6"/>
      <c r="F18" s="6"/>
      <c r="G18" s="7"/>
      <c r="H18" s="69" t="s">
        <v>99</v>
      </c>
      <c r="I18" s="70"/>
      <c r="J18" s="70"/>
      <c r="K18" s="71"/>
      <c r="L18" s="60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2"/>
    </row>
    <row r="19" spans="4:29" ht="15.75" thickBot="1" x14ac:dyDescent="0.3">
      <c r="D19" s="5"/>
      <c r="E19" s="6"/>
      <c r="F19" s="6"/>
      <c r="G19" s="7"/>
      <c r="H19" s="75"/>
      <c r="I19" s="76"/>
      <c r="J19" s="76"/>
      <c r="K19" s="77"/>
      <c r="L19" s="60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2"/>
    </row>
    <row r="20" spans="4:29" x14ac:dyDescent="0.25">
      <c r="D20" s="5"/>
      <c r="E20" s="6"/>
      <c r="F20" s="6"/>
      <c r="G20" s="7"/>
      <c r="H20" s="69">
        <f ca="1">Sheet1!AX7</f>
        <v>2825.1558704453441</v>
      </c>
      <c r="I20" s="70"/>
      <c r="J20" s="70"/>
      <c r="K20" s="71"/>
      <c r="L20" s="60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2"/>
    </row>
    <row r="21" spans="4:29" x14ac:dyDescent="0.25">
      <c r="D21" s="5"/>
      <c r="E21" s="6"/>
      <c r="F21" s="6"/>
      <c r="G21" s="7"/>
      <c r="H21" s="72"/>
      <c r="I21" s="73"/>
      <c r="J21" s="73"/>
      <c r="K21" s="74"/>
      <c r="L21" s="60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2"/>
    </row>
    <row r="22" spans="4:29" ht="15.75" thickBot="1" x14ac:dyDescent="0.3">
      <c r="D22" s="5"/>
      <c r="E22" s="6"/>
      <c r="F22" s="6"/>
      <c r="G22" s="7"/>
      <c r="H22" s="75"/>
      <c r="I22" s="76"/>
      <c r="J22" s="76"/>
      <c r="K22" s="77"/>
      <c r="L22" s="60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2"/>
    </row>
    <row r="23" spans="4:29" ht="15.75" thickBot="1" x14ac:dyDescent="0.3">
      <c r="D23" s="8"/>
      <c r="E23" s="9"/>
      <c r="F23" s="9"/>
      <c r="G23" s="9"/>
      <c r="H23" s="63" t="s">
        <v>100</v>
      </c>
      <c r="I23" s="64"/>
      <c r="J23" s="64"/>
      <c r="K23" s="65"/>
      <c r="L23" s="60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2"/>
    </row>
    <row r="24" spans="4:29" ht="15.75" thickBot="1" x14ac:dyDescent="0.3">
      <c r="D24" s="42"/>
      <c r="E24" s="43"/>
      <c r="F24" s="43"/>
      <c r="G24" s="39"/>
      <c r="H24" s="66"/>
      <c r="I24" s="67"/>
      <c r="J24" s="67"/>
      <c r="K24" s="68"/>
      <c r="L24" s="60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2"/>
    </row>
    <row r="25" spans="4:29" x14ac:dyDescent="0.25">
      <c r="D25" s="60"/>
      <c r="E25" s="61"/>
      <c r="F25" s="61"/>
      <c r="G25" s="62"/>
      <c r="H25" s="38">
        <f ca="1">Sheet1!BB6</f>
        <v>494</v>
      </c>
      <c r="I25" s="43"/>
      <c r="J25" s="43"/>
      <c r="K25" s="39"/>
      <c r="L25" s="60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2"/>
    </row>
    <row r="26" spans="4:29" x14ac:dyDescent="0.25">
      <c r="D26" s="60"/>
      <c r="E26" s="61"/>
      <c r="F26" s="61"/>
      <c r="G26" s="62"/>
      <c r="H26" s="60"/>
      <c r="I26" s="61"/>
      <c r="J26" s="61"/>
      <c r="K26" s="62"/>
      <c r="L26" s="60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2"/>
    </row>
    <row r="27" spans="4:29" ht="15.75" thickBot="1" x14ac:dyDescent="0.3">
      <c r="D27" s="60"/>
      <c r="E27" s="61"/>
      <c r="F27" s="61"/>
      <c r="G27" s="62"/>
      <c r="H27" s="40"/>
      <c r="I27" s="44"/>
      <c r="J27" s="44"/>
      <c r="K27" s="41"/>
      <c r="L27" s="60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2"/>
    </row>
    <row r="28" spans="4:29" x14ac:dyDescent="0.25">
      <c r="D28" s="60"/>
      <c r="E28" s="61"/>
      <c r="F28" s="61"/>
      <c r="G28" s="62"/>
      <c r="H28" s="63" t="s">
        <v>101</v>
      </c>
      <c r="I28" s="64"/>
      <c r="J28" s="64"/>
      <c r="K28" s="65"/>
      <c r="L28" s="60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2"/>
    </row>
    <row r="29" spans="4:29" ht="15.75" thickBot="1" x14ac:dyDescent="0.3">
      <c r="D29" s="60"/>
      <c r="E29" s="61"/>
      <c r="F29" s="61"/>
      <c r="G29" s="62"/>
      <c r="H29" s="66"/>
      <c r="I29" s="67"/>
      <c r="J29" s="67"/>
      <c r="K29" s="68"/>
      <c r="L29" s="60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2"/>
    </row>
    <row r="30" spans="4:29" x14ac:dyDescent="0.25">
      <c r="D30" s="60"/>
      <c r="E30" s="61"/>
      <c r="F30" s="61"/>
      <c r="G30" s="62"/>
      <c r="H30" s="38">
        <f ca="1">Sheet1!BF7</f>
        <v>106</v>
      </c>
      <c r="I30" s="43"/>
      <c r="J30" s="43"/>
      <c r="K30" s="39"/>
      <c r="L30" s="60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2"/>
    </row>
    <row r="31" spans="4:29" x14ac:dyDescent="0.25">
      <c r="D31" s="60"/>
      <c r="E31" s="61"/>
      <c r="F31" s="61"/>
      <c r="G31" s="62"/>
      <c r="H31" s="60"/>
      <c r="I31" s="61"/>
      <c r="J31" s="61"/>
      <c r="K31" s="62"/>
      <c r="L31" s="60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2"/>
    </row>
    <row r="32" spans="4:29" ht="15.75" thickBot="1" x14ac:dyDescent="0.3">
      <c r="D32" s="60"/>
      <c r="E32" s="61"/>
      <c r="F32" s="61"/>
      <c r="G32" s="62"/>
      <c r="H32" s="60"/>
      <c r="I32" s="61"/>
      <c r="J32" s="61"/>
      <c r="K32" s="62"/>
      <c r="L32" s="40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1"/>
    </row>
    <row r="33" spans="4:29" x14ac:dyDescent="0.25">
      <c r="D33" s="42" t="s">
        <v>102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39"/>
    </row>
    <row r="34" spans="4:29" ht="14.25" customHeight="1" thickBot="1" x14ac:dyDescent="0.3">
      <c r="D34" s="40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1"/>
    </row>
    <row r="35" spans="4:29" ht="15.75" thickBot="1" x14ac:dyDescent="0.3">
      <c r="D35" s="45" t="s">
        <v>19</v>
      </c>
      <c r="E35" s="46"/>
      <c r="F35" s="45" t="s">
        <v>20</v>
      </c>
      <c r="G35" s="46"/>
      <c r="H35" s="45" t="s">
        <v>21</v>
      </c>
      <c r="I35" s="46"/>
      <c r="J35" s="45" t="s">
        <v>22</v>
      </c>
      <c r="K35" s="46"/>
      <c r="L35" s="45" t="s">
        <v>23</v>
      </c>
      <c r="M35" s="46"/>
      <c r="N35" s="45" t="s">
        <v>24</v>
      </c>
      <c r="O35" s="46"/>
      <c r="P35" s="45" t="s">
        <v>25</v>
      </c>
      <c r="Q35" s="46"/>
      <c r="R35" s="45" t="s">
        <v>103</v>
      </c>
      <c r="S35" s="46"/>
      <c r="T35" s="45" t="s">
        <v>27</v>
      </c>
      <c r="U35" s="46"/>
      <c r="V35" s="45" t="s">
        <v>28</v>
      </c>
      <c r="W35" s="46"/>
      <c r="X35" s="45" t="s">
        <v>104</v>
      </c>
      <c r="Y35" s="46"/>
      <c r="Z35" s="45" t="s">
        <v>30</v>
      </c>
      <c r="AA35" s="46"/>
      <c r="AB35" s="47" t="s">
        <v>105</v>
      </c>
      <c r="AC35" s="48"/>
    </row>
    <row r="36" spans="4:29" x14ac:dyDescent="0.25">
      <c r="D36" s="38">
        <f ca="1">Sheet1!BG501</f>
        <v>391.45951417004051</v>
      </c>
      <c r="E36" s="39"/>
      <c r="F36" s="38">
        <f ca="1">Sheet1!BH501</f>
        <v>307.72064777327932</v>
      </c>
      <c r="G36" s="39"/>
      <c r="H36" s="38">
        <f ca="1">Sheet1!BI501</f>
        <v>0</v>
      </c>
      <c r="I36" s="39"/>
      <c r="J36" s="38">
        <f ca="1">Sheet1!BJ501</f>
        <v>458.4817813765182</v>
      </c>
      <c r="K36" s="39"/>
      <c r="L36" s="38">
        <f ca="1">Sheet1!BK501</f>
        <v>501.18421052631578</v>
      </c>
      <c r="M36" s="39"/>
      <c r="N36" s="38">
        <f ca="1">Sheet1!BL501</f>
        <v>397.56275303643724</v>
      </c>
      <c r="O36" s="39"/>
      <c r="P36" s="38">
        <f ca="1">Sheet1!BM501</f>
        <v>423.12955465587044</v>
      </c>
      <c r="Q36" s="39"/>
      <c r="R36" s="38">
        <f ca="1">Sheet1!BN501</f>
        <v>502.62550607287449</v>
      </c>
      <c r="S36" s="39"/>
      <c r="T36" s="38">
        <f ca="1">Sheet1!BO501</f>
        <v>430.57287449392715</v>
      </c>
      <c r="U36" s="39"/>
      <c r="V36" s="38">
        <f ca="1">Sheet1!BP501</f>
        <v>460.10728744939269</v>
      </c>
      <c r="W36" s="39"/>
      <c r="X36" s="38">
        <f ca="1">Sheet1!BQ501</f>
        <v>561.35020242914982</v>
      </c>
      <c r="Y36" s="39"/>
      <c r="Z36" s="38">
        <f ca="1">Sheet1!BR501</f>
        <v>515.39271255060726</v>
      </c>
      <c r="AA36" s="39"/>
      <c r="AB36" s="38">
        <f ca="1">Sheet1!BS501</f>
        <v>422.10931174089069</v>
      </c>
      <c r="AC36" s="39"/>
    </row>
    <row r="37" spans="4:29" ht="15.75" thickBot="1" x14ac:dyDescent="0.3">
      <c r="D37" s="40"/>
      <c r="E37" s="41"/>
      <c r="F37" s="40"/>
      <c r="G37" s="41"/>
      <c r="H37" s="40"/>
      <c r="I37" s="41"/>
      <c r="J37" s="40"/>
      <c r="K37" s="41"/>
      <c r="L37" s="40"/>
      <c r="M37" s="41"/>
      <c r="N37" s="40"/>
      <c r="O37" s="41"/>
      <c r="P37" s="40"/>
      <c r="Q37" s="41"/>
      <c r="R37" s="40"/>
      <c r="S37" s="41"/>
      <c r="T37" s="40"/>
      <c r="U37" s="41"/>
      <c r="V37" s="40"/>
      <c r="W37" s="41"/>
      <c r="X37" s="40"/>
      <c r="Y37" s="41"/>
      <c r="Z37" s="40"/>
      <c r="AA37" s="41"/>
      <c r="AB37" s="40"/>
      <c r="AC37" s="41"/>
    </row>
    <row r="38" spans="4:29" x14ac:dyDescent="0.25">
      <c r="D38" s="42" t="s">
        <v>92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39"/>
    </row>
    <row r="39" spans="4:29" x14ac:dyDescent="0.25"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2"/>
    </row>
    <row r="40" spans="4:29" x14ac:dyDescent="0.25"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2"/>
    </row>
    <row r="41" spans="4:29" x14ac:dyDescent="0.25"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2"/>
    </row>
    <row r="42" spans="4:29" x14ac:dyDescent="0.25"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2"/>
    </row>
    <row r="43" spans="4:29" x14ac:dyDescent="0.25"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2"/>
    </row>
    <row r="44" spans="4:29" x14ac:dyDescent="0.25"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2"/>
    </row>
    <row r="45" spans="4:29" x14ac:dyDescent="0.25"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2"/>
    </row>
    <row r="46" spans="4:29" x14ac:dyDescent="0.25"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2"/>
    </row>
    <row r="47" spans="4:29" x14ac:dyDescent="0.25"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2"/>
    </row>
    <row r="48" spans="4:29" x14ac:dyDescent="0.25"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2"/>
    </row>
    <row r="49" spans="4:29" x14ac:dyDescent="0.25"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2"/>
    </row>
    <row r="50" spans="4:29" ht="15.75" thickBot="1" x14ac:dyDescent="0.3">
      <c r="D50" s="40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1"/>
    </row>
    <row r="51" spans="4:29" x14ac:dyDescent="0.25">
      <c r="D51" s="78" t="s">
        <v>106</v>
      </c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39"/>
    </row>
    <row r="52" spans="4:29" ht="15.75" thickBot="1" x14ac:dyDescent="0.3">
      <c r="D52" s="40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1"/>
    </row>
    <row r="53" spans="4:29" x14ac:dyDescent="0.25">
      <c r="D53" s="78" t="s">
        <v>107</v>
      </c>
      <c r="E53" s="39"/>
      <c r="F53" s="78" t="s">
        <v>108</v>
      </c>
      <c r="G53" s="39"/>
      <c r="H53" s="78" t="s">
        <v>54</v>
      </c>
      <c r="I53" s="39"/>
      <c r="J53" s="78" t="s">
        <v>6</v>
      </c>
      <c r="K53" s="39"/>
      <c r="L53" s="78" t="s">
        <v>51</v>
      </c>
      <c r="M53" s="79"/>
      <c r="N53" s="78" t="s">
        <v>52</v>
      </c>
      <c r="O53" s="39"/>
    </row>
    <row r="54" spans="4:29" ht="15.75" thickBot="1" x14ac:dyDescent="0.3">
      <c r="D54" s="40"/>
      <c r="E54" s="41"/>
      <c r="F54" s="40"/>
      <c r="G54" s="41"/>
      <c r="H54" s="40"/>
      <c r="I54" s="41"/>
      <c r="J54" s="40"/>
      <c r="K54" s="41"/>
      <c r="L54" s="80"/>
      <c r="M54" s="81"/>
      <c r="N54" s="40"/>
      <c r="O54" s="41"/>
    </row>
    <row r="55" spans="4:29" ht="15.75" thickBot="1" x14ac:dyDescent="0.3">
      <c r="D55" s="82">
        <f ca="1">Sheet1!BT501</f>
        <v>950.21659919028343</v>
      </c>
      <c r="E55" s="46"/>
      <c r="F55" s="82">
        <f ca="1">Sheet1!BU501</f>
        <v>0</v>
      </c>
      <c r="G55" s="46"/>
      <c r="H55" s="82">
        <f ca="1">Sheet1!BV501</f>
        <v>728.70242914979758</v>
      </c>
      <c r="I55" s="46"/>
      <c r="J55" s="82">
        <f ca="1">Sheet1!BW501</f>
        <v>1002.2368421052631</v>
      </c>
      <c r="K55" s="46"/>
      <c r="L55" s="82">
        <f ca="1">Sheet1!BX501</f>
        <v>1001.1093117408907</v>
      </c>
      <c r="M55" s="46"/>
      <c r="N55" s="82">
        <f ca="1">Sheet1!BY501</f>
        <v>1114.0425101214576</v>
      </c>
      <c r="O55" s="46"/>
    </row>
    <row r="56" spans="4:29" x14ac:dyDescent="0.25"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39"/>
    </row>
    <row r="57" spans="4:29" x14ac:dyDescent="0.25"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2"/>
    </row>
    <row r="58" spans="4:29" x14ac:dyDescent="0.25"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2"/>
    </row>
    <row r="59" spans="4:29" x14ac:dyDescent="0.25"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2"/>
    </row>
    <row r="60" spans="4:29" x14ac:dyDescent="0.25"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2"/>
    </row>
    <row r="61" spans="4:29" x14ac:dyDescent="0.25"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2"/>
    </row>
    <row r="62" spans="4:29" x14ac:dyDescent="0.25"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2"/>
    </row>
    <row r="63" spans="4:29" x14ac:dyDescent="0.25"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2"/>
    </row>
    <row r="64" spans="4:29" x14ac:dyDescent="0.25"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2"/>
    </row>
    <row r="65" spans="4:15" ht="15.75" thickBot="1" x14ac:dyDescent="0.3">
      <c r="D65" s="40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1"/>
    </row>
    <row r="66" spans="4:15" ht="15.75" customHeight="1" thickBot="1" x14ac:dyDescent="0.3">
      <c r="D66" s="83" t="s">
        <v>109</v>
      </c>
      <c r="E66" s="84"/>
      <c r="F66" s="84"/>
      <c r="G66" s="85"/>
    </row>
    <row r="67" spans="4:15" x14ac:dyDescent="0.25">
      <c r="D67" s="50">
        <f ca="1">Sheet1!CA5</f>
        <v>0.96153846153846156</v>
      </c>
      <c r="E67" s="43"/>
      <c r="F67" s="43"/>
      <c r="G67" s="39"/>
    </row>
    <row r="68" spans="4:15" ht="15.75" thickBot="1" x14ac:dyDescent="0.3">
      <c r="D68" s="40"/>
      <c r="E68" s="44"/>
      <c r="F68" s="44"/>
      <c r="G68" s="41"/>
    </row>
    <row r="69" spans="4:15" ht="15.75" thickBot="1" x14ac:dyDescent="0.3">
      <c r="D69" s="83" t="s">
        <v>110</v>
      </c>
      <c r="E69" s="84"/>
      <c r="F69" s="84"/>
      <c r="G69" s="85"/>
    </row>
    <row r="70" spans="4:15" x14ac:dyDescent="0.25">
      <c r="D70" s="86">
        <f ca="1">Sheet1!CB501</f>
        <v>28.350202429149796</v>
      </c>
      <c r="E70" s="43"/>
      <c r="F70" s="43"/>
      <c r="G70" s="39"/>
    </row>
    <row r="71" spans="4:15" ht="15.75" thickBot="1" x14ac:dyDescent="0.3">
      <c r="D71" s="40"/>
      <c r="E71" s="44"/>
      <c r="F71" s="44"/>
      <c r="G71" s="41"/>
    </row>
  </sheetData>
  <mergeCells count="84">
    <mergeCell ref="D56:O65"/>
    <mergeCell ref="D66:G66"/>
    <mergeCell ref="D67:G68"/>
    <mergeCell ref="D69:G69"/>
    <mergeCell ref="D70:G71"/>
    <mergeCell ref="D55:E55"/>
    <mergeCell ref="H55:I55"/>
    <mergeCell ref="J55:K55"/>
    <mergeCell ref="L55:M55"/>
    <mergeCell ref="N55:O55"/>
    <mergeCell ref="F55:G55"/>
    <mergeCell ref="D38:AC50"/>
    <mergeCell ref="D51:O52"/>
    <mergeCell ref="D53:E54"/>
    <mergeCell ref="F53:G54"/>
    <mergeCell ref="H53:I54"/>
    <mergeCell ref="J53:K54"/>
    <mergeCell ref="L53:M54"/>
    <mergeCell ref="N53:O54"/>
    <mergeCell ref="H25:K27"/>
    <mergeCell ref="H28:K29"/>
    <mergeCell ref="H30:K32"/>
    <mergeCell ref="L13:W32"/>
    <mergeCell ref="D24:G32"/>
    <mergeCell ref="H23:K24"/>
    <mergeCell ref="H13:K14"/>
    <mergeCell ref="H15:K17"/>
    <mergeCell ref="H18:K19"/>
    <mergeCell ref="H20:K22"/>
    <mergeCell ref="L11:M12"/>
    <mergeCell ref="D6:W7"/>
    <mergeCell ref="D8:G9"/>
    <mergeCell ref="D10:E10"/>
    <mergeCell ref="F10:G10"/>
    <mergeCell ref="D11:E12"/>
    <mergeCell ref="F11:G12"/>
    <mergeCell ref="H8:K9"/>
    <mergeCell ref="H10:K12"/>
    <mergeCell ref="L8:W9"/>
    <mergeCell ref="L10:M10"/>
    <mergeCell ref="N10:O10"/>
    <mergeCell ref="P10:Q10"/>
    <mergeCell ref="R10:S10"/>
    <mergeCell ref="T10:U10"/>
    <mergeCell ref="V10:W10"/>
    <mergeCell ref="T11:U12"/>
    <mergeCell ref="Z35:AA35"/>
    <mergeCell ref="AB35:AC35"/>
    <mergeCell ref="V11:W12"/>
    <mergeCell ref="N11:O12"/>
    <mergeCell ref="P11:Q12"/>
    <mergeCell ref="R11:S12"/>
    <mergeCell ref="X13:AC13"/>
    <mergeCell ref="X14:Y15"/>
    <mergeCell ref="Z14:AA15"/>
    <mergeCell ref="AB14:AC15"/>
    <mergeCell ref="X16:Y17"/>
    <mergeCell ref="Z16:AA17"/>
    <mergeCell ref="AB16:AC17"/>
    <mergeCell ref="D36:E37"/>
    <mergeCell ref="F36:G37"/>
    <mergeCell ref="H36:I37"/>
    <mergeCell ref="J36:K37"/>
    <mergeCell ref="D33:AC34"/>
    <mergeCell ref="D35:E35"/>
    <mergeCell ref="F35:G35"/>
    <mergeCell ref="H35:I35"/>
    <mergeCell ref="L35:M35"/>
    <mergeCell ref="J35:K35"/>
    <mergeCell ref="N35:O35"/>
    <mergeCell ref="P35:Q35"/>
    <mergeCell ref="R35:S35"/>
    <mergeCell ref="T35:U35"/>
    <mergeCell ref="V35:W35"/>
    <mergeCell ref="X35:Y35"/>
    <mergeCell ref="V36:W37"/>
    <mergeCell ref="X36:Y37"/>
    <mergeCell ref="Z36:AA37"/>
    <mergeCell ref="AB36:AC37"/>
    <mergeCell ref="L36:M37"/>
    <mergeCell ref="N36:O37"/>
    <mergeCell ref="P36:Q37"/>
    <mergeCell ref="R36:S37"/>
    <mergeCell ref="T36:U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Glorious Mumo</dc:creator>
  <cp:lastModifiedBy>Glorious Mumo</cp:lastModifiedBy>
  <dcterms:created xsi:type="dcterms:W3CDTF">2023-11-02T05:53:14Z</dcterms:created>
  <dcterms:modified xsi:type="dcterms:W3CDTF">2024-06-29T10:43:23Z</dcterms:modified>
</cp:coreProperties>
</file>