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activeTab="1"/>
  </bookViews>
  <sheets>
    <sheet name="Glossary" sheetId="2" r:id="rId1"/>
    <sheet name="Forecast Assumptions" sheetId="1" r:id="rId2"/>
  </sheets>
  <definedNames>
    <definedName name="_xlnm.Print_Area" localSheetId="1">'Forecast Assumptions'!$A$1:$J$48</definedName>
    <definedName name="_xlnm.Print_Area" localSheetId="0">Glossary!$A$1:$D$18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<sst xmlns="http://schemas.openxmlformats.org/spreadsheetml/2006/main" count="78" uniqueCount="62">
  <si>
    <t>Glossary</t>
  </si>
  <si>
    <t>Term</t>
  </si>
  <si>
    <t>Definition</t>
  </si>
  <si>
    <t>Amortization</t>
  </si>
  <si>
    <t>An annual amount representing the allocation of the cost 
of an intangible asset over a period of time.</t>
  </si>
  <si>
    <t>Capital Expenditure (CapEx)</t>
  </si>
  <si>
    <t>Money spent by a company on acquiring or maintaining 
fixed assets such as property, plant and equipment.</t>
  </si>
  <si>
    <t>Cost of Goods Sold (COGS)</t>
  </si>
  <si>
    <r>
      <rPr>
        <sz val="10"/>
        <color theme="1"/>
        <rFont val="Arial"/>
        <charset val="134"/>
      </rPr>
      <t xml:space="preserve">The direct costs of producing the goods sold by a 
company. Examples include the cost of raw materials, distribution and labor </t>
    </r>
    <r>
      <rPr>
        <i/>
        <sz val="10"/>
        <color theme="1"/>
        <rFont val="Arial"/>
        <charset val="134"/>
      </rPr>
      <t xml:space="preserve">directly </t>
    </r>
    <r>
      <rPr>
        <sz val="10"/>
        <color theme="1"/>
        <rFont val="Arial"/>
        <charset val="134"/>
      </rPr>
      <t>involved in the production of the goods.</t>
    </r>
  </si>
  <si>
    <t>Depreciation</t>
  </si>
  <si>
    <t>An annual amount representing the allocation of the cost 
of an tangible asset over a period of time.</t>
  </si>
  <si>
    <t>Dividend Payout Ratio</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</si>
  <si>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</si>
  <si>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EBITDA</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</si>
  <si>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</si>
  <si>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EBIT</t>
  </si>
  <si>
    <t>A company's earnings before interest and taxes (EBIT) is an financial metric that includes all income and expenses, except net interest expense and income tax. It is another common proxy for a company's operational profitability.</t>
  </si>
  <si>
    <t>F9 Key (Calculate the Workbook) / Fn+F9 on Mac</t>
  </si>
  <si>
    <t>Within large Excel files, at times, the file can freeze and not 
calculate a new formula or change for some time. In this case, hit the F9 key which should cause the workbook to calculate.</t>
  </si>
  <si>
    <t>Inventory Days</t>
  </si>
  <si>
    <t>The average number of days that a company holds its 
inventory before selling it. The lower the number, the more efficient the company is at selling its stock.</t>
  </si>
  <si>
    <t>Net Working Capital (NWC)</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</si>
  <si>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</si>
  <si>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Operating Expenses (OpEx)</t>
  </si>
  <si>
    <t>An operating expense is an ongoing cost incurred in 
running a business, that is not a direct cost. Examples include head office costs, general and administrative costs, and centralised marketing costs.</t>
  </si>
  <si>
    <t>Payable Days</t>
  </si>
  <si>
    <t>The average number of days that a company takes to pay its suppliers. Also known as Days Payable Outstanding (DPO). The higher the number, the longer it takes the company to pay its suppliers.</t>
  </si>
  <si>
    <t>Receivable Days</t>
  </si>
  <si>
    <t>The average number of days that it takes a company to collect payment after a sale has been made. Also known as Days Sales Outstanding (DSO). The lower the number, the quicker it is for the company to get paid.</t>
  </si>
  <si>
    <t>Forecast Assumptions</t>
  </si>
  <si>
    <t>Dec-YE</t>
  </si>
  <si>
    <t>Unit</t>
  </si>
  <si>
    <t>*</t>
  </si>
  <si>
    <t>Revenue</t>
  </si>
  <si>
    <t>Cupcakes</t>
  </si>
  <si>
    <t>Number of Units Sold</t>
  </si>
  <si>
    <t># 100,000</t>
  </si>
  <si>
    <t>Average Sale Price</t>
  </si>
  <si>
    <t>Ice Cream</t>
  </si>
  <si>
    <t># 60,000</t>
  </si>
  <si>
    <t>Drinks</t>
  </si>
  <si>
    <t># 50,000</t>
  </si>
  <si>
    <t>Costs</t>
  </si>
  <si>
    <t>COGS per Cupcake</t>
  </si>
  <si>
    <t>COGS per ice cream</t>
  </si>
  <si>
    <t>COGS per drink</t>
  </si>
  <si>
    <t>staff cost</t>
  </si>
  <si>
    <t>occupancy cost</t>
  </si>
  <si>
    <t>marketing cost</t>
  </si>
  <si>
    <t>other cost</t>
  </si>
  <si>
    <t>Depreciation &amp; Amortization (D&amp;A)</t>
  </si>
  <si>
    <t>Annual D&amp;A</t>
  </si>
  <si>
    <t>% of revenue</t>
  </si>
  <si>
    <t>Cash Flow</t>
  </si>
  <si>
    <t>Capital Expenditure (Capex)</t>
  </si>
  <si>
    <t>Change in Net Working Capital (NWC)</t>
  </si>
  <si>
    <t>%</t>
  </si>
  <si>
    <t>Other</t>
  </si>
  <si>
    <t>Tax Rate</t>
  </si>
  <si>
    <t>Debt Interest Rate</t>
  </si>
  <si>
    <t>Cash Interest Rate</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</si>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</sst>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11">
    <numFmt numFmtId="6" formatCode="&quot;$&quot;#,##0_);[Red]\(&quot;$&quot;#,##0\)"/>
    <numFmt numFmtId="8" formatCode="&quot;$&quot;#,##0.00_);[Red]\(&quot;$&quot;#,##0.0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quot;FY&quot;yy&quot;A&quot;"/>
    <numFmt numFmtId="179" formatCode="&quot;FY&quot;yy&quot;E&quot;"/>
    <numFmt numFmtId="180" formatCode="#,##0;\(#,##0\);\-"/>
    <numFmt numFmtId="181" formatCode="#,##0.00;\(#,##0.00\);\-"/>
    <numFmt numFmtId="182" formatCode="0.0%;\(0.0%\);\-"/>
  </numFmts>
  <fonts count="29">
    <font>
      <sz val="11"/>
      <color theme="1"/>
      <name val="Calibri"/>
      <charset val="134"/>
      <scheme val="minor"/>
    </font>
    <font>
      <sz val="12"/>
      <color theme="1"/>
      <name val="Arial"/>
      <charset val="134"/>
    </font>
    <font>
      <sz val="10"/>
      <color theme="1"/>
      <name val="Arial"/>
      <charset val="134"/>
    </font>
    <font>
      <b/>
      <sz val="14"/>
      <color theme="0"/>
      <name val="Arial"/>
      <charset val="134"/>
    </font>
    <font>
      <b/>
      <sz val="10"/>
      <color theme="0"/>
      <name val="Arial"/>
      <charset val="134"/>
    </font>
    <font>
      <b/>
      <sz val="10"/>
      <color theme="1"/>
      <name val="Arial"/>
      <charset val="134"/>
    </font>
    <font>
      <b/>
      <u/>
      <sz val="10"/>
      <color theme="1"/>
      <name val="Arial"/>
      <charset val="134"/>
    </font>
    <font>
      <sz val="10"/>
      <color rgb="FF0000FF"/>
      <name val="Arial"/>
      <charset val="134"/>
    </font>
    <font>
      <b/>
      <i/>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0"/>
      <color theme="1"/>
      <name val="Arial"/>
      <charset val="134"/>
    </font>
  </fonts>
  <fills count="35">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6"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7" borderId="6" applyNumberFormat="0" applyAlignment="0" applyProtection="0">
      <alignment vertical="center"/>
    </xf>
    <xf numFmtId="0" fontId="18" fillId="8" borderId="7" applyNumberFormat="0" applyAlignment="0" applyProtection="0">
      <alignment vertical="center"/>
    </xf>
    <xf numFmtId="0" fontId="19" fillId="8" borderId="6" applyNumberFormat="0" applyAlignment="0" applyProtection="0">
      <alignment vertical="center"/>
    </xf>
    <xf numFmtId="0" fontId="20" fillId="9"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5" borderId="0" applyNumberFormat="0" applyBorder="0" applyAlignment="0" applyProtection="0">
      <alignment vertical="center"/>
    </xf>
    <xf numFmtId="0" fontId="27" fillId="4"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36">
    <xf numFmtId="0" fontId="0" fillId="0" borderId="0" xfId="0"/>
    <xf numFmtId="0" fontId="1" fillId="2" borderId="0" xfId="0" applyFont="1" applyFill="1"/>
    <xf numFmtId="0" fontId="2" fillId="3" borderId="0" xfId="0" applyFont="1" applyFill="1"/>
    <xf numFmtId="0" fontId="2" fillId="2" borderId="0" xfId="0" applyFont="1" applyFill="1"/>
    <xf numFmtId="0" fontId="2" fillId="0" borderId="0" xfId="0" applyFont="1"/>
    <xf numFmtId="0" fontId="3" fillId="2" borderId="0" xfId="0" applyFont="1" applyFill="1"/>
    <xf numFmtId="0" fontId="4" fillId="2" borderId="0" xfId="0" applyFont="1" applyFill="1"/>
    <xf numFmtId="0" fontId="5" fillId="0" borderId="1" xfId="0" applyFont="1" applyBorder="1"/>
    <xf numFmtId="0" fontId="5" fillId="0" borderId="1" xfId="0" applyFont="1" applyBorder="1" applyAlignment="1">
      <alignment horizontal="center"/>
    </xf>
    <xf numFmtId="178" fontId="5" fillId="0" borderId="1" xfId="0" applyNumberFormat="1" applyFont="1" applyFill="1" applyBorder="1" applyAlignment="1">
      <alignment horizontal="right"/>
    </xf>
    <xf numFmtId="179" fontId="5" fillId="0" borderId="1" xfId="0" applyNumberFormat="1" applyFont="1" applyBorder="1" applyAlignment="1">
      <alignment horizontal="right"/>
    </xf>
    <xf numFmtId="0" fontId="2" fillId="0" borderId="0" xfId="0" applyFont="1" applyAlignment="1">
      <alignment horizontal="right"/>
    </xf>
    <xf numFmtId="0" fontId="4" fillId="3" borderId="0" xfId="0" applyFont="1" applyFill="1"/>
    <xf numFmtId="0" fontId="2" fillId="3" borderId="0" xfId="0" applyFont="1" applyFill="1" applyAlignment="1">
      <alignment horizontal="right"/>
    </xf>
    <xf numFmtId="0" fontId="6" fillId="0" borderId="0" xfId="0" applyFont="1"/>
    <xf numFmtId="0" fontId="2" fillId="0" borderId="0" xfId="0" applyFont="1" applyAlignment="1">
      <alignment horizontal="center"/>
    </xf>
    <xf numFmtId="0" fontId="5" fillId="0" borderId="0" xfId="0" applyFont="1" applyAlignment="1">
      <alignment horizontal="right"/>
    </xf>
    <xf numFmtId="180" fontId="7" fillId="4" borderId="2" xfId="0" applyNumberFormat="1" applyFont="1" applyFill="1" applyBorder="1" applyAlignment="1">
      <alignment horizontal="right"/>
    </xf>
    <xf numFmtId="8" fontId="2" fillId="0" borderId="0" xfId="0" applyNumberFormat="1" applyFont="1" applyAlignment="1">
      <alignment horizontal="center"/>
    </xf>
    <xf numFmtId="181" fontId="7" fillId="4" borderId="2" xfId="0" applyNumberFormat="1" applyFont="1" applyFill="1" applyBorder="1" applyAlignment="1">
      <alignment horizontal="right"/>
    </xf>
    <xf numFmtId="6" fontId="2" fillId="0" borderId="0" xfId="0" applyNumberFormat="1" applyFont="1" applyAlignment="1">
      <alignment horizontal="center" vertical="top"/>
    </xf>
    <xf numFmtId="6" fontId="2" fillId="0" borderId="0" xfId="0" applyNumberFormat="1" applyFont="1" applyAlignment="1">
      <alignment horizontal="right"/>
    </xf>
    <xf numFmtId="0" fontId="2" fillId="0" borderId="0" xfId="0" applyFont="1" applyFill="1" applyAlignment="1"/>
    <xf numFmtId="6" fontId="2" fillId="0" borderId="0" xfId="0" applyNumberFormat="1" applyFont="1" applyFill="1" applyAlignment="1">
      <alignment horizontal="center" vertical="top"/>
    </xf>
    <xf numFmtId="6" fontId="2" fillId="0" borderId="0" xfId="0" applyNumberFormat="1" applyFont="1" applyFill="1" applyAlignment="1">
      <alignment horizontal="right" vertical="top"/>
    </xf>
    <xf numFmtId="6" fontId="2" fillId="0" borderId="0" xfId="0" applyNumberFormat="1" applyFont="1"/>
    <xf numFmtId="6" fontId="2" fillId="0" borderId="0" xfId="0" applyNumberFormat="1" applyFont="1" applyFill="1" applyAlignment="1">
      <alignment horizontal="center"/>
    </xf>
    <xf numFmtId="6" fontId="2" fillId="0" borderId="0" xfId="0" applyNumberFormat="1" applyFont="1" applyFill="1" applyAlignment="1">
      <alignment horizontal="right"/>
    </xf>
    <xf numFmtId="182" fontId="7" fillId="4" borderId="2" xfId="0" applyNumberFormat="1" applyFont="1" applyFill="1" applyBorder="1" applyAlignment="1">
      <alignment horizontal="right"/>
    </xf>
    <xf numFmtId="0" fontId="5" fillId="0" borderId="0" xfId="0" applyFont="1" applyBorder="1" applyAlignment="1"/>
    <xf numFmtId="0" fontId="2" fillId="0" borderId="0" xfId="0" applyFont="1" applyBorder="1" applyAlignment="1">
      <alignment horizontal="left"/>
    </xf>
    <xf numFmtId="0" fontId="5" fillId="5" borderId="0" xfId="0" applyFont="1" applyFill="1" applyBorder="1" applyAlignment="1">
      <alignment vertical="center"/>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5" fillId="0" borderId="0" xfId="0" applyFont="1" applyBorder="1" applyAlignment="1">
      <alignment vertical="center"/>
    </xf>
    <xf numFmtId="0" fontId="8" fillId="0" borderId="0"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ont>
        <name val="Arial"/>
        <scheme val="none"/>
        <b val="1"/>
        <i val="0"/>
        <strike val="0"/>
        <u val="none"/>
        <sz val="10"/>
        <color theme="1"/>
      </font>
      <fill>
        <patternFill patternType="solid">
          <bgColor theme="8" tint="0.799981688894314"/>
        </patternFill>
      </fill>
      <alignment vertical="center"/>
    </dxf>
    <dxf>
      <font>
        <name val="Arial"/>
        <scheme val="none"/>
        <b val="1"/>
        <i val="1"/>
        <strike val="0"/>
        <u val="none"/>
        <sz val="10"/>
        <color theme="1"/>
      </font>
      <alignment horizontal="center" vertical="center"/>
    </dxf>
  </dxfs>
  <tableStyles count="0" defaultTableStyle="TableStyleMedium2" defaultPivotStyle="PivotStyleLight16"/>
  <colors>
    <mruColors>
      <color rgb="00FFFF99"/>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291353</xdr:colOff>
      <xdr:row>6</xdr:row>
      <xdr:rowOff>105657</xdr:rowOff>
    </xdr:from>
    <xdr:to>
      <xdr:col>17</xdr:col>
      <xdr:colOff>1358155</xdr:colOff>
      <xdr:row>10</xdr:row>
      <xdr:rowOff>22411</xdr:rowOff>
    </xdr:to>
    <xdr:sp>
      <xdr:nvSpPr>
        <xdr:cNvPr id="2" name="Rectangle: Rounded Corners 1"/>
        <xdr:cNvSpPr/>
      </xdr:nvSpPr>
      <xdr:spPr>
        <a:xfrm>
          <a:off x="14527530" y="1505585"/>
          <a:ext cx="11156950" cy="67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Cupcakes: </a:t>
          </a:r>
          <a:r>
            <a:rPr lang="en-GB" sz="1100" b="0" u="none">
              <a:latin typeface="Arial" panose="020B0604020202020204" pitchFamily="7" charset="0"/>
              <a:cs typeface="Arial" panose="020B0604020202020204" pitchFamily="7" charset="0"/>
            </a:rPr>
            <a:t>Management</a:t>
          </a:r>
          <a:r>
            <a:rPr lang="en-GB" sz="1100" b="0" u="none" baseline="0">
              <a:latin typeface="Arial" panose="020B0604020202020204" pitchFamily="7" charset="0"/>
              <a:cs typeface="Arial" panose="020B0604020202020204" pitchFamily="7"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291353</xdr:colOff>
      <xdr:row>11</xdr:row>
      <xdr:rowOff>132871</xdr:rowOff>
    </xdr:from>
    <xdr:to>
      <xdr:col>17</xdr:col>
      <xdr:colOff>1358155</xdr:colOff>
      <xdr:row>17</xdr:row>
      <xdr:rowOff>1</xdr:rowOff>
    </xdr:to>
    <xdr:sp>
      <xdr:nvSpPr>
        <xdr:cNvPr id="3" name="Rectangle: Rounded Corners 2"/>
        <xdr:cNvSpPr/>
      </xdr:nvSpPr>
      <xdr:spPr>
        <a:xfrm>
          <a:off x="14527530" y="2485390"/>
          <a:ext cx="11156950" cy="1010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Ice Cream &amp; Drinks: </a:t>
          </a:r>
          <a:r>
            <a:rPr lang="en-GB" sz="1100" b="0" u="none">
              <a:latin typeface="Arial" panose="020B0604020202020204" pitchFamily="7" charset="0"/>
              <a:cs typeface="Arial" panose="020B0604020202020204" pitchFamily="7" charset="0"/>
            </a:rPr>
            <a:t>Recreate</a:t>
          </a:r>
          <a:r>
            <a:rPr lang="en-GB" sz="1100" b="0" u="none" baseline="0">
              <a:latin typeface="Arial" panose="020B0604020202020204" pitchFamily="7" charset="0"/>
              <a:cs typeface="Arial" panose="020B0604020202020204" pitchFamily="7"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291353</xdr:colOff>
      <xdr:row>20</xdr:row>
      <xdr:rowOff>160085</xdr:rowOff>
    </xdr:from>
    <xdr:to>
      <xdr:col>17</xdr:col>
      <xdr:colOff>1358155</xdr:colOff>
      <xdr:row>25</xdr:row>
      <xdr:rowOff>40821</xdr:rowOff>
    </xdr:to>
    <xdr:sp>
      <xdr:nvSpPr>
        <xdr:cNvPr id="4" name="Rectangle: Rounded Corners 3"/>
        <xdr:cNvSpPr/>
      </xdr:nvSpPr>
      <xdr:spPr>
        <a:xfrm>
          <a:off x="14527530" y="4227195"/>
          <a:ext cx="11156950" cy="8331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COGS: </a:t>
          </a:r>
          <a:r>
            <a:rPr lang="en-GB" sz="1100" b="0" u="none">
              <a:latin typeface="Arial" panose="020B0604020202020204" pitchFamily="7" charset="0"/>
              <a:cs typeface="Arial" panose="020B0604020202020204" pitchFamily="7" charset="0"/>
            </a:rPr>
            <a:t>For</a:t>
          </a:r>
          <a:r>
            <a:rPr lang="en-GB" sz="1100" b="0" u="none" baseline="0">
              <a:latin typeface="Arial" panose="020B0604020202020204" pitchFamily="7" charset="0"/>
              <a:cs typeface="Arial" panose="020B0604020202020204" pitchFamily="7" charset="0"/>
            </a:rPr>
            <a:t> Cupcakes, m</a:t>
          </a:r>
          <a:r>
            <a:rPr lang="en-GB" sz="1100" b="0" u="none">
              <a:latin typeface="Arial" panose="020B0604020202020204" pitchFamily="7" charset="0"/>
              <a:cs typeface="Arial" panose="020B0604020202020204" pitchFamily="7" charset="0"/>
            </a:rPr>
            <a:t>anagement believes for FY20E, COGS per unit will be $1.50. For the following years, assume COGS per unit grows</a:t>
          </a:r>
          <a:r>
            <a:rPr lang="en-GB" sz="1100" b="0" u="none" baseline="0">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at 2% per annum. Please input these assumptions into the light blue boxes.</a:t>
          </a:r>
          <a:r>
            <a:rPr lang="en-GB" sz="1100" b="0" u="none" baseline="0">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at 2% per annum. For Drinks, management believes for FY20E, COGS per unit will be $1.10; for the following years, assume COGS per</a:t>
          </a:r>
          <a:r>
            <a:rPr lang="en-GB" sz="1100" b="0" u="none" baseline="0">
              <a:latin typeface="Arial" panose="020B0604020202020204" pitchFamily="7" charset="0"/>
              <a:cs typeface="Arial" panose="020B0604020202020204" pitchFamily="7" charset="0"/>
            </a:rPr>
            <a:t> unit </a:t>
          </a:r>
          <a:r>
            <a:rPr lang="en-GB" sz="1100" b="0" u="none">
              <a:latin typeface="Arial" panose="020B0604020202020204" pitchFamily="7" charset="0"/>
              <a:cs typeface="Arial" panose="020B0604020202020204" pitchFamily="7" charset="0"/>
            </a:rPr>
            <a:t>grows</a:t>
          </a:r>
          <a:r>
            <a:rPr lang="en-GB" sz="1100" b="0" u="none" baseline="0">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at 2% per annum. </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291353</xdr:colOff>
      <xdr:row>31</xdr:row>
      <xdr:rowOff>27214</xdr:rowOff>
    </xdr:from>
    <xdr:to>
      <xdr:col>17</xdr:col>
      <xdr:colOff>1290920</xdr:colOff>
      <xdr:row>33</xdr:row>
      <xdr:rowOff>163285</xdr:rowOff>
    </xdr:to>
    <xdr:sp>
      <xdr:nvSpPr>
        <xdr:cNvPr id="7" name="Rectangle: Rounded Corners 6"/>
        <xdr:cNvSpPr/>
      </xdr:nvSpPr>
      <xdr:spPr>
        <a:xfrm>
          <a:off x="14527530" y="6189345"/>
          <a:ext cx="11089640" cy="517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D&amp;A:</a:t>
          </a:r>
          <a:r>
            <a:rPr lang="en-GB" sz="1100" b="1" u="none" baseline="0">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Management</a:t>
          </a:r>
          <a:r>
            <a:rPr lang="en-GB" sz="1100" b="0" u="none" baseline="0">
              <a:latin typeface="Arial" panose="020B0604020202020204" pitchFamily="7" charset="0"/>
              <a:cs typeface="Arial" panose="020B0604020202020204" pitchFamily="7"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xdr:nvSpPr>
        <xdr:cNvPr id="8" name="Rectangle: Rounded Corners 7"/>
        <xdr:cNvSpPr/>
      </xdr:nvSpPr>
      <xdr:spPr>
        <a:xfrm>
          <a:off x="14527530" y="5179695"/>
          <a:ext cx="11156950" cy="533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Opex: </a:t>
          </a:r>
          <a:r>
            <a:rPr lang="en-GB" sz="1100" b="0" u="none">
              <a:latin typeface="Arial" panose="020B0604020202020204" pitchFamily="7" charset="0"/>
              <a:cs typeface="Arial" panose="020B0604020202020204" pitchFamily="7" charset="0"/>
            </a:rPr>
            <a:t>For FY20E, management expects Staff Costs</a:t>
          </a:r>
          <a:r>
            <a:rPr lang="en-GB" sz="1100" b="0" u="none" baseline="0">
              <a:latin typeface="Arial" panose="020B0604020202020204" pitchFamily="7" charset="0"/>
              <a:cs typeface="Arial" panose="020B0604020202020204" pitchFamily="7"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291353</xdr:colOff>
      <xdr:row>35</xdr:row>
      <xdr:rowOff>108857</xdr:rowOff>
    </xdr:from>
    <xdr:to>
      <xdr:col>17</xdr:col>
      <xdr:colOff>1290920</xdr:colOff>
      <xdr:row>38</xdr:row>
      <xdr:rowOff>54428</xdr:rowOff>
    </xdr:to>
    <xdr:sp>
      <xdr:nvSpPr>
        <xdr:cNvPr id="9" name="Rectangle: Rounded Corners 8"/>
        <xdr:cNvSpPr/>
      </xdr:nvSpPr>
      <xdr:spPr>
        <a:xfrm>
          <a:off x="14527530" y="7033260"/>
          <a:ext cx="11089640" cy="5168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Cash Flow:</a:t>
          </a:r>
          <a:r>
            <a:rPr lang="en-GB" sz="1100" b="1" u="none" baseline="0">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For Capex, assume % of revenue equal to the D&amp;A percentages</a:t>
          </a:r>
          <a:r>
            <a:rPr lang="en-GB" sz="1100" b="0" u="none" baseline="0">
              <a:latin typeface="Arial" panose="020B0604020202020204" pitchFamily="7" charset="0"/>
              <a:cs typeface="Arial" panose="020B0604020202020204" pitchFamily="7"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291353</xdr:colOff>
      <xdr:row>41</xdr:row>
      <xdr:rowOff>176893</xdr:rowOff>
    </xdr:from>
    <xdr:to>
      <xdr:col>17</xdr:col>
      <xdr:colOff>1290920</xdr:colOff>
      <xdr:row>44</xdr:row>
      <xdr:rowOff>122464</xdr:rowOff>
    </xdr:to>
    <xdr:sp>
      <xdr:nvSpPr>
        <xdr:cNvPr id="10" name="Rectangle: Rounded Corners 9"/>
        <xdr:cNvSpPr/>
      </xdr:nvSpPr>
      <xdr:spPr>
        <a:xfrm>
          <a:off x="14527530" y="8244205"/>
          <a:ext cx="11089640" cy="5168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Other:</a:t>
          </a:r>
          <a:r>
            <a:rPr lang="en-GB" sz="1100" b="1" u="none" baseline="0">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For Tax Rate, assume 21% for all years. For Interest</a:t>
          </a:r>
          <a:r>
            <a:rPr lang="en-GB" sz="1100" b="0" u="none" baseline="0">
              <a:latin typeface="Arial" panose="020B0604020202020204" pitchFamily="7" charset="0"/>
              <a:cs typeface="Arial" panose="020B0604020202020204" pitchFamily="7" charset="0"/>
            </a:rPr>
            <a:t> Rates, assume a 4% rate on debt and a 1% rate on cash. Please input these assumptions into the light blue boxes.</a:t>
          </a:r>
          <a:endParaRPr lang="en-GB" sz="1100" b="0" u="none">
            <a:latin typeface="Arial" panose="020B0604020202020204" pitchFamily="7" charset="0"/>
            <a:cs typeface="Arial" panose="020B0604020202020204" pitchFamily="7" charset="0"/>
          </a:endParaRPr>
        </a:p>
      </xdr:txBody>
    </xdr:sp>
    <xdr:clientData/>
  </xdr:twoCellAnchor>
</xdr:wsDr>
</file>

<file path=xl/tables/table1.xml><?xml version="1.0" encoding="utf-8"?>
<table xmlns="http://schemas.openxmlformats.org/spreadsheetml/2006/main" id="1" name="Table1" displayName="Table1" ref="B3:C16" totalsRowShown="0">
  <autoFilter xmlns:etc="http://www.wps.cn/officeDocument/2017/etCustomData" ref="B3:C16" etc:filterBottomFollowUsedRange="0"/>
  <sortState ref="B3:C16">
    <sortCondition ref="B3:B16"/>
  </sortState>
  <tableColumns count="2">
    <tableColumn id="1" name="Term" dataDxfId="0"/>
    <tableColumn id="2" name="Definition"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7"/>
  <sheetViews>
    <sheetView showGridLines="0" zoomScaleSheetLayoutView="85" workbookViewId="0">
      <selection activeCell="A1" sqref="A1"/>
    </sheetView>
  </sheetViews>
  <sheetFormatPr defaultColWidth="20.6363636363636" defaultRowHeight="15" customHeight="1" outlineLevelCol="2"/>
  <cols>
    <col min="1" max="1" width="2.63636363636364" style="4" customWidth="1"/>
    <col min="2" max="3" width="50.6363636363636" style="4" customWidth="1"/>
    <col min="4" max="4" width="1.63636363636364" style="4" customWidth="1"/>
    <col min="5" max="16384" width="20.6363636363636" style="4"/>
  </cols>
  <sheetData>
    <row r="1" s="1" customFormat="1" ht="35.25" customHeight="1" spans="2:2">
      <c r="B1" s="5" t="s">
        <v>0</v>
      </c>
    </row>
    <row r="3" ht="40" customHeight="1" spans="2:3">
      <c r="B3" s="29" t="s">
        <v>1</v>
      </c>
      <c r="C3" s="30" t="s">
        <v>2</v>
      </c>
    </row>
    <row r="4" ht="25" spans="2:3">
      <c r="B4" s="31" t="s">
        <v>3</v>
      </c>
      <c r="C4" s="32" t="s">
        <v>4</v>
      </c>
    </row>
    <row r="5" ht="25" spans="2:3">
      <c r="B5" s="31" t="s">
        <v>5</v>
      </c>
      <c r="C5" s="32" t="s">
        <v>6</v>
      </c>
    </row>
    <row r="6" ht="50" spans="2:3">
      <c r="B6" s="31" t="s">
        <v>7</v>
      </c>
      <c r="C6" s="32" t="s">
        <v>8</v>
      </c>
    </row>
    <row r="7" ht="25" spans="2:3">
      <c r="B7" s="31" t="s">
        <v>9</v>
      </c>
      <c r="C7" s="32" t="s">
        <v>10</v>
      </c>
    </row>
    <row r="8" ht="62.5" spans="2:3">
      <c r="B8" s="31" t="s">
        <v>11</v>
      </c>
      <c r="C8" s="32" t="s">
        <v>12</v>
      </c>
    </row>
    <row r="9" ht="87.5" spans="2:3">
      <c r="B9" s="31" t="s">
        <v>13</v>
      </c>
      <c r="C9" s="33" t="s">
        <v>14</v>
      </c>
    </row>
    <row r="10" ht="50" spans="2:3">
      <c r="B10" s="31" t="s">
        <v>15</v>
      </c>
      <c r="C10" s="32" t="s">
        <v>16</v>
      </c>
    </row>
    <row r="11" ht="37.5" spans="2:3">
      <c r="B11" s="31" t="s">
        <v>17</v>
      </c>
      <c r="C11" s="32" t="s">
        <v>18</v>
      </c>
    </row>
    <row r="12" ht="37.5" spans="2:3">
      <c r="B12" s="31" t="s">
        <v>19</v>
      </c>
      <c r="C12" s="32" t="s">
        <v>20</v>
      </c>
    </row>
    <row r="13" ht="200" spans="2:3">
      <c r="B13" s="31" t="s">
        <v>21</v>
      </c>
      <c r="C13" s="32" t="s">
        <v>22</v>
      </c>
    </row>
    <row r="14" ht="50" spans="2:3">
      <c r="B14" s="31" t="s">
        <v>23</v>
      </c>
      <c r="C14" s="32" t="s">
        <v>24</v>
      </c>
    </row>
    <row r="15" ht="50" spans="2:3">
      <c r="B15" s="31" t="s">
        <v>25</v>
      </c>
      <c r="C15" s="32" t="s">
        <v>26</v>
      </c>
    </row>
    <row r="16" ht="50" spans="2:3">
      <c r="B16" s="31" t="s">
        <v>27</v>
      </c>
      <c r="C16" s="32" t="s">
        <v>28</v>
      </c>
    </row>
    <row r="17" customHeight="1" spans="2:3">
      <c r="B17" s="34"/>
      <c r="C17" s="35"/>
    </row>
  </sheetData>
  <pageMargins left="0.7" right="0.7" top="0.75" bottom="0.75" header="0.3" footer="0.3"/>
  <pageSetup paperSize="9" scale="18" orientation="portrait" verticalDpi="12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
  <sheetViews>
    <sheetView showGridLines="0" tabSelected="1" zoomScaleSheetLayoutView="70" workbookViewId="0">
      <pane xSplit="3" ySplit="3" topLeftCell="D32" activePane="bottomRight" state="frozenSplit"/>
      <selection/>
      <selection pane="topRight"/>
      <selection pane="bottomLeft"/>
      <selection pane="bottomRight" activeCell="E45" sqref="E45:I45"/>
    </sheetView>
  </sheetViews>
  <sheetFormatPr defaultColWidth="20.6363636363636" defaultRowHeight="15" customHeight="1"/>
  <cols>
    <col min="1" max="1" width="2.63636363636364" style="4" customWidth="1"/>
    <col min="2" max="2" width="36" style="4" customWidth="1"/>
    <col min="3" max="3" width="23.3636363636364" style="4" customWidth="1"/>
    <col min="4" max="4" width="23.3636363636364" style="4" customWidth="1" outlineLevel="1"/>
    <col min="5" max="9" width="23.3636363636364" style="4" customWidth="1"/>
    <col min="10" max="10" width="1.63636363636364" style="4" customWidth="1"/>
    <col min="11" max="16384" width="20.6363636363636" style="4"/>
  </cols>
  <sheetData>
    <row r="1" s="1" customFormat="1" ht="35.25" customHeight="1" spans="2:5">
      <c r="B1" s="5" t="s">
        <v>29</v>
      </c>
      <c r="C1" s="6"/>
      <c r="D1" s="6"/>
      <c r="E1" s="6"/>
    </row>
    <row r="3" customHeight="1" spans="2:9">
      <c r="B3" s="7" t="s">
        <v>30</v>
      </c>
      <c r="C3" s="8" t="s">
        <v>31</v>
      </c>
      <c r="D3" s="9">
        <v>43830</v>
      </c>
      <c r="E3" s="10">
        <f t="shared" ref="E3:I3" si="0">EOMONTH(D3,12)</f>
        <v>44196</v>
      </c>
      <c r="F3" s="10">
        <f t="shared" si="0"/>
        <v>44561</v>
      </c>
      <c r="G3" s="10">
        <f t="shared" si="0"/>
        <v>44926</v>
      </c>
      <c r="H3" s="10">
        <f t="shared" si="0"/>
        <v>45291</v>
      </c>
      <c r="I3" s="10">
        <f t="shared" si="0"/>
        <v>45657</v>
      </c>
    </row>
    <row r="4" customHeight="1" spans="4:9">
      <c r="D4" s="11"/>
      <c r="E4" s="11"/>
      <c r="F4" s="11"/>
      <c r="G4" s="11"/>
      <c r="H4" s="11"/>
      <c r="I4" s="11"/>
    </row>
    <row r="5" s="2" customFormat="1" customHeight="1" spans="1:9">
      <c r="A5" s="12" t="s">
        <v>32</v>
      </c>
      <c r="B5" s="12" t="s">
        <v>33</v>
      </c>
      <c r="D5" s="13"/>
      <c r="E5" s="13"/>
      <c r="F5" s="13"/>
      <c r="G5" s="13"/>
      <c r="H5" s="13"/>
      <c r="I5" s="13"/>
    </row>
    <row r="6" customHeight="1" spans="4:9">
      <c r="D6" s="11"/>
      <c r="E6" s="11"/>
      <c r="F6" s="11"/>
      <c r="G6" s="11"/>
      <c r="H6" s="11"/>
      <c r="I6" s="11"/>
    </row>
    <row r="7" customHeight="1" spans="2:9">
      <c r="B7" s="14" t="s">
        <v>34</v>
      </c>
      <c r="D7" s="11"/>
      <c r="E7" s="11"/>
      <c r="F7" s="11"/>
      <c r="G7" s="11"/>
      <c r="H7" s="11"/>
      <c r="I7" s="11"/>
    </row>
    <row r="8" customHeight="1" spans="2:12">
      <c r="B8" s="4" t="s">
        <v>35</v>
      </c>
      <c r="C8" s="15" t="s">
        <v>36</v>
      </c>
      <c r="D8" s="16"/>
      <c r="E8" s="17">
        <v>100000</v>
      </c>
      <c r="F8" s="17">
        <f>E8*1.01</f>
        <v>101000</v>
      </c>
      <c r="G8" s="17">
        <f>F8*1.09</f>
        <v>110090</v>
      </c>
      <c r="H8" s="17">
        <f>G8*1.09</f>
        <v>119998.1</v>
      </c>
      <c r="I8" s="17">
        <f>H8*1.09</f>
        <v>130797.929</v>
      </c>
      <c r="J8" s="17"/>
      <c r="K8" s="17">
        <f>J8*1.09</f>
        <v>0</v>
      </c>
      <c r="L8" s="17">
        <f>K8*1.09</f>
        <v>0</v>
      </c>
    </row>
    <row r="9" customHeight="1" spans="2:10">
      <c r="B9" s="4" t="s">
        <v>37</v>
      </c>
      <c r="C9" s="18">
        <v>4</v>
      </c>
      <c r="D9" s="16"/>
      <c r="E9" s="19">
        <v>4</v>
      </c>
      <c r="F9" s="19">
        <f>E9*1.04</f>
        <v>4.16</v>
      </c>
      <c r="G9" s="19">
        <f>F9*1.04</f>
        <v>4.3264</v>
      </c>
      <c r="H9" s="19">
        <f>G9*1.04</f>
        <v>4.499456</v>
      </c>
      <c r="I9" s="19">
        <f>H9*1.04</f>
        <v>4.67943424</v>
      </c>
      <c r="J9" s="19"/>
    </row>
    <row r="10" customHeight="1" spans="4:9">
      <c r="D10" s="11"/>
      <c r="E10" s="11"/>
      <c r="F10" s="11"/>
      <c r="G10" s="11"/>
      <c r="H10" s="11"/>
      <c r="I10" s="11"/>
    </row>
    <row r="11" customHeight="1" spans="2:9">
      <c r="B11" s="14" t="s">
        <v>38</v>
      </c>
      <c r="D11" s="11"/>
      <c r="E11" s="17">
        <v>60000</v>
      </c>
      <c r="F11" s="17">
        <f>E11*1.01</f>
        <v>60600</v>
      </c>
      <c r="G11" s="17">
        <f t="shared" ref="G11:I11" si="1">F11*1.09</f>
        <v>66054</v>
      </c>
      <c r="H11" s="17">
        <f t="shared" si="1"/>
        <v>71998.86</v>
      </c>
      <c r="I11" s="17">
        <f t="shared" si="1"/>
        <v>78478.7574</v>
      </c>
    </row>
    <row r="12" customHeight="1" spans="2:9">
      <c r="B12" s="4" t="s">
        <v>35</v>
      </c>
      <c r="C12" s="15" t="s">
        <v>39</v>
      </c>
      <c r="D12" s="11"/>
      <c r="E12" s="19">
        <v>3</v>
      </c>
      <c r="F12" s="19">
        <f t="shared" ref="F12:I12" si="2">E12*1.04</f>
        <v>3.12</v>
      </c>
      <c r="G12" s="19">
        <f t="shared" si="2"/>
        <v>3.2448</v>
      </c>
      <c r="H12" s="19">
        <f t="shared" si="2"/>
        <v>3.374592</v>
      </c>
      <c r="I12" s="19">
        <f t="shared" si="2"/>
        <v>3.50957568</v>
      </c>
    </row>
    <row r="13" customHeight="1" spans="2:9">
      <c r="B13" s="4" t="s">
        <v>37</v>
      </c>
      <c r="C13" s="18">
        <v>3</v>
      </c>
      <c r="D13" s="11"/>
      <c r="E13" s="11"/>
      <c r="F13" s="11"/>
      <c r="G13" s="11"/>
      <c r="H13" s="11"/>
      <c r="I13" s="11"/>
    </row>
    <row r="14" customHeight="1" spans="4:9">
      <c r="D14" s="11"/>
      <c r="E14" s="11"/>
      <c r="F14" s="11"/>
      <c r="G14" s="11"/>
      <c r="H14" s="11"/>
      <c r="I14" s="11"/>
    </row>
    <row r="15" customHeight="1" spans="2:4">
      <c r="B15" s="14" t="s">
        <v>40</v>
      </c>
      <c r="D15" s="11"/>
    </row>
    <row r="16" customHeight="1" spans="2:9">
      <c r="B16" s="4" t="s">
        <v>35</v>
      </c>
      <c r="C16" s="15" t="s">
        <v>41</v>
      </c>
      <c r="D16" s="11"/>
      <c r="E16" s="17">
        <v>50000</v>
      </c>
      <c r="F16" s="17">
        <f>E16*1.01</f>
        <v>50500</v>
      </c>
      <c r="G16" s="17">
        <f t="shared" ref="G16:I16" si="3">F16*1.09</f>
        <v>55045</v>
      </c>
      <c r="H16" s="17">
        <f t="shared" si="3"/>
        <v>59999.05</v>
      </c>
      <c r="I16" s="17">
        <f t="shared" si="3"/>
        <v>65398.9645</v>
      </c>
    </row>
    <row r="17" customHeight="1" spans="2:9">
      <c r="B17" s="4" t="s">
        <v>37</v>
      </c>
      <c r="C17" s="18">
        <v>2.5</v>
      </c>
      <c r="D17" s="11"/>
      <c r="E17" s="19">
        <v>2.5</v>
      </c>
      <c r="F17" s="19">
        <f t="shared" ref="F17:I17" si="4">E17*1.04</f>
        <v>2.6</v>
      </c>
      <c r="G17" s="19">
        <f t="shared" si="4"/>
        <v>2.704</v>
      </c>
      <c r="H17" s="19">
        <f t="shared" si="4"/>
        <v>2.81216</v>
      </c>
      <c r="I17" s="19">
        <f t="shared" si="4"/>
        <v>2.9246464</v>
      </c>
    </row>
    <row r="18" customHeight="1" spans="4:9">
      <c r="D18" s="11"/>
      <c r="E18" s="11"/>
      <c r="F18" s="11"/>
      <c r="G18" s="11"/>
      <c r="H18" s="11"/>
      <c r="I18" s="11"/>
    </row>
    <row r="19" s="2" customFormat="1" customHeight="1" spans="1:9">
      <c r="A19" s="12" t="s">
        <v>32</v>
      </c>
      <c r="B19" s="12" t="s">
        <v>42</v>
      </c>
      <c r="D19" s="13"/>
      <c r="E19" s="13"/>
      <c r="F19" s="13"/>
      <c r="G19" s="13"/>
      <c r="H19" s="13"/>
      <c r="I19" s="13"/>
    </row>
    <row r="20" customHeight="1" spans="4:9">
      <c r="D20" s="11"/>
      <c r="E20" s="11"/>
      <c r="F20" s="11"/>
      <c r="G20" s="11"/>
      <c r="H20" s="11"/>
      <c r="I20" s="11"/>
    </row>
    <row r="21" customHeight="1" spans="2:9">
      <c r="B21" s="14" t="s">
        <v>7</v>
      </c>
      <c r="D21" s="11"/>
      <c r="E21" s="11"/>
      <c r="F21" s="11"/>
      <c r="G21" s="11"/>
      <c r="H21" s="11"/>
      <c r="I21" s="11"/>
    </row>
    <row r="22" customHeight="1" spans="2:10">
      <c r="B22" s="4" t="s">
        <v>43</v>
      </c>
      <c r="C22" s="18">
        <v>1.5</v>
      </c>
      <c r="D22" s="16"/>
      <c r="E22" s="11">
        <f>1.5</f>
        <v>1.5</v>
      </c>
      <c r="F22" s="19">
        <f>E22*1.02</f>
        <v>1.53</v>
      </c>
      <c r="G22" s="19">
        <f>F22*1.02</f>
        <v>1.5606</v>
      </c>
      <c r="H22" s="19">
        <f>G22*1.02</f>
        <v>1.591812</v>
      </c>
      <c r="I22" s="19">
        <f>H22*1.02</f>
        <v>1.62364824</v>
      </c>
      <c r="J22" s="19"/>
    </row>
    <row r="23" customHeight="1" spans="2:9">
      <c r="B23" s="4" t="s">
        <v>44</v>
      </c>
      <c r="C23" s="18">
        <v>0.8</v>
      </c>
      <c r="D23" s="16"/>
      <c r="E23" s="4">
        <f>0.8</f>
        <v>0.8</v>
      </c>
      <c r="F23" s="19">
        <f t="shared" ref="F23:I23" si="5">E23*1.02</f>
        <v>0.816</v>
      </c>
      <c r="G23" s="19">
        <f t="shared" si="5"/>
        <v>0.83232</v>
      </c>
      <c r="H23" s="19">
        <f t="shared" si="5"/>
        <v>0.8489664</v>
      </c>
      <c r="I23" s="19">
        <f t="shared" si="5"/>
        <v>0.865945728</v>
      </c>
    </row>
    <row r="24" customHeight="1" spans="2:9">
      <c r="B24" s="4" t="s">
        <v>45</v>
      </c>
      <c r="C24" s="18">
        <v>1.1</v>
      </c>
      <c r="D24" s="16"/>
      <c r="E24" s="11">
        <f>1.1</f>
        <v>1.1</v>
      </c>
      <c r="F24" s="19">
        <f t="shared" ref="F24:I24" si="6">E24*1.02</f>
        <v>1.122</v>
      </c>
      <c r="G24" s="19">
        <f t="shared" si="6"/>
        <v>1.14444</v>
      </c>
      <c r="H24" s="19">
        <f t="shared" si="6"/>
        <v>1.1673288</v>
      </c>
      <c r="I24" s="19">
        <f t="shared" si="6"/>
        <v>1.190675376</v>
      </c>
    </row>
    <row r="25" customHeight="1" spans="4:9">
      <c r="D25" s="11"/>
      <c r="E25" s="11"/>
      <c r="F25" s="11"/>
      <c r="G25" s="11"/>
      <c r="H25" s="11"/>
      <c r="I25" s="11"/>
    </row>
    <row r="26" customHeight="1" spans="2:9">
      <c r="B26" s="14" t="s">
        <v>23</v>
      </c>
      <c r="D26" s="11"/>
      <c r="E26" s="11"/>
      <c r="F26" s="11"/>
      <c r="G26" s="11"/>
      <c r="H26" s="11"/>
      <c r="I26" s="11"/>
    </row>
    <row r="27" customHeight="1" spans="3:10">
      <c r="C27" s="20"/>
      <c r="E27" s="21"/>
      <c r="F27" s="19"/>
      <c r="G27" s="19"/>
      <c r="H27" s="19"/>
      <c r="I27" s="19"/>
      <c r="J27" s="25">
        <f>I27*1.05</f>
        <v>0</v>
      </c>
    </row>
    <row r="28" customHeight="1" spans="2:9">
      <c r="B28" s="22" t="s">
        <v>46</v>
      </c>
      <c r="C28" s="23">
        <v>150000</v>
      </c>
      <c r="E28" s="24">
        <v>150000</v>
      </c>
      <c r="F28" s="25">
        <f t="shared" ref="F28:F31" si="7">E28*1.05</f>
        <v>157500</v>
      </c>
      <c r="G28" s="25">
        <f>F28*1.05</f>
        <v>165375</v>
      </c>
      <c r="H28" s="25">
        <f>G28*1.05</f>
        <v>173643.75</v>
      </c>
      <c r="I28" s="25">
        <f>H28*1.05</f>
        <v>182325.9375</v>
      </c>
    </row>
    <row r="29" customHeight="1" spans="2:9">
      <c r="B29" s="22" t="s">
        <v>47</v>
      </c>
      <c r="C29" s="26">
        <v>60000</v>
      </c>
      <c r="E29" s="27">
        <v>60000</v>
      </c>
      <c r="F29" s="25">
        <f t="shared" ref="F29:I29" si="8">E29*1.03</f>
        <v>61800</v>
      </c>
      <c r="G29" s="25">
        <f t="shared" si="8"/>
        <v>63654</v>
      </c>
      <c r="H29" s="25">
        <f t="shared" si="8"/>
        <v>65563.62</v>
      </c>
      <c r="I29" s="25">
        <f t="shared" si="8"/>
        <v>67530.5286</v>
      </c>
    </row>
    <row r="30" customHeight="1" spans="2:12">
      <c r="B30" s="22" t="s">
        <v>48</v>
      </c>
      <c r="C30" s="26">
        <v>10000</v>
      </c>
      <c r="E30" s="27">
        <v>10000</v>
      </c>
      <c r="F30" s="25">
        <f t="shared" si="7"/>
        <v>10500</v>
      </c>
      <c r="G30" s="25">
        <f t="shared" ref="G30:L30" si="9">F30*1.05</f>
        <v>11025</v>
      </c>
      <c r="H30" s="25">
        <f t="shared" si="9"/>
        <v>11576.25</v>
      </c>
      <c r="I30" s="25">
        <f t="shared" si="9"/>
        <v>12155.0625</v>
      </c>
      <c r="J30" s="25"/>
      <c r="K30" s="25"/>
      <c r="L30" s="25"/>
    </row>
    <row r="31" customHeight="1" spans="2:9">
      <c r="B31" s="22" t="s">
        <v>49</v>
      </c>
      <c r="C31" s="26">
        <v>5000</v>
      </c>
      <c r="D31" s="11"/>
      <c r="E31" s="27">
        <v>5000</v>
      </c>
      <c r="F31" s="25">
        <f t="shared" si="7"/>
        <v>5250</v>
      </c>
      <c r="G31" s="25">
        <f t="shared" ref="G31:I31" si="10">F31*1.05</f>
        <v>5512.5</v>
      </c>
      <c r="H31" s="25">
        <f t="shared" si="10"/>
        <v>5788.125</v>
      </c>
      <c r="I31" s="25">
        <f t="shared" si="10"/>
        <v>6077.53125</v>
      </c>
    </row>
    <row r="32" customHeight="1" spans="2:9">
      <c r="B32" s="14" t="s">
        <v>50</v>
      </c>
      <c r="D32" s="11"/>
      <c r="E32" s="11"/>
      <c r="F32" s="11"/>
      <c r="G32" s="11"/>
      <c r="H32" s="11"/>
      <c r="I32" s="11"/>
    </row>
    <row r="33" customHeight="1" spans="2:12">
      <c r="B33" s="4" t="s">
        <v>51</v>
      </c>
      <c r="C33" s="15" t="s">
        <v>52</v>
      </c>
      <c r="D33" s="16"/>
      <c r="E33" s="28">
        <v>-0.05</v>
      </c>
      <c r="F33" s="28">
        <f>E33+0.25%</f>
        <v>-0.0475</v>
      </c>
      <c r="G33" s="28">
        <f>F33+0.25%</f>
        <v>-0.045</v>
      </c>
      <c r="H33" s="28">
        <f>G33+0.25%</f>
        <v>-0.0425</v>
      </c>
      <c r="I33" s="28">
        <f>H33+0.25%</f>
        <v>-0.04</v>
      </c>
      <c r="J33" s="28"/>
      <c r="K33" s="28"/>
      <c r="L33" s="28">
        <f>K33+0.25%</f>
        <v>0.0025</v>
      </c>
    </row>
    <row r="34" customHeight="1" spans="4:9">
      <c r="D34" s="11"/>
      <c r="E34" s="11"/>
      <c r="F34" s="11"/>
      <c r="G34" s="11"/>
      <c r="H34" s="11"/>
      <c r="I34" s="11"/>
    </row>
    <row r="35" s="2" customFormat="1" customHeight="1" spans="1:9">
      <c r="A35" s="12" t="s">
        <v>32</v>
      </c>
      <c r="B35" s="12" t="s">
        <v>53</v>
      </c>
      <c r="D35" s="13"/>
      <c r="E35" s="13"/>
      <c r="F35" s="13"/>
      <c r="G35" s="13"/>
      <c r="H35" s="13"/>
      <c r="I35" s="13"/>
    </row>
    <row r="36" customHeight="1" spans="4:9">
      <c r="D36" s="11"/>
      <c r="E36" s="11"/>
      <c r="F36" s="11"/>
      <c r="G36" s="11"/>
      <c r="H36" s="11"/>
      <c r="I36" s="11"/>
    </row>
    <row r="37" customHeight="1" spans="2:9">
      <c r="B37" s="4" t="s">
        <v>54</v>
      </c>
      <c r="C37" s="15" t="s">
        <v>52</v>
      </c>
      <c r="D37" s="16"/>
      <c r="E37" s="28">
        <f>E33</f>
        <v>-0.05</v>
      </c>
      <c r="F37" s="28">
        <f>F33</f>
        <v>-0.0475</v>
      </c>
      <c r="G37" s="28">
        <f>G33</f>
        <v>-0.045</v>
      </c>
      <c r="H37" s="28">
        <f>H33</f>
        <v>-0.0425</v>
      </c>
      <c r="I37" s="28">
        <f>I33</f>
        <v>-0.04</v>
      </c>
    </row>
    <row r="38" customHeight="1" spans="2:9">
      <c r="B38" s="4" t="s">
        <v>55</v>
      </c>
      <c r="C38" s="15" t="s">
        <v>52</v>
      </c>
      <c r="D38" s="16"/>
      <c r="E38" s="28">
        <f>-1%</f>
        <v>-0.01</v>
      </c>
      <c r="F38" s="28">
        <f>-1%</f>
        <v>-0.01</v>
      </c>
      <c r="G38" s="28">
        <f>-1%</f>
        <v>-0.01</v>
      </c>
      <c r="H38" s="28">
        <f>-1%</f>
        <v>-0.01</v>
      </c>
      <c r="I38" s="28">
        <f>-1%</f>
        <v>-0.01</v>
      </c>
    </row>
    <row r="39" customHeight="1" spans="2:9">
      <c r="B39" s="4" t="s">
        <v>11</v>
      </c>
      <c r="C39" s="15" t="s">
        <v>56</v>
      </c>
      <c r="D39" s="16"/>
      <c r="E39" s="28">
        <f>60%</f>
        <v>0.6</v>
      </c>
      <c r="F39" s="28">
        <f>60%</f>
        <v>0.6</v>
      </c>
      <c r="G39" s="28">
        <f>60%</f>
        <v>0.6</v>
      </c>
      <c r="H39" s="28">
        <f>60%</f>
        <v>0.6</v>
      </c>
      <c r="I39" s="28">
        <f>60%</f>
        <v>0.6</v>
      </c>
    </row>
    <row r="40" customHeight="1" spans="4:9">
      <c r="D40" s="11"/>
      <c r="E40" s="11"/>
      <c r="F40" s="11"/>
      <c r="G40" s="11"/>
      <c r="H40" s="11"/>
      <c r="I40" s="11"/>
    </row>
    <row r="41" s="2" customFormat="1" customHeight="1" spans="1:9">
      <c r="A41" s="12" t="s">
        <v>32</v>
      </c>
      <c r="B41" s="12" t="s">
        <v>57</v>
      </c>
      <c r="D41" s="13"/>
      <c r="E41" s="13"/>
      <c r="F41" s="13"/>
      <c r="G41" s="13"/>
      <c r="H41" s="13"/>
      <c r="I41" s="13"/>
    </row>
    <row r="42" customHeight="1" spans="4:9">
      <c r="D42" s="11"/>
      <c r="E42" s="11"/>
      <c r="F42" s="11"/>
      <c r="G42" s="11"/>
      <c r="H42" s="11"/>
      <c r="I42" s="11"/>
    </row>
    <row r="43" customHeight="1" spans="2:9">
      <c r="B43" s="4" t="s">
        <v>58</v>
      </c>
      <c r="C43" s="15" t="s">
        <v>56</v>
      </c>
      <c r="D43" s="16"/>
      <c r="E43" s="28">
        <f>21%</f>
        <v>0.21</v>
      </c>
      <c r="F43" s="28">
        <f>21%</f>
        <v>0.21</v>
      </c>
      <c r="G43" s="28">
        <f>21%</f>
        <v>0.21</v>
      </c>
      <c r="H43" s="28">
        <f>21%</f>
        <v>0.21</v>
      </c>
      <c r="I43" s="28">
        <f>21%</f>
        <v>0.21</v>
      </c>
    </row>
    <row r="44" customHeight="1" spans="2:9">
      <c r="B44" s="4" t="s">
        <v>59</v>
      </c>
      <c r="C44" s="15" t="s">
        <v>56</v>
      </c>
      <c r="D44" s="16"/>
      <c r="E44" s="28">
        <f>4%</f>
        <v>0.04</v>
      </c>
      <c r="F44" s="28">
        <f>4%</f>
        <v>0.04</v>
      </c>
      <c r="G44" s="28">
        <f>4%</f>
        <v>0.04</v>
      </c>
      <c r="H44" s="28">
        <f>4%</f>
        <v>0.04</v>
      </c>
      <c r="I44" s="28">
        <f>4%</f>
        <v>0.04</v>
      </c>
    </row>
    <row r="45" customHeight="1" spans="2:9">
      <c r="B45" s="4" t="s">
        <v>60</v>
      </c>
      <c r="C45" s="15" t="s">
        <v>56</v>
      </c>
      <c r="D45" s="16"/>
      <c r="E45" s="28">
        <f>1%</f>
        <v>0.01</v>
      </c>
      <c r="F45" s="28">
        <f>1%</f>
        <v>0.01</v>
      </c>
      <c r="G45" s="28">
        <f>1%</f>
        <v>0.01</v>
      </c>
      <c r="H45" s="28">
        <f>1%</f>
        <v>0.01</v>
      </c>
      <c r="I45" s="28">
        <f>1%</f>
        <v>0.01</v>
      </c>
    </row>
    <row r="46" customHeight="1" spans="4:9">
      <c r="D46" s="11"/>
      <c r="E46" s="11"/>
      <c r="F46" s="11"/>
      <c r="G46" s="11"/>
      <c r="H46" s="11"/>
      <c r="I46" s="11"/>
    </row>
    <row r="47" s="3" customFormat="1" customHeight="1" spans="1:2">
      <c r="A47" s="6" t="s">
        <v>32</v>
      </c>
      <c r="B47" s="6" t="s">
        <v>61</v>
      </c>
    </row>
  </sheetData>
  <pageMargins left="0.7" right="0.7" top="0.75" bottom="0.75" header="0.3" footer="0.3"/>
  <pageSetup paperSize="9" scale="18" orientation="portrait" verticalDpi="12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Glossary</vt:lpstr>
      <vt:lpstr>Forecast Assumptions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USER</cp:lastModifiedBy>
  <dcterms:created xsi:type="dcterms:W3CDTF">2020-07-20T11:12:00Z</dcterms:created>
  <dcterms:modified xsi:type="dcterms:W3CDTF">2024-09-01T06:56:11Z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557967A737E149F4955792A0886032A5_13</vt:lpwstr>
  </property>
  <property fmtid="{D5CDD505-2E9C-101B-9397-08002B2CF9AE}" pid="3" name="KSOProductBuildVer">
    <vt:lpwstr>1033-12.2.0.17562</vt:lpwstr>
  </property>
</Properties>
</file>