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80" activeTab="1"/>
  </bookViews>
  <sheets>
    <sheet name="Goal Seek" sheetId="1" r:id="rId1"/>
    <sheet name="Solver" sheetId="2" r:id="rId2"/>
    <sheet name="Data Table" sheetId="3" r:id="rId3"/>
    <sheet name="Scenarios" sheetId="4" r:id="rId4"/>
  </sheets>
  <definedNames>
    <definedName name="Gross_Margin">#REF!</definedName>
    <definedName name="List">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0</definedName>
    <definedName name="solver_lhs6" localSheetId="1" hidden="1">Solver!$E$8</definedName>
    <definedName name="solver_lhs7" localSheetId="1" hidden="1">Solver!$E$8</definedName>
    <definedName name="solver_lhs8" localSheetId="1" hidden="1">Solver!$E$8</definedName>
    <definedName name="solver_lin" localSheetId="1" hidden="1">0</definedName>
    <definedName name="solver_mip" localSheetId="1" hidden="1">0</definedName>
    <definedName name="solver_mni" localSheetId="1" hidden="1">30</definedName>
    <definedName name="solver_mrt" localSheetId="1" hidden="1">0.075</definedName>
    <definedName name="solver_msl" localSheetId="1" hidden="1">0</definedName>
    <definedName name="solver_neg" localSheetId="1" hidden="1">1</definedName>
    <definedName name="solver_nod" localSheetId="1" hidden="1">0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6" localSheetId="1" hidden="1">Solver!$E$10</definedName>
    <definedName name="solver_rhs7" localSheetId="1" hidden="1">Solver!$E$10</definedName>
    <definedName name="solver_rhs8" localSheetId="1" hidden="1">Solver!$E$10</definedName>
    <definedName name="solver_rlx" localSheetId="1" hidden="1">0</definedName>
    <definedName name="solver_rsd" localSheetId="1" hidden="1">0</definedName>
    <definedName name="solver_scl" localSheetId="1" hidden="1">1</definedName>
    <definedName name="solver_sho" localSheetId="1" hidden="1">0</definedName>
    <definedName name="solver_ssz" localSheetId="1" hidden="1">100</definedName>
    <definedName name="solver_tim" localSheetId="1" hidden="1">0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<sst xmlns="http://schemas.openxmlformats.org/spreadsheetml/2006/main" count="38" uniqueCount="30">
  <si>
    <t>Mortgage Amount:</t>
  </si>
  <si>
    <t>Current PMT</t>
  </si>
  <si>
    <t>Interest Rate:</t>
  </si>
  <si>
    <t>Term in Months:</t>
  </si>
  <si>
    <t>Shipping</t>
  </si>
  <si>
    <t>Total Cost of</t>
  </si>
  <si>
    <t/>
  </si>
  <si>
    <t>1QTR</t>
  </si>
  <si>
    <t>2QTR</t>
  </si>
  <si>
    <t>3QTR</t>
  </si>
  <si>
    <t>4QTR</t>
  </si>
  <si>
    <t>Per Unit</t>
  </si>
  <si>
    <t>Plant 1:</t>
  </si>
  <si>
    <t>Plant 2:</t>
  </si>
  <si>
    <t>Plant 3:</t>
  </si>
  <si>
    <t>Total Units Produced:</t>
  </si>
  <si>
    <t>Warehouse Demands:</t>
  </si>
  <si>
    <t>% Rate</t>
  </si>
  <si>
    <t>Region</t>
  </si>
  <si>
    <t>Q1</t>
  </si>
  <si>
    <t>Q2</t>
  </si>
  <si>
    <t>Q3</t>
  </si>
  <si>
    <t>Q4</t>
  </si>
  <si>
    <t>Yearly Total</t>
  </si>
  <si>
    <t>North</t>
  </si>
  <si>
    <t>East</t>
  </si>
  <si>
    <t>West</t>
  </si>
  <si>
    <t>South</t>
  </si>
  <si>
    <t>Totals:</t>
  </si>
  <si>
    <t>Predicted Sales Growth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</si>
</sst>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??_);_(@_)"/>
  </numFmts>
  <fonts count="27">
    <font>
      <sz val="10"/>
      <name val="Arial"/>
      <charset val="134"/>
    </font>
    <font>
      <b/>
      <sz val="12"/>
      <color theme="0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sz val="10"/>
      <color theme="0"/>
      <name val="Arial"/>
      <charset val="134"/>
    </font>
    <font>
      <b/>
      <sz val="10"/>
      <color indexed="8"/>
      <name val="Arial"/>
      <charset val="134"/>
    </font>
    <font>
      <b/>
      <u/>
      <sz val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9" fillId="10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49"/>
    <xf numFmtId="0" fontId="1" fillId="2" borderId="1" xfId="49" applyFont="1" applyFill="1" applyBorder="1" applyAlignment="1">
      <alignment horizontal="center"/>
    </xf>
    <xf numFmtId="0" fontId="2" fillId="0" borderId="1" xfId="49" applyFont="1" applyBorder="1" applyAlignment="1">
      <alignment horizontal="center"/>
    </xf>
    <xf numFmtId="8" fontId="0" fillId="0" borderId="1" xfId="2" applyNumberFormat="1" applyFont="1" applyFill="1" applyBorder="1" applyAlignment="1"/>
    <xf numFmtId="0" fontId="1" fillId="2" borderId="1" xfId="49" applyFont="1" applyFill="1" applyBorder="1" applyAlignment="1">
      <alignment horizontal="right"/>
    </xf>
    <xf numFmtId="8" fontId="3" fillId="3" borderId="1" xfId="2" applyNumberFormat="1" applyFont="1" applyFill="1" applyBorder="1" applyAlignment="1"/>
    <xf numFmtId="0" fontId="4" fillId="2" borderId="1" xfId="49" applyFont="1" applyFill="1" applyBorder="1" applyAlignment="1">
      <alignment horizontal="center"/>
    </xf>
    <xf numFmtId="0" fontId="2" fillId="4" borderId="1" xfId="49" applyFont="1" applyFill="1" applyBorder="1" applyAlignment="1">
      <alignment horizontal="center"/>
    </xf>
    <xf numFmtId="10" fontId="0" fillId="4" borderId="1" xfId="50" applyNumberFormat="1" applyFill="1" applyBorder="1" applyAlignment="1">
      <alignment horizontal="center"/>
    </xf>
    <xf numFmtId="0" fontId="4" fillId="2" borderId="1" xfId="49" applyFont="1" applyFill="1" applyBorder="1" applyAlignment="1">
      <alignment horizontal="right"/>
    </xf>
    <xf numFmtId="178" fontId="0" fillId="5" borderId="1" xfId="2" applyNumberFormat="1" applyFont="1" applyFill="1" applyBorder="1" applyAlignment="1">
      <alignment horizontal="center"/>
    </xf>
    <xf numFmtId="9" fontId="0" fillId="5" borderId="1" xfId="49" applyNumberFormat="1" applyFill="1" applyBorder="1" applyAlignment="1">
      <alignment horizontal="center"/>
    </xf>
    <xf numFmtId="0" fontId="0" fillId="5" borderId="1" xfId="49" applyFill="1" applyBorder="1" applyAlignment="1">
      <alignment horizontal="center"/>
    </xf>
    <xf numFmtId="8" fontId="0" fillId="0" borderId="0" xfId="49" applyNumberFormat="1"/>
    <xf numFmtId="8" fontId="5" fillId="5" borderId="1" xfId="2" applyNumberFormat="1" applyFont="1" applyFill="1" applyBorder="1" applyAlignment="1">
      <alignment horizontal="center"/>
    </xf>
    <xf numFmtId="10" fontId="3" fillId="0" borderId="1" xfId="50" applyNumberFormat="1" applyFont="1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1" fontId="0" fillId="0" borderId="0" xfId="49" applyNumberFormat="1"/>
    <xf numFmtId="1" fontId="6" fillId="0" borderId="0" xfId="49" applyNumberFormat="1" applyFont="1" applyAlignment="1">
      <alignment horizontal="centerContinuous"/>
    </xf>
    <xf numFmtId="1" fontId="0" fillId="0" borderId="0" xfId="49" applyNumberFormat="1" applyAlignment="1">
      <alignment horizontal="centerContinuous"/>
    </xf>
    <xf numFmtId="1" fontId="1" fillId="2" borderId="2" xfId="2" applyNumberFormat="1" applyFont="1" applyFill="1" applyBorder="1" applyAlignment="1">
      <alignment horizontal="center"/>
    </xf>
    <xf numFmtId="1" fontId="1" fillId="2" borderId="3" xfId="49" applyNumberFormat="1" applyFont="1" applyFill="1" applyBorder="1" applyAlignment="1">
      <alignment horizontal="center"/>
    </xf>
    <xf numFmtId="1" fontId="3" fillId="0" borderId="1" xfId="49" applyNumberFormat="1" applyFont="1" applyBorder="1"/>
    <xf numFmtId="0" fontId="1" fillId="2" borderId="4" xfId="49" applyFont="1" applyFill="1" applyBorder="1" applyAlignment="1">
      <alignment horizontal="center"/>
    </xf>
    <xf numFmtId="0" fontId="1" fillId="2" borderId="5" xfId="49" applyFont="1" applyFill="1" applyBorder="1" applyAlignment="1">
      <alignment horizontal="center"/>
    </xf>
    <xf numFmtId="1" fontId="3" fillId="3" borderId="1" xfId="49" applyNumberFormat="1" applyFont="1" applyFill="1" applyBorder="1" applyAlignment="1">
      <alignment horizontal="right"/>
    </xf>
    <xf numFmtId="1" fontId="2" fillId="0" borderId="1" xfId="49" applyNumberFormat="1" applyFont="1" applyBorder="1" applyAlignment="1">
      <alignment horizontal="center"/>
    </xf>
    <xf numFmtId="44" fontId="2" fillId="0" borderId="1" xfId="2" applyFont="1" applyBorder="1"/>
    <xf numFmtId="44" fontId="0" fillId="0" borderId="1" xfId="2" applyBorder="1"/>
    <xf numFmtId="1" fontId="2" fillId="0" borderId="1" xfId="2" applyNumberFormat="1" applyFont="1" applyBorder="1" applyAlignment="1">
      <alignment horizontal="center"/>
    </xf>
    <xf numFmtId="1" fontId="1" fillId="2" borderId="1" xfId="49" applyNumberFormat="1" applyFont="1" applyFill="1" applyBorder="1" applyAlignment="1">
      <alignment horizontal="right"/>
    </xf>
    <xf numFmtId="1" fontId="2" fillId="6" borderId="1" xfId="49" applyNumberFormat="1" applyFont="1" applyFill="1" applyBorder="1" applyAlignment="1">
      <alignment horizontal="center"/>
    </xf>
    <xf numFmtId="1" fontId="0" fillId="0" borderId="1" xfId="49" applyNumberFormat="1" applyBorder="1"/>
    <xf numFmtId="44" fontId="2" fillId="5" borderId="1" xfId="49" applyNumberFormat="1" applyFont="1" applyFill="1" applyBorder="1"/>
    <xf numFmtId="1" fontId="3" fillId="0" borderId="1" xfId="2" applyNumberFormat="1" applyFont="1" applyFill="1" applyBorder="1" applyAlignment="1"/>
    <xf numFmtId="1" fontId="1" fillId="2" borderId="1" xfId="49" applyNumberFormat="1" applyFont="1" applyFill="1" applyBorder="1"/>
    <xf numFmtId="1" fontId="2" fillId="5" borderId="1" xfId="49" applyNumberFormat="1" applyFont="1" applyFill="1" applyBorder="1" applyAlignment="1">
      <alignment horizontal="center"/>
    </xf>
    <xf numFmtId="1" fontId="3" fillId="0" borderId="0" xfId="49" applyNumberFormat="1" applyFont="1"/>
    <xf numFmtId="178" fontId="0" fillId="4" borderId="1" xfId="2" applyNumberFormat="1" applyFont="1" applyFill="1" applyBorder="1" applyAlignment="1">
      <alignment horizontal="center"/>
    </xf>
    <xf numFmtId="0" fontId="4" fillId="2" borderId="6" xfId="49" applyFont="1" applyFill="1" applyBorder="1" applyAlignment="1">
      <alignment horizontal="center"/>
    </xf>
    <xf numFmtId="9" fontId="0" fillId="4" borderId="1" xfId="49" applyNumberFormat="1" applyFill="1" applyBorder="1" applyAlignment="1">
      <alignment horizontal="center"/>
    </xf>
    <xf numFmtId="8" fontId="0" fillId="4" borderId="7" xfId="49" applyNumberFormat="1" applyFill="1" applyBorder="1" applyAlignment="1">
      <alignment horizontal="center"/>
    </xf>
    <xf numFmtId="0" fontId="0" fillId="4" borderId="1" xfId="49" applyFill="1" applyBorder="1" applyAlignment="1">
      <alignment horizontal="center"/>
    </xf>
    <xf numFmtId="1" fontId="3" fillId="0" borderId="1" xfId="49" applyNumberFormat="1" applyFont="1" applyBorder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  <cellStyle name="Percent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>
      <xdr:nvSpPr>
        <xdr:cNvPr id="2" name="Text 4"/>
        <xdr:cNvSpPr txBox="1">
          <a:spLocks noChangeArrowheads="1"/>
        </xdr:cNvSpPr>
      </xdr:nvSpPr>
      <xdr:spPr>
        <a:xfrm>
          <a:off x="314325" y="1930400"/>
          <a:ext cx="7006590" cy="87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to justify remaining open.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. 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3)  The plant production must equal the requirements of the warehouse, since there is short shelf-life.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4)  Note that the shipping costs vary because of plant locations and that this is factored in the total cost of shipping.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zoomScale="250" zoomScaleNormal="250" workbookViewId="0">
      <selection activeCell="D4" sqref="D4"/>
    </sheetView>
  </sheetViews>
  <sheetFormatPr defaultColWidth="9" defaultRowHeight="12.5" outlineLevelRow="3" outlineLevelCol="3"/>
  <cols>
    <col min="1" max="1" width="18" customWidth="1"/>
    <col min="2" max="2" width="10" customWidth="1"/>
    <col min="4" max="4" width="12.3363636363636" customWidth="1"/>
  </cols>
  <sheetData>
    <row r="1" ht="13.25"/>
    <row r="2" ht="13" spans="1:4">
      <c r="A2" s="10" t="s">
        <v>0</v>
      </c>
      <c r="B2" s="39">
        <v>220000</v>
      </c>
      <c r="C2" s="1"/>
      <c r="D2" s="40" t="s">
        <v>1</v>
      </c>
    </row>
    <row r="3" ht="13.75" spans="1:4">
      <c r="A3" s="10" t="s">
        <v>2</v>
      </c>
      <c r="B3" s="41">
        <v>0.08</v>
      </c>
      <c r="C3" s="1"/>
      <c r="D3" s="42">
        <f>-PMT(B3/12,B4,B2)</f>
        <v>1697.99568262061</v>
      </c>
    </row>
    <row r="4" ht="13" spans="1:4">
      <c r="A4" s="10" t="s">
        <v>3</v>
      </c>
      <c r="B4" s="43">
        <v>300</v>
      </c>
      <c r="C4" s="1"/>
      <c r="D4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zoomScale="130" zoomScaleNormal="130" workbookViewId="0">
      <selection activeCell="H8" sqref="H8"/>
    </sheetView>
  </sheetViews>
  <sheetFormatPr defaultColWidth="9.10909090909091" defaultRowHeight="12.5" outlineLevelCol="7"/>
  <cols>
    <col min="1" max="1" width="25.4454545454545" style="18" customWidth="1"/>
    <col min="2" max="2" width="10.1090909090909" style="18" customWidth="1"/>
    <col min="3" max="3" width="10.5545454545455" style="18" customWidth="1"/>
    <col min="4" max="4" width="10.3363636363636" style="18" customWidth="1"/>
    <col min="5" max="5" width="9.33636363636364" style="18" customWidth="1"/>
    <col min="6" max="6" width="8.89090909090909" style="18" customWidth="1"/>
    <col min="7" max="7" width="11.3363636363636" style="18" customWidth="1"/>
    <col min="8" max="8" width="15.6636363636364" style="18" customWidth="1"/>
    <col min="9" max="16384" width="9.10909090909091" style="18"/>
  </cols>
  <sheetData>
    <row r="1" ht="10.5" customHeight="1" spans="1:7">
      <c r="A1" s="19"/>
      <c r="B1" s="20"/>
      <c r="C1" s="20"/>
      <c r="D1" s="20"/>
      <c r="E1" s="20"/>
      <c r="F1" s="20"/>
      <c r="G1" s="20"/>
    </row>
    <row r="2" ht="11.25" customHeight="1"/>
    <row r="3" ht="15.75" customHeight="1" spans="7:8">
      <c r="G3" s="21" t="s">
        <v>4</v>
      </c>
      <c r="H3" s="22" t="s">
        <v>5</v>
      </c>
    </row>
    <row r="4" ht="16.25" spans="1:8">
      <c r="A4" s="44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1"/>
      <c r="G4" s="24" t="s">
        <v>11</v>
      </c>
      <c r="H4" s="25" t="s">
        <v>4</v>
      </c>
    </row>
    <row r="5" ht="15.5" spans="1:8">
      <c r="A5" s="26" t="s">
        <v>12</v>
      </c>
      <c r="B5" s="27">
        <v>19.8395358571692</v>
      </c>
      <c r="C5" s="27">
        <v>17.9366120918221</v>
      </c>
      <c r="D5" s="27">
        <v>19.9480284514703</v>
      </c>
      <c r="E5" s="27">
        <v>19.6265495926222</v>
      </c>
      <c r="F5" s="1"/>
      <c r="G5" s="28">
        <v>1.25</v>
      </c>
      <c r="H5" s="29">
        <f>G5*(B5+C5+D5+E5)</f>
        <v>96.6884074913547</v>
      </c>
    </row>
    <row r="6" ht="15.5" spans="1:8">
      <c r="A6" s="26" t="s">
        <v>13</v>
      </c>
      <c r="B6" s="30">
        <v>0.0802143394107201</v>
      </c>
      <c r="C6" s="27">
        <v>1.03220941522817</v>
      </c>
      <c r="D6" s="27">
        <v>0.0332035542181322</v>
      </c>
      <c r="E6" s="27">
        <v>0.186225598148789</v>
      </c>
      <c r="F6" s="1"/>
      <c r="G6" s="28">
        <v>1.84</v>
      </c>
      <c r="H6" s="29">
        <f>G6*(B6+C6+D6+E6)</f>
        <v>2.45060934889068</v>
      </c>
    </row>
    <row r="7" ht="15.5" spans="1:8">
      <c r="A7" s="26" t="s">
        <v>14</v>
      </c>
      <c r="B7" s="27">
        <v>0.0802571290353758</v>
      </c>
      <c r="C7" s="27">
        <v>1.03118185003204</v>
      </c>
      <c r="D7" s="27">
        <v>0.0328346388464884</v>
      </c>
      <c r="E7" s="27">
        <v>0.187246312093681</v>
      </c>
      <c r="F7" s="1"/>
      <c r="G7" s="28">
        <v>1.45</v>
      </c>
      <c r="H7" s="29">
        <f>G7*(B7+C7+D7+E7)</f>
        <v>1.930703898511</v>
      </c>
    </row>
    <row r="8" ht="15.5" spans="1:8">
      <c r="A8" s="31" t="s">
        <v>15</v>
      </c>
      <c r="B8" s="32">
        <f>SUM(B5:B7)</f>
        <v>20.0000073256153</v>
      </c>
      <c r="C8" s="32">
        <f>SUM(C5:C7)</f>
        <v>20.0000033570823</v>
      </c>
      <c r="D8" s="32">
        <f>SUM(D5:D7)</f>
        <v>20.0140666445349</v>
      </c>
      <c r="E8" s="32">
        <f>SUM(E5:E7)</f>
        <v>20.0000215028647</v>
      </c>
      <c r="F8" s="1"/>
      <c r="G8" s="33"/>
      <c r="H8" s="34">
        <f>H5+H6+H7</f>
        <v>101.069720738756</v>
      </c>
    </row>
    <row r="9" ht="4.5" customHeight="1" spans="1:6">
      <c r="A9" s="23"/>
      <c r="B9" s="35"/>
      <c r="C9" s="35"/>
      <c r="D9" s="35"/>
      <c r="E9" s="35"/>
      <c r="F9" s="1"/>
    </row>
    <row r="10" ht="15.5" spans="1:6">
      <c r="A10" s="36" t="s">
        <v>16</v>
      </c>
      <c r="B10" s="37">
        <v>180</v>
      </c>
      <c r="C10" s="37">
        <v>80</v>
      </c>
      <c r="D10" s="37">
        <v>190</v>
      </c>
      <c r="E10" s="37">
        <v>160</v>
      </c>
      <c r="F10" s="1"/>
    </row>
    <row r="11" ht="15.5" spans="1:6">
      <c r="A11" s="38"/>
      <c r="F11" s="1"/>
    </row>
  </sheetData>
  <printOptions gridLines="1"/>
  <pageMargins left="0.75" right="0.75" top="1" bottom="1" header="0.5" footer="0.5"/>
  <pageSetup paperSize="1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4"/>
  <sheetViews>
    <sheetView zoomScale="145" zoomScaleNormal="145" workbookViewId="0">
      <selection activeCell="D3" sqref="D3"/>
    </sheetView>
  </sheetViews>
  <sheetFormatPr defaultColWidth="9.10909090909091" defaultRowHeight="12.5" outlineLevelCol="2"/>
  <cols>
    <col min="1" max="1" width="9.10909090909091" style="1"/>
    <col min="2" max="2" width="17.4454545454545" style="1" customWidth="1"/>
    <col min="3" max="6" width="12.4454545454545" style="1" customWidth="1"/>
    <col min="7" max="16384" width="9.10909090909091" style="1"/>
  </cols>
  <sheetData>
    <row r="2" ht="13" spans="2:3">
      <c r="B2" s="10" t="s">
        <v>0</v>
      </c>
      <c r="C2" s="11">
        <v>220000</v>
      </c>
    </row>
    <row r="3" ht="13" spans="2:3">
      <c r="B3" s="10" t="s">
        <v>2</v>
      </c>
      <c r="C3" s="12">
        <v>0.08</v>
      </c>
    </row>
    <row r="4" ht="13" spans="2:3">
      <c r="B4" s="10" t="s">
        <v>3</v>
      </c>
      <c r="C4" s="13">
        <f>25*12</f>
        <v>300</v>
      </c>
    </row>
    <row r="6" spans="3:3">
      <c r="C6" s="14"/>
    </row>
    <row r="7" ht="15.5" spans="2:3">
      <c r="B7" s="2" t="s">
        <v>17</v>
      </c>
      <c r="C7" s="15">
        <f>-PMT(C3/12,C4,C2)</f>
        <v>1697.99568262061</v>
      </c>
    </row>
    <row r="8" ht="15.5" spans="2:3">
      <c r="B8" s="16">
        <v>0.0725</v>
      </c>
      <c r="C8" s="17"/>
    </row>
    <row r="9" ht="15.5" spans="2:3">
      <c r="B9" s="16">
        <v>0.075</v>
      </c>
      <c r="C9" s="17"/>
    </row>
    <row r="10" ht="15.5" spans="2:3">
      <c r="B10" s="16">
        <v>0.0775</v>
      </c>
      <c r="C10" s="17"/>
    </row>
    <row r="11" ht="15.5" spans="2:3">
      <c r="B11" s="16">
        <v>0.0825</v>
      </c>
      <c r="C11" s="17"/>
    </row>
    <row r="12" ht="15.5" spans="2:3">
      <c r="B12" s="16">
        <v>0.085</v>
      </c>
      <c r="C12" s="17"/>
    </row>
    <row r="13" ht="15.5" spans="2:3">
      <c r="B13" s="16">
        <v>0.0875</v>
      </c>
      <c r="C13" s="17"/>
    </row>
    <row r="14" ht="15.5" spans="2:3">
      <c r="B14" s="16">
        <v>0.09</v>
      </c>
      <c r="C14" s="17"/>
    </row>
  </sheetData>
  <printOptions gridLines="1"/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4"/>
  <sheetViews>
    <sheetView zoomScale="145" zoomScaleNormal="145" workbookViewId="0">
      <selection activeCell="D3" sqref="D3"/>
    </sheetView>
  </sheetViews>
  <sheetFormatPr defaultColWidth="9.10909090909091" defaultRowHeight="12.5" outlineLevelCol="6"/>
  <cols>
    <col min="1" max="1" width="9.10909090909091" style="1"/>
    <col min="2" max="2" width="11.5545454545455" style="1" customWidth="1"/>
    <col min="3" max="6" width="14.8909090909091" style="1" customWidth="1"/>
    <col min="7" max="7" width="16.6636363636364" style="1" customWidth="1"/>
    <col min="8" max="16384" width="9.10909090909091" style="1"/>
  </cols>
  <sheetData>
    <row r="2" ht="15.5" spans="2:7"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</row>
    <row r="3" ht="13" spans="2:7">
      <c r="B3" s="3" t="s">
        <v>24</v>
      </c>
      <c r="C3" s="4">
        <v>85292.25</v>
      </c>
      <c r="D3" s="4">
        <f>C3*C11+C3</f>
        <v>88106.89425</v>
      </c>
      <c r="E3" s="4">
        <f>D3*C11+D3</f>
        <v>91014.42176025</v>
      </c>
      <c r="F3" s="4">
        <f>E3*C11+E3</f>
        <v>94017.8976783383</v>
      </c>
      <c r="G3" s="4">
        <f>SUM(C3:F3)</f>
        <v>358431.463688588</v>
      </c>
    </row>
    <row r="4" ht="13" spans="2:7">
      <c r="B4" s="3" t="s">
        <v>25</v>
      </c>
      <c r="C4" s="4">
        <v>75891.25</v>
      </c>
      <c r="D4" s="4">
        <f>C4*C12+C4</f>
        <v>77636.74875</v>
      </c>
      <c r="E4" s="4">
        <f>D4*C12+D4</f>
        <v>79422.39397125</v>
      </c>
      <c r="F4" s="4">
        <f>E4*C12+E4</f>
        <v>81249.1090325887</v>
      </c>
      <c r="G4" s="4">
        <f>SUM(C4:F4)</f>
        <v>314199.501753839</v>
      </c>
    </row>
    <row r="5" ht="13" spans="2:7">
      <c r="B5" s="3" t="s">
        <v>26</v>
      </c>
      <c r="C5" s="4">
        <v>90568.34</v>
      </c>
      <c r="D5" s="4">
        <f>C5*C13+C5</f>
        <v>94462.77862</v>
      </c>
      <c r="E5" s="4">
        <f>D5*C13+D5</f>
        <v>98524.67810066</v>
      </c>
      <c r="F5" s="4">
        <f>E5*C13+E5</f>
        <v>102761.239258988</v>
      </c>
      <c r="G5" s="4">
        <f>SUM(C5:F5)</f>
        <v>386317.035979648</v>
      </c>
    </row>
    <row r="6" ht="13" spans="2:7">
      <c r="B6" s="3" t="s">
        <v>27</v>
      </c>
      <c r="C6" s="4">
        <v>65897.25</v>
      </c>
      <c r="D6" s="4">
        <f>C6*C14+C6</f>
        <v>66622.11975</v>
      </c>
      <c r="E6" s="4">
        <f>D6*C14+D6</f>
        <v>67354.96306725</v>
      </c>
      <c r="F6" s="4">
        <f>E6*C14+E6</f>
        <v>68095.8676609897</v>
      </c>
      <c r="G6" s="4">
        <f>SUM(C6:F6)</f>
        <v>267970.20047824</v>
      </c>
    </row>
    <row r="7" ht="15.5" spans="2:7">
      <c r="B7" s="5" t="s">
        <v>28</v>
      </c>
      <c r="C7" s="6">
        <f>SUM(C3:C6)</f>
        <v>317649.09</v>
      </c>
      <c r="D7" s="6">
        <f>SUM(D3:D6)</f>
        <v>326828.54137</v>
      </c>
      <c r="E7" s="6">
        <f>SUM(E3:E6)</f>
        <v>336316.45689941</v>
      </c>
      <c r="F7" s="6">
        <f>SUM(F3:F6)</f>
        <v>346124.113630905</v>
      </c>
      <c r="G7" s="6">
        <f>SUM(G3:G6)</f>
        <v>1326918.20190032</v>
      </c>
    </row>
    <row r="10" ht="13" spans="2:3">
      <c r="B10" s="7" t="s">
        <v>29</v>
      </c>
      <c r="C10" s="7"/>
    </row>
    <row r="11" ht="13" spans="2:3">
      <c r="B11" s="8" t="s">
        <v>24</v>
      </c>
      <c r="C11" s="9">
        <v>0.033</v>
      </c>
    </row>
    <row r="12" ht="13" spans="2:3">
      <c r="B12" s="8" t="s">
        <v>25</v>
      </c>
      <c r="C12" s="9">
        <v>0.023</v>
      </c>
    </row>
    <row r="13" ht="13" spans="2:3">
      <c r="B13" s="8" t="s">
        <v>26</v>
      </c>
      <c r="C13" s="9">
        <v>0.043</v>
      </c>
    </row>
    <row r="14" ht="13" spans="2:3">
      <c r="B14" s="8" t="s">
        <v>27</v>
      </c>
      <c r="C14" s="9">
        <v>0.011</v>
      </c>
    </row>
  </sheetData>
  <mergeCells count="1">
    <mergeCell ref="B10:C10"/>
  </mergeCells>
  <printOptions gridLines="1"/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Goal Seek</vt:lpstr>
      <vt:lpstr>Solver</vt:lpstr>
      <vt:lpstr>Data Table</vt:lpstr>
      <vt:lpstr>Scenarios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Abolaji Sunday</dc:creator>
  <cp:lastModifiedBy>USER</cp:lastModifiedBy>
  <dcterms:created xsi:type="dcterms:W3CDTF">2022-12-11T11:42:00Z</dcterms:created>
  <dcterms:modified xsi:type="dcterms:W3CDTF">2024-08-27T08:28:17Z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5E135C13F6B9496BB421AFCB745B7590_12</vt:lpwstr>
  </property>
  <property fmtid="{D5CDD505-2E9C-101B-9397-08002B2CF9AE}" pid="3" name="KSOProductBuildVer">
    <vt:lpwstr>1033-12.2.0.17153</vt:lpwstr>
  </property>
</Properties>
</file>