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Ranjan\Desktop\New folder\"/>
    </mc:Choice>
  </mc:AlternateContent>
  <xr:revisionPtr revIDLastSave="0" documentId="8_{6547AC5B-EE7F-4837-B919-4EA2A69617AC}" xr6:coauthVersionLast="47" xr6:coauthVersionMax="47" xr10:uidLastSave="{00000000-0000-0000-0000-000000000000}"/>
  <bookViews>
    <workbookView xWindow="-120" yWindow="-120" windowWidth="29040" windowHeight="15720" activeTab="1" xr2:uid="{0A0D8D68-EFC2-4074-BDCA-85DAF874A3F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AF3" i="3" s="1" a="1"/>
  <c r="AF3"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Y2" i="3" l="1" a="1"/>
  <c r="Y2" i="3" s="1"/>
  <c r="V2" i="3"/>
  <c r="T25" i="3"/>
  <c r="T41" i="3"/>
  <c r="T24" i="3"/>
  <c r="T26" i="3"/>
  <c r="T23" i="3"/>
  <c r="T40" i="3"/>
  <c r="T33" i="3"/>
  <c r="T32" i="3"/>
  <c r="T42" i="3"/>
  <c r="T34" i="3"/>
  <c r="T39" i="3"/>
  <c r="T31" i="3"/>
  <c r="T38" i="3"/>
  <c r="T30" i="3"/>
  <c r="T45" i="3"/>
  <c r="T37" i="3"/>
  <c r="T29" i="3"/>
  <c r="T44" i="3"/>
  <c r="T36" i="3"/>
  <c r="T28" i="3"/>
  <c r="T22" i="3"/>
  <c r="T43" i="3"/>
  <c r="T35" i="3"/>
  <c r="T27" i="3"/>
  <c r="E6" i="3"/>
  <c r="AH7" i="3" l="1"/>
  <c r="AH6" i="3"/>
  <c r="AH5" i="3"/>
  <c r="AH4" i="3"/>
  <c r="AG7" i="3"/>
  <c r="AG6" i="3"/>
  <c r="AG5" i="3"/>
  <c r="AG4" i="3"/>
  <c r="AF7" i="3"/>
  <c r="AF6" i="3"/>
  <c r="AF5" i="3"/>
  <c r="AF4" i="3"/>
  <c r="Z11" i="3"/>
  <c r="Z10" i="3"/>
  <c r="Z9" i="3"/>
  <c r="Z8" i="3"/>
  <c r="Z7" i="3"/>
  <c r="Z6" i="3"/>
  <c r="Z5" i="3"/>
  <c r="Z4" i="3"/>
  <c r="Z3" i="3"/>
  <c r="Y11" i="3"/>
  <c r="Y10" i="3"/>
  <c r="Y9" i="3"/>
  <c r="Y8" i="3"/>
  <c r="Y7" i="3"/>
  <c r="Y6" i="3"/>
  <c r="Y5" i="3"/>
  <c r="Y4" i="3"/>
  <c r="Y3" i="3"/>
  <c r="W21" i="3"/>
  <c r="W20" i="3"/>
  <c r="W19" i="3"/>
  <c r="W18" i="3"/>
  <c r="W17" i="3"/>
  <c r="W16" i="3"/>
  <c r="W15" i="3"/>
  <c r="W14" i="3"/>
  <c r="W13" i="3"/>
  <c r="W12" i="3"/>
  <c r="W11" i="3"/>
  <c r="W10" i="3"/>
  <c r="W9" i="3"/>
  <c r="W8" i="3"/>
  <c r="W7" i="3"/>
  <c r="W6" i="3"/>
  <c r="W5" i="3"/>
  <c r="W4" i="3"/>
  <c r="W3" i="3"/>
  <c r="V21" i="3"/>
  <c r="T21" i="3" s="1"/>
  <c r="V20" i="3"/>
  <c r="T20" i="3" s="1"/>
  <c r="V19" i="3"/>
  <c r="V18" i="3"/>
  <c r="V17" i="3"/>
  <c r="V16" i="3"/>
  <c r="V15" i="3"/>
  <c r="V14" i="3"/>
  <c r="V13" i="3"/>
  <c r="V12" i="3"/>
  <c r="V11" i="3"/>
  <c r="V10" i="3"/>
  <c r="V9" i="3"/>
  <c r="V8" i="3"/>
  <c r="V7" i="3"/>
  <c r="V6" i="3"/>
  <c r="V5" i="3"/>
  <c r="V4" i="3"/>
  <c r="V3" i="3"/>
  <c r="U21" i="3"/>
  <c r="U20" i="3"/>
  <c r="U19" i="3"/>
  <c r="U18" i="3"/>
  <c r="U17" i="3"/>
  <c r="U16" i="3"/>
  <c r="U15" i="3"/>
  <c r="U14" i="3"/>
  <c r="U13" i="3"/>
  <c r="U12" i="3"/>
  <c r="U11" i="3"/>
  <c r="U10" i="3"/>
  <c r="U9" i="3"/>
  <c r="U8" i="3"/>
  <c r="U7" i="3"/>
  <c r="U6" i="3"/>
  <c r="U5" i="3"/>
  <c r="U4" i="3"/>
  <c r="U3" i="3"/>
  <c r="T3" i="3" l="1"/>
  <c r="T7" i="3"/>
  <c r="T11" i="3"/>
  <c r="T15" i="3"/>
  <c r="T19" i="3"/>
  <c r="AH1" i="3"/>
  <c r="AG1" i="3"/>
  <c r="T4" i="3"/>
  <c r="T8" i="3"/>
  <c r="T12" i="3"/>
  <c r="T16" i="3"/>
  <c r="T5" i="3"/>
  <c r="T9" i="3"/>
  <c r="T13" i="3"/>
  <c r="T17" i="3"/>
  <c r="T6" i="3"/>
  <c r="T10" i="3"/>
  <c r="T14" i="3"/>
  <c r="T18" i="3"/>
  <c r="T2" i="3"/>
  <c r="W1" i="3" l="1"/>
  <c r="V1" i="3"/>
  <c r="U1"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<sst xmlns="http://schemas.openxmlformats.org/spreadsheetml/2006/main" count="1831" uniqueCount="142">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</sst>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right/>
      <top/>
      <bottom style="medium">
        <color rgb="FF7030A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0" borderId="0" xfId="0" applyNumberFormat="1"/>
    <xf numFmtId="0" fontId="0" fillId="6" borderId="0" xfId="0" applyFill="1"/>
  </cellXfs>
  <cellStyles count="1">
    <cellStyle name="Normal" xfId="0" builtinId="0"/>
  </cellStyles>
  <dxfs count="258">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alignment wrapText="1"/>
    </dxf>
    <dxf>
      <alignment wrapText="1"/>
    </dxf>
    <dxf>
      <alignment wrapText="1"/>
    </dxf>
    <dxf>
      <alignment wrapText="1"/>
    </dxf>
    <dxf>
      <alignment wrapText="1"/>
    </dxf>
    <dxf>
      <alignment wrapText="1"/>
    </dxf>
    <dxf>
      <alignment wrapText="1"/>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wrapText="1"/>
    </dxf>
    <dxf>
      <alignment wrapText="1"/>
    </dxf>
    <dxf>
      <numFmt numFmtId="165" formatCode="[$$-409]#,##0.00"/>
    </dxf>
    <dxf>
      <alignment wrapText="1"/>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257"/>
      <tableStyleElement type="headerRow" dxfId="256"/>
    </tableStyle>
    <tableStyle name="SLICER " pivot="0" table="0" count="10" xr9:uid="{5DC63536-3E54-4B70-A2B5-E63C01DFCC3D}">
      <tableStyleElement type="wholeTable" dxfId="255"/>
      <tableStyleElement type="headerRow" dxfId="254"/>
    </tableStyle>
    <tableStyle name="SLICER 2" pivot="0" table="0" count="10" xr9:uid="{08777E90-8CDA-4FDB-946A-E61C41073623}">
      <tableStyleElement type="wholeTable" dxfId="253"/>
      <tableStyleElement type="headerRow" dxfId="252"/>
    </tableStyle>
    <tableStyle name="SLICER 3" pivot="0" table="0" count="10" xr9:uid="{62856E76-28AC-4AEA-8C9E-C51D4CC7B1CD}">
      <tableStyleElement type="wholeTable" dxfId="251"/>
      <tableStyleElement type="headerRow" dxfId="250"/>
    </tableStyle>
    <tableStyle name="Slicer Style 1" pivot="0" table="0" count="0" xr9:uid="{2766830C-7D68-4A73-8E33-B2CF4700DA5D}"/>
    <tableStyle name="Slicer Style 2" pivot="0" table="0" count="1" xr9:uid="{DE308A14-573D-4441-8FBE-C2E7D82B4C89}">
      <tableStyleElement type="wholeTable" dxfId="249"/>
    </tableStyle>
    <tableStyle name="Slicer Style 3" pivot="0" table="0" count="1" xr9:uid="{8B58E737-16D2-4319-996F-66460784355E}">
      <tableStyleElement type="wholeTable" dxfId="248"/>
    </tableStyle>
    <tableStyle name="Slicer Style 4" pivot="0" table="0" count="1" xr9:uid="{7D3ED830-1247-4C7A-B689-8EC20139FEA9}"/>
    <tableStyle name="Slicer Style 5" pivot="0" table="0" count="1" xr9:uid="{29B88AF6-C4EF-422F-8B75-C338B566287B}">
      <tableStyleElement type="wholeTable" dxfId="247"/>
    </tableStyle>
    <tableStyle name="Slicer Style 6" pivot="0" table="0" count="1" xr9:uid="{2579B756-9F30-4B90-AFCC-82F732E5F92E}">
      <tableStyleElement type="wholeTable" dxfId="246"/>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25400">
            <a:noFill/>
          </a:ln>
          <a:effectLst>
            <a:innerShdw dist="12700" dir="16200000">
              <a:schemeClr val="lt1"/>
            </a:innerShdw>
          </a:effectLst>
        </c:spPr>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Analysis!$A$2:$A$4</c:f>
              <c:strCache>
                <c:ptCount val="3"/>
                <c:pt idx="0">
                  <c:v>6</c:v>
                </c:pt>
                <c:pt idx="1">
                  <c:v>8</c:v>
                </c:pt>
                <c:pt idx="2">
                  <c:v>30</c:v>
                </c:pt>
              </c:strCache>
            </c:strRef>
          </c:cat>
          <c:val>
            <c:numRef>
              <c:f>Analysis!$B$2:$B$4</c:f>
              <c:numCache>
                <c:formatCode>[$$-409]#,##0.00</c:formatCode>
                <c:ptCount val="3"/>
                <c:pt idx="0">
                  <c:v>963</c:v>
                </c:pt>
                <c:pt idx="1">
                  <c:v>715.95</c:v>
                </c:pt>
                <c:pt idx="2">
                  <c:v>638.25</c:v>
                </c:pt>
              </c:numCache>
            </c:numRef>
          </c:val>
          <c:extLst>
            <c:ext xmlns:c16="http://schemas.microsoft.com/office/drawing/2014/chart" uri="{C3380CC4-5D6E-409C-BE32-E72D297353CC}">
              <c16:uniqueId val="{00000002-1321-41E5-AC4A-16DF73886A2C}"/>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fld id="{45E9B1B2-B127-47CC-BB64-D27507D72AC4}"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DC4E-42E5-8805-E7C6C3C32798}"/>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DC4E-42E5-8805-E7C6C3C32798}"/>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DC4E-42E5-8805-E7C6C3C32798}"/>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DC4E-42E5-8805-E7C6C3C32798}"/>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DC4E-42E5-8805-E7C6C3C32798}"/>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DC4E-42E5-8805-E7C6C3C32798}"/>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DC4E-42E5-8805-E7C6C3C32798}"/>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DC4E-42E5-8805-E7C6C3C32798}"/>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DC4E-42E5-8805-E7C6C3C32798}"/>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DC4E-42E5-8805-E7C6C3C32798}"/>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Analysis!$Y$2:$Y$11</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Analysis!$Z$2:$Z$11</c:f>
              <c:numCache>
                <c:formatCode>[$$-409]#,##0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2317.1999999999998</c:v>
                </c:pt>
                <c:pt idx="1">
                  <c:v>1569.56</c:v>
                </c:pt>
                <c:pt idx="2">
                  <c:v>1529.1200000000001</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1695.3600000000001</c:v>
                </c:pt>
                <c:pt idx="1">
                  <c:v>2317.1999999999998</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Analysis!$A$2:$A$4</c:f>
              <c:strCache>
                <c:ptCount val="3"/>
                <c:pt idx="0">
                  <c:v>6</c:v>
                </c:pt>
                <c:pt idx="1">
                  <c:v>8</c:v>
                </c:pt>
                <c:pt idx="2">
                  <c:v>30</c:v>
                </c:pt>
              </c:strCache>
            </c:strRef>
          </c:cat>
          <c:val>
            <c:numRef>
              <c:f>Analysis!$B$2:$B$4</c:f>
              <c:numCache>
                <c:formatCode>[$$-409]#,##0.00</c:formatCode>
                <c:ptCount val="3"/>
                <c:pt idx="0">
                  <c:v>963</c:v>
                </c:pt>
                <c:pt idx="1">
                  <c:v>715.95</c:v>
                </c:pt>
                <c:pt idx="2">
                  <c:v>638.25</c:v>
                </c:pt>
              </c:numCache>
            </c:numRef>
          </c:val>
          <c:extLst>
            <c:ext xmlns:c16="http://schemas.microsoft.com/office/drawing/2014/chart" uri="{C3380CC4-5D6E-409C-BE32-E72D297353CC}">
              <c16:uniqueId val="{00000003-E87E-4736-9FDB-CF41F07AACBD}"/>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0855616105171605"/>
          <c:h val="0.1391974902274140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fld id="{9CD08E02-E6F7-4423-B5CC-1AADD793BB71}"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C68-4721-9F92-F284CBB8557C}"/>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9C68-4721-9F92-F284CBB8557C}"/>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9C68-4721-9F92-F284CBB8557C}"/>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9C68-4721-9F92-F284CBB8557C}"/>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9C68-4721-9F92-F284CBB8557C}"/>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9C68-4721-9F92-F284CBB8557C}"/>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9C68-4721-9F92-F284CBB8557C}"/>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9C68-4721-9F92-F284CBB8557C}"/>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9C68-4721-9F92-F284CBB8557C}"/>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9C68-4721-9F92-F284CBB8557C}"/>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Analysis!$Y$2:$Y$11</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Analysis!$Z$2:$Z$11</c:f>
              <c:numCache>
                <c:formatCode>[$$-409]#,##0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A4D-4D34-B48E-6240D2D8BF4A}"/>
              </c:ext>
            </c:extLst>
          </c:dPt>
          <c:dLbls>
            <c:dLbl>
              <c:idx val="2"/>
              <c:dLblPos val="bestFi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Analysis!$AK$2:$AK$4</c:f>
              <c:strCache>
                <c:ptCount val="3"/>
                <c:pt idx="0">
                  <c:v>Direct Sales</c:v>
                </c:pt>
                <c:pt idx="1">
                  <c:v>Online</c:v>
                </c:pt>
                <c:pt idx="2">
                  <c:v>Wholesaler</c:v>
                </c:pt>
              </c:strCache>
            </c:strRef>
          </c:cat>
          <c:val>
            <c:numRef>
              <c:f>Analysis!$AL$2:$AL$4</c:f>
              <c:numCache>
                <c:formatCode>General</c:formatCode>
                <c:ptCount val="3"/>
                <c:pt idx="0">
                  <c:v>2317.1999999999998</c:v>
                </c:pt>
                <c:pt idx="1">
                  <c:v>1569.56</c:v>
                </c:pt>
                <c:pt idx="2">
                  <c:v>1529.1200000000001</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1695.3600000000001</c:v>
                </c:pt>
                <c:pt idx="1">
                  <c:v>2317.1999999999998</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hidden="1"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_xlchart.v1.4</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617220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6</xdr:col>
      <xdr:colOff>838200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361950</xdr:colOff>
          <xdr:row>18</xdr:row>
          <xdr:rowOff>19050</xdr:rowOff>
        </xdr:from>
        <xdr:to>
          <xdr:col>8</xdr:col>
          <xdr:colOff>809625</xdr:colOff>
          <xdr:row>19</xdr:row>
          <xdr:rowOff>57150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18</xdr:row>
          <xdr:rowOff>19050</xdr:rowOff>
        </xdr:from>
        <xdr:to>
          <xdr:col>7</xdr:col>
          <xdr:colOff>809625</xdr:colOff>
          <xdr:row>19</xdr:row>
          <xdr:rowOff>57150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19050</xdr:rowOff>
        </xdr:from>
        <xdr:to>
          <xdr:col>8</xdr:col>
          <xdr:colOff>1285875</xdr:colOff>
          <xdr:row>19</xdr:row>
          <xdr:rowOff>66675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171450</xdr:rowOff>
        </xdr:from>
        <xdr:to>
          <xdr:col>23</xdr:col>
          <xdr:colOff>600075</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5</xdr:col>
      <xdr:colOff>485775</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378410" y="2286000"/>
              <a:ext cx="643890" cy="1143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4403050" y="2476500"/>
              <a:ext cx="2857500" cy="285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21</xdr:col>
      <xdr:colOff>60960</xdr:colOff>
      <xdr:row>32</xdr:row>
      <xdr:rowOff>121920</xdr:rowOff>
    </xdr:to>
    <xdr:grpSp>
      <xdr:nvGrpSpPr>
        <xdr:cNvPr id="31" name="Group 30">
          <a:extLst>
            <a:ext uri="{FF2B5EF4-FFF2-40B4-BE49-F238E27FC236}">
              <a16:creationId xmlns:a16="http://schemas.microsoft.com/office/drawing/2014/main" id="{00000000-0008-0000-0100-00001F000000}"/>
            </a:ext>
          </a:extLst>
        </xdr:cNvPr>
        <xdr:cNvGrpSpPr/>
      </xdr:nvGrpSpPr>
      <xdr:grpSpPr>
        <a:xfrm>
          <a:off x="0" y="45720"/>
          <a:ext cx="12862560" cy="6076950"/>
          <a:chOff x="0" y="48347"/>
          <a:chExt cx="12329160" cy="6950126"/>
        </a:xfrm>
        <a:solidFill>
          <a:schemeClr val="tx1"/>
        </a:solidFill>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48347"/>
            <a:ext cx="12329160" cy="6950126"/>
          </a:xfrm>
          <a:prstGeom prst="roundRect">
            <a:avLst>
              <a:gd name="adj" fmla="val 1495"/>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120571" y="1099617"/>
            <a:ext cx="1260000" cy="112111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568048" y="4518032"/>
            <a:ext cx="5580000" cy="2340000"/>
          </a:xfrm>
          <a:prstGeom prst="roundRect">
            <a:avLst>
              <a:gd name="adj" fmla="val 490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677924" y="2050548"/>
            <a:ext cx="3240000" cy="2343806"/>
          </a:xfrm>
          <a:prstGeom prst="roundRect">
            <a:avLst>
              <a:gd name="adj" fmla="val 45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100-000005000000}"/>
              </a:ext>
            </a:extLst>
          </xdr:cNvPr>
          <xdr:cNvSpPr/>
        </xdr:nvSpPr>
        <xdr:spPr>
          <a:xfrm>
            <a:off x="9139059"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00000000-0008-0000-0100-000006000000}"/>
              </a:ext>
            </a:extLst>
          </xdr:cNvPr>
          <xdr:cNvSpPr/>
        </xdr:nvSpPr>
        <xdr:spPr>
          <a:xfrm>
            <a:off x="10611288"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32689" y="691637"/>
            <a:ext cx="45719" cy="4571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47484" y="300430"/>
            <a:ext cx="4860000" cy="696954"/>
          </a:xfrm>
          <a:prstGeom prst="roundRect">
            <a:avLst>
              <a:gd name="adj" fmla="val 577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114501" y="270705"/>
            <a:ext cx="6902245" cy="72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47484" y="2372974"/>
            <a:ext cx="1260000" cy="324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00567" y="5736458"/>
            <a:ext cx="1353834" cy="1080000"/>
          </a:xfrm>
          <a:prstGeom prst="roundRect">
            <a:avLst>
              <a:gd name="adj" fmla="val 50000"/>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100-00000D000000}"/>
              </a:ext>
            </a:extLst>
          </xdr:cNvPr>
          <xdr:cNvSpPr/>
        </xdr:nvSpPr>
        <xdr:spPr>
          <a:xfrm>
            <a:off x="924232" y="6793599"/>
            <a:ext cx="45719" cy="45719"/>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560571" y="1175603"/>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092876" y="1146734"/>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619059" y="1181463"/>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7327168" y="2043468"/>
            <a:ext cx="1620000" cy="2357966"/>
          </a:xfrm>
          <a:prstGeom prst="roundRect">
            <a:avLst>
              <a:gd name="adj" fmla="val 3595"/>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327168" y="4543439"/>
            <a:ext cx="1620000" cy="2340000"/>
          </a:xfrm>
          <a:prstGeom prst="roundRect">
            <a:avLst>
              <a:gd name="adj" fmla="val 5416"/>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9300396" y="1146683"/>
            <a:ext cx="1080000" cy="1944595"/>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10795200" y="1310644"/>
            <a:ext cx="1080000" cy="1744623"/>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9126288" y="3173948"/>
            <a:ext cx="2889000" cy="3698055"/>
          </a:xfrm>
          <a:prstGeom prst="roundRect">
            <a:avLst>
              <a:gd name="adj" fmla="val 39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9452796" y="1317735"/>
            <a:ext cx="747600" cy="1494457"/>
          </a:xfrm>
          <a:prstGeom prst="flowChartOffpageConnector">
            <a:avLst/>
          </a:prstGeom>
          <a:grp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100-000017000000}"/>
              </a:ext>
            </a:extLst>
          </xdr:cNvPr>
          <xdr:cNvSpPr/>
        </xdr:nvSpPr>
        <xdr:spPr>
          <a:xfrm>
            <a:off x="10935951" y="1359802"/>
            <a:ext cx="747600" cy="1479398"/>
          </a:xfrm>
          <a:prstGeom prst="flowChartOffpageConnector">
            <a:avLst/>
          </a:prstGeom>
          <a:grp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007484" y="2043468"/>
            <a:ext cx="2167053" cy="2340000"/>
          </a:xfrm>
          <a:prstGeom prst="roundRect">
            <a:avLst>
              <a:gd name="adj" fmla="val 364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1870841" y="2477160"/>
            <a:ext cx="2858814"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151690" y="2477160"/>
            <a:ext cx="1878639"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489168" y="2477160"/>
            <a:ext cx="1296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1870841" y="4997160"/>
            <a:ext cx="492935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456623" y="4997160"/>
            <a:ext cx="1332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00396" y="3557160"/>
            <a:ext cx="255289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$2,317</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$217</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10%</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#N/A</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#N/A</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#N/A</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#N/A</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#N/A</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285750</xdr:colOff>
          <xdr:row>40</xdr:row>
          <xdr:rowOff>66675</xdr:rowOff>
        </xdr:from>
        <xdr:to>
          <xdr:col>14</xdr:col>
          <xdr:colOff>133350</xdr:colOff>
          <xdr:row>41</xdr:row>
          <xdr:rowOff>95250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247650</xdr:colOff>
          <xdr:row>10</xdr:row>
          <xdr:rowOff>9525</xdr:rowOff>
        </xdr:from>
        <xdr:to>
          <xdr:col>4</xdr:col>
          <xdr:colOff>438150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247650</xdr:colOff>
          <xdr:row>10</xdr:row>
          <xdr:rowOff>66675</xdr:rowOff>
        </xdr:from>
        <xdr:to>
          <xdr:col>5</xdr:col>
          <xdr:colOff>419100</xdr:colOff>
          <xdr:row>11</xdr:row>
          <xdr:rowOff>47625</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590550</xdr:colOff>
          <xdr:row>34</xdr:row>
          <xdr:rowOff>57150</xdr:rowOff>
        </xdr:from>
        <xdr:to>
          <xdr:col>10</xdr:col>
          <xdr:colOff>390525</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409575</xdr:colOff>
          <xdr:row>10</xdr:row>
          <xdr:rowOff>57150</xdr:rowOff>
        </xdr:from>
        <xdr:to>
          <xdr:col>7</xdr:col>
          <xdr:colOff>123825</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534445" y="3112769"/>
              <a:ext cx="3002185" cy="28879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352425</xdr:colOff>
          <xdr:row>12</xdr:row>
          <xdr:rowOff>0</xdr:rowOff>
        </xdr:from>
        <xdr:to>
          <xdr:col>8</xdr:col>
          <xdr:colOff>581025</xdr:colOff>
          <xdr:row>19</xdr:row>
          <xdr:rowOff>133350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1">
    <field x="14"/>
  </rowFields>
  <rowItems count="1">
    <i>
      <x v="10"/>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4" firstHeaderRow="0" firstDataRow="1" firstDataCol="1"/>
  <pivotFields count="16">
    <pivotField showAll="0"/>
    <pivotField showAll="0"/>
    <pivotField dataField="1" showAll="0"/>
    <pivotField showAll="0">
      <items count="5">
        <item x="2"/>
        <item h="1" x="1"/>
        <item h="1" x="0"/>
        <item h="1" x="3"/>
        <item t="default"/>
      </items>
    </pivotField>
    <pivotField showAll="0">
      <items count="4">
        <item h="1" x="1"/>
        <item x="0"/>
        <item h="1"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2">
    <field x="6"/>
    <field x="8"/>
  </rowFields>
  <rowItems count="3">
    <i>
      <x v="6"/>
    </i>
    <i>
      <x v="35"/>
    </i>
    <i>
      <x v="38"/>
    </i>
  </rowItems>
  <colFields count="1">
    <field x="-2"/>
  </colFields>
  <colItems count="2">
    <i>
      <x/>
    </i>
    <i i="1">
      <x v="1"/>
    </i>
  </colItems>
  <dataFields count="2">
    <dataField name="Sum of Total Selling Value" fld="12" baseField="0" baseItem="0"/>
    <dataField name="Sum of QUANTITY" fld="2" baseField="0" baseItem="0"/>
  </dataFields>
  <formats count="1">
    <format dxfId="23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dataField="1" showAll="0"/>
    <pivotField dataField="1" showAll="0"/>
    <pivotField showAll="0"/>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4" firstHeaderRow="1"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1">
    <field x="13"/>
  </rowFields>
  <rowItems count="3">
    <i>
      <x v="5"/>
    </i>
    <i>
      <x v="7"/>
    </i>
    <i>
      <x v="29"/>
    </i>
  </rowItems>
  <colItems count="1">
    <i/>
  </colItems>
  <dataFields count="1">
    <dataField name="Sum of Total Selling Value" fld="12" baseField="0" baseItem="0" numFmtId="165"/>
  </dataFields>
  <formats count="2">
    <format dxfId="242">
      <pivotArea dataOnly="0" outline="0" axis="axisValues" fieldPosition="0"/>
    </format>
    <format dxfId="24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h="1"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243">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4" firstHeaderRow="1"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1">
    <field x="7"/>
  </rowFields>
  <rowItems count="3">
    <i>
      <x/>
    </i>
    <i>
      <x v="3"/>
    </i>
    <i>
      <x v="4"/>
    </i>
  </rowItems>
  <colItems count="1">
    <i/>
  </colItems>
  <dataFields count="1">
    <dataField name="Sum of Total Selling Value" fld="12" baseField="0" baseItem="0"/>
  </dataFields>
  <formats count="1">
    <format dxfId="24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h="1" x="1"/>
        <item h="1" x="0"/>
        <item h="1"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h="1" x="9"/>
        <item x="10"/>
        <item h="1" x="11"/>
        <item h="1" x="12"/>
        <item t="default"/>
      </items>
    </pivotField>
    <pivotField showAll="0">
      <items count="4">
        <item x="0"/>
        <item h="1"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245">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i x="0" s="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i x="1"/>
        <i x="2"/>
        <i x="3"/>
        <i x="4"/>
        <i x="5"/>
        <i x="6"/>
        <i x="7"/>
        <i x="8"/>
        <i x="9"/>
        <i x="10" s="1"/>
        <i x="1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i x="0"/>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37" headerRowBorderDxfId="236">
  <autoFilter ref="A1:P528" xr:uid="{60351B27-4213-4B50-AF1E-6DD234ED1CD8}"/>
  <sortState xmlns:xlrd2="http://schemas.microsoft.com/office/spreadsheetml/2017/richdata2" ref="A2:E527">
    <sortCondition ref="A1:A527"/>
  </sortState>
  <tableColumns count="16">
    <tableColumn id="1" xr3:uid="{7E2D9722-C99A-4D79-AD8A-A4AF24D31B15}" name="DATE" dataDxfId="235"/>
    <tableColumn id="3" xr3:uid="{1B687DA1-746A-409E-8132-464ADA2D65F7}" name="PRODUCT ID" dataDxfId="234"/>
    <tableColumn id="2" xr3:uid="{3D21C161-3520-4EEB-95C2-BC89A67F811B}" name="QUANTITY" dataDxfId="233"/>
    <tableColumn id="4" xr3:uid="{51AFA112-3989-4C7A-B537-003512753602}" name="SALE TYPE" dataDxfId="232"/>
    <tableColumn id="5" xr3:uid="{057B8FDA-60FB-4816-999C-2030B688B9CF}" name="PAYMENT MODE" dataDxfId="231"/>
    <tableColumn id="6" xr3:uid="{A77A9445-20AF-4122-92EB-C3706E536AB4}" name="DISCOUNT %" dataDxfId="230"/>
    <tableColumn id="7" xr3:uid="{460574DE-470D-4F6E-9495-6C9AC7B1F2F9}" name="PRODUCT" dataDxfId="229">
      <calculatedColumnFormula>VLOOKUP(InputData[[#This Row],[PRODUCT ID]],MasterData[],2,0)</calculatedColumnFormula>
    </tableColumn>
    <tableColumn id="8" xr3:uid="{6DD67F82-FC6E-4692-B12E-D2DFF1B2E9B5}" name="CATEGORY" dataDxfId="228">
      <calculatedColumnFormula>VLOOKUP(InputData[[#This Row],[PRODUCT ID]],MasterData[],3,0)</calculatedColumnFormula>
    </tableColumn>
    <tableColumn id="9" xr3:uid="{2450654B-FD5C-4C46-A372-BA97A9D6BDC7}" name="UOM" dataDxfId="227">
      <calculatedColumnFormula>VLOOKUP(InputData[[#This Row],[PRODUCT ID]],MasterData[],4,0)</calculatedColumnFormula>
    </tableColumn>
    <tableColumn id="10" xr3:uid="{315DBC2D-277A-4BEC-82F7-4B0B11F950C7}" name="BUYING PRIZE" dataDxfId="226">
      <calculatedColumnFormula>VLOOKUP(InputData[[#This Row],[PRODUCT ID]],MasterData[],5,0)</calculatedColumnFormula>
    </tableColumn>
    <tableColumn id="11" xr3:uid="{5F99541D-2055-4B26-A1FF-5E138141A612}" name="SELLING PRICE" dataDxfId="225">
      <calculatedColumnFormula>VLOOKUP(InputData[[#This Row],[PRODUCT ID]],MasterData[],6,0)</calculatedColumnFormula>
    </tableColumn>
    <tableColumn id="12" xr3:uid="{E3D010A9-28EA-46DF-ADDC-770F89B475B3}" name="Total Buying Value" dataDxfId="224">
      <calculatedColumnFormula>InputData[[#This Row],[BUYING PRIZE]]*InputData[[#This Row],[QUANTITY]]</calculatedColumnFormula>
    </tableColumn>
    <tableColumn id="13" xr3:uid="{6415D006-37EE-4410-9CD2-FFAD1C4CBBB5}" name="Total Selling Value" dataDxfId="223">
      <calculatedColumnFormula>InputData[[#This Row],[SELLING PRICE]]*InputData[[#This Row],[QUANTITY]]*(1-InputData[[#This Row],[DISCOUNT %]])</calculatedColumnFormula>
    </tableColumn>
    <tableColumn id="14" xr3:uid="{CD40151F-E5E4-4AB9-A83F-5669CDEC9193}" name="Day" dataDxfId="222">
      <calculatedColumnFormula>DAY(InputData[[#This Row],[DATE]])</calculatedColumnFormula>
    </tableColumn>
    <tableColumn id="15" xr3:uid="{C923A755-9AA5-4F54-9494-70F3529AC51D}" name="Month" dataDxfId="221">
      <calculatedColumnFormula>TEXT(InputData[[#This Row],[DATE]],"mmm")</calculatedColumnFormula>
    </tableColumn>
    <tableColumn id="16" xr3:uid="{F829979F-16EA-4D36-8DF1-32A468A589B6}" name="Year" dataDxfId="22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219" dataDxfId="217" headerRowBorderDxfId="218">
  <autoFilter ref="A1:G46" xr:uid="{DE6FA1E2-6EE8-430A-AF62-020400F3E926}"/>
  <tableColumns count="7">
    <tableColumn id="1" xr3:uid="{106E50BA-9FFB-484D-AC75-176578AFED44}" name="PRODUCT ID" dataDxfId="216"/>
    <tableColumn id="2" xr3:uid="{C6063C4C-22AC-43C3-B630-5C0916CFA263}" name="PRODUCT" dataDxfId="215"/>
    <tableColumn id="3" xr3:uid="{FEA9A0A4-A0D7-45FA-BD75-4D9EBBD09441}" name="CATEGORY" dataDxfId="214"/>
    <tableColumn id="4" xr3:uid="{3BDFD3DA-79CD-4B0E-9F98-1F406523093B}" name="UOM" dataDxfId="213"/>
    <tableColumn id="5" xr3:uid="{C286276F-25D5-4D9D-9759-32EF67A133BE}" name="BUYING PRIZE" dataDxfId="212"/>
    <tableColumn id="6" xr3:uid="{BFC92544-6510-4B40-ABEE-FD6A4B0302D7}" name="SELLING PRICE" dataDxfId="211"/>
    <tableColumn id="8" xr3:uid="{74E10CDF-4928-4BDD-BBD5-A3AD1A3A6DB3}" name="Column1" dataDxfId="210">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workbookViewId="0">
      <selection activeCell="B21" sqref="B21"/>
    </sheetView>
  </sheetViews>
  <sheetFormatPr defaultRowHeight="15" x14ac:dyDescent="0.25"/>
  <cols>
    <col min="1" max="1" width="13.140625" bestFit="1" customWidth="1"/>
    <col min="2" max="2" width="7.5703125" bestFit="1" customWidth="1"/>
    <col min="3" max="3" width="4.85546875" customWidth="1"/>
    <col min="4" max="5" width="24.42578125" bestFit="1" customWidth="1"/>
    <col min="6" max="6" width="8.5703125" customWidth="1"/>
    <col min="7" max="7" width="13.140625" bestFit="1" customWidth="1"/>
    <col min="8" max="9" width="24.42578125" bestFit="1" customWidth="1"/>
    <col min="10" max="10" width="8.7109375" customWidth="1"/>
    <col min="11" max="11" width="12.42578125" customWidth="1"/>
    <col min="12" max="12" width="13.28515625" customWidth="1"/>
    <col min="13" max="13" width="13.140625" customWidth="1"/>
    <col min="14" max="14" width="11.42578125" customWidth="1"/>
    <col min="16" max="16" width="13.140625" bestFit="1" customWidth="1"/>
    <col min="17" max="17" width="24.42578125" bestFit="1" customWidth="1"/>
    <col min="18" max="18" width="17" bestFit="1" customWidth="1"/>
    <col min="19" max="19" width="9" customWidth="1"/>
    <col min="20" max="20" width="8.140625" customWidth="1"/>
    <col min="21" max="21" width="11.28515625" customWidth="1"/>
    <col min="24" max="24" width="11.5703125" customWidth="1"/>
    <col min="25" max="25" width="11.7109375" customWidth="1"/>
    <col min="27" max="27" width="11.5703125" customWidth="1"/>
    <col min="28" max="28" width="11.7109375" customWidth="1"/>
    <col min="29" max="29" width="13.140625" bestFit="1" customWidth="1"/>
    <col min="30" max="30" width="7.140625" bestFit="1" customWidth="1"/>
    <col min="31" max="31" width="8.28515625" customWidth="1"/>
    <col min="32" max="32" width="10.28515625" customWidth="1"/>
    <col min="33" max="34" width="11.85546875" customWidth="1"/>
    <col min="35" max="35" width="11.7109375" customWidth="1"/>
    <col min="36" max="36" width="12.5703125" customWidth="1"/>
    <col min="37" max="37" width="13.140625" bestFit="1" customWidth="1"/>
    <col min="38" max="38" width="18.7109375" bestFit="1" customWidth="1"/>
    <col min="40" max="40" width="13.140625" bestFit="1" customWidth="1"/>
    <col min="41" max="41" width="18.7109375" bestFit="1" customWidth="1"/>
  </cols>
  <sheetData>
    <row r="1" spans="1:41" ht="60" x14ac:dyDescent="0.25">
      <c r="A1" s="9" t="s">
        <v>119</v>
      </c>
      <c r="B1" s="11" t="s">
        <v>120</v>
      </c>
      <c r="D1" t="s">
        <v>121</v>
      </c>
      <c r="E1" t="s">
        <v>120</v>
      </c>
      <c r="G1" s="9" t="s">
        <v>119</v>
      </c>
      <c r="H1" t="s">
        <v>121</v>
      </c>
      <c r="I1" t="s">
        <v>120</v>
      </c>
      <c r="L1" t="b">
        <v>1</v>
      </c>
      <c r="M1" t="b">
        <v>1</v>
      </c>
      <c r="N1" t="b">
        <v>1</v>
      </c>
      <c r="P1" s="9" t="s">
        <v>119</v>
      </c>
      <c r="Q1" t="s">
        <v>120</v>
      </c>
      <c r="R1" t="s">
        <v>134</v>
      </c>
      <c r="U1" t="e">
        <f ca="1">VLOOKUP(1,T:W,2,0)</f>
        <v>#N/A</v>
      </c>
      <c r="V1" s="13" t="e">
        <f ca="1">VLOOKUP(1,T:W,3,0)</f>
        <v>#N/A</v>
      </c>
      <c r="W1" t="e">
        <f ca="1">VLOOKUP(1,T:W,4,0)</f>
        <v>#N/A</v>
      </c>
      <c r="Y1">
        <v>1</v>
      </c>
      <c r="Z1">
        <f>COUNT(R:R)-9</f>
        <v>-6</v>
      </c>
      <c r="AA1">
        <f>MIN(Y1:Z1)</f>
        <v>-6</v>
      </c>
      <c r="AC1" s="9" t="s">
        <v>119</v>
      </c>
      <c r="AD1" s="11" t="s">
        <v>120</v>
      </c>
      <c r="AE1" s="11"/>
      <c r="AG1" t="e">
        <f ca="1">VLOOKUP(1,AF:AH,2,0)</f>
        <v>#N/A</v>
      </c>
      <c r="AH1" s="13" t="e">
        <f ca="1">VLOOKUP(1,AF:AH,3,0)</f>
        <v>#N/A</v>
      </c>
      <c r="AK1" s="9" t="s">
        <v>119</v>
      </c>
      <c r="AL1" s="11" t="s">
        <v>120</v>
      </c>
      <c r="AN1" s="9" t="s">
        <v>119</v>
      </c>
      <c r="AO1" s="11" t="s">
        <v>120</v>
      </c>
    </row>
    <row r="2" spans="1:41" x14ac:dyDescent="0.25">
      <c r="A2" s="10">
        <v>6</v>
      </c>
      <c r="B2" s="8">
        <v>963</v>
      </c>
      <c r="D2" s="14">
        <v>2100</v>
      </c>
      <c r="E2" s="14">
        <v>2317.1999999999998</v>
      </c>
      <c r="G2" s="10" t="s">
        <v>132</v>
      </c>
      <c r="H2" s="14">
        <v>2100</v>
      </c>
      <c r="I2" s="14">
        <v>2317.1999999999998</v>
      </c>
      <c r="K2" t="s">
        <v>117</v>
      </c>
      <c r="L2" t="s">
        <v>138</v>
      </c>
      <c r="M2" t="s">
        <v>139</v>
      </c>
      <c r="N2" t="s">
        <v>140</v>
      </c>
      <c r="P2" s="10" t="s">
        <v>21</v>
      </c>
      <c r="Q2" s="14">
        <v>715.95</v>
      </c>
      <c r="R2" s="14">
        <v>15</v>
      </c>
      <c r="T2" t="e">
        <f ca="1">RANK(V2,V2:V45)</f>
        <v>#N/A</v>
      </c>
      <c r="U2" t="str" cm="1">
        <f t="array" aca="1" ref="U2:U21" ca="1">OFFSET($P$1,1,0,COUNT($Q:$Q))</f>
        <v>Product07</v>
      </c>
      <c r="V2" s="13" cm="1">
        <f t="array" aca="1" ref="V2:V21" ca="1">OFFSET($P$1,1,1,COUNT($Q:$Q))</f>
        <v>715.95</v>
      </c>
      <c r="W2" cm="1">
        <f t="array" aca="1" ref="W2:W21" ca="1">OFFSET($P$1,1,2,COUNT($Q:$Q))</f>
        <v>15</v>
      </c>
      <c r="Y2" t="e" cm="1">
        <f t="array" aca="1" ref="Y2:Y11" ca="1">OFFSET($P$1,$AA$1,0,10)</f>
        <v>#REF!</v>
      </c>
      <c r="Z2" s="13" t="e" cm="1">
        <f t="array" aca="1" ref="Z2:Z11" ca="1">OFFSET($P$1,$AA$1,1,10)</f>
        <v>#REF!</v>
      </c>
      <c r="AC2" s="10" t="s">
        <v>8</v>
      </c>
      <c r="AD2" s="14">
        <v>715.95</v>
      </c>
      <c r="AK2" s="10" t="s">
        <v>108</v>
      </c>
      <c r="AL2" s="14">
        <v>2317.1999999999998</v>
      </c>
      <c r="AN2" s="10" t="s">
        <v>107</v>
      </c>
      <c r="AO2" s="14">
        <v>1695.3600000000001</v>
      </c>
    </row>
    <row r="3" spans="1:41" x14ac:dyDescent="0.25">
      <c r="A3" s="10">
        <v>8</v>
      </c>
      <c r="B3" s="8">
        <v>715.95</v>
      </c>
      <c r="K3" s="10" t="s">
        <v>122</v>
      </c>
      <c r="L3" s="13" t="e">
        <f>IF($L$1=TRUE,VLOOKUP(K3,G1:I13,3,0),NA())</f>
        <v>#N/A</v>
      </c>
      <c r="M3" s="13" t="e">
        <f>IF($M$1=TRUE,VLOOKUP(K3,G1:I13,3,0)-VLOOKUP(K3,G1:I13,2,0),NA())</f>
        <v>#N/A</v>
      </c>
      <c r="N3" s="12" t="e">
        <f>IF($N$1=TRUE,M3/VLOOKUP(K3,G1:I13,2,0),"")</f>
        <v>#N/A</v>
      </c>
      <c r="P3" s="10" t="s">
        <v>82</v>
      </c>
      <c r="Q3" s="14">
        <v>963</v>
      </c>
      <c r="R3" s="14">
        <v>10</v>
      </c>
      <c r="T3" t="e">
        <f t="shared" ref="T3:T45" ca="1" si="0">RANK(V3,V3:V46)</f>
        <v>#N/A</v>
      </c>
      <c r="U3" t="str">
        <f ca="1"/>
        <v>Product36</v>
      </c>
      <c r="V3" s="13">
        <f ca="1"/>
        <v>963</v>
      </c>
      <c r="W3">
        <f ca="1"/>
        <v>10</v>
      </c>
      <c r="Y3" t="e">
        <f ca="1"/>
        <v>#REF!</v>
      </c>
      <c r="Z3" s="13" t="e">
        <f ca="1"/>
        <v>#REF!</v>
      </c>
      <c r="AC3" s="10" t="s">
        <v>62</v>
      </c>
      <c r="AD3" s="14">
        <v>963</v>
      </c>
      <c r="AF3" t="e" cm="1">
        <f t="array" aca="1" ref="AF3:AF7" ca="1">RANK(_xlfn.ANCHORARRAY(AH3),_xlfn.ANCHORARRAY(AH3))</f>
        <v>#NAME?</v>
      </c>
      <c r="AG3" t="str" cm="1">
        <f t="array" aca="1" ref="AG3:AG7" ca="1">OFFSET($AC$1,1,0,COUNT($AD:$AD))</f>
        <v>Category01</v>
      </c>
      <c r="AH3" s="13" cm="1">
        <f t="array" aca="1" ref="AH3:AH7" ca="1">OFFSET($AC$1,1,1,COUNT($AD:$AD))</f>
        <v>715.95</v>
      </c>
      <c r="AK3" s="10" t="s">
        <v>106</v>
      </c>
      <c r="AL3" s="14">
        <v>1569.56</v>
      </c>
      <c r="AN3" s="10" t="s">
        <v>106</v>
      </c>
      <c r="AO3" s="14">
        <v>2317.1999999999998</v>
      </c>
    </row>
    <row r="4" spans="1:41" x14ac:dyDescent="0.25">
      <c r="A4" s="10">
        <v>30</v>
      </c>
      <c r="B4" s="8">
        <v>638.25</v>
      </c>
      <c r="D4" t="s">
        <v>135</v>
      </c>
      <c r="E4" s="13">
        <f>GETPIVOTDATA("Sum of Total Selling Value",$D$1)</f>
        <v>2317.1999999999998</v>
      </c>
      <c r="K4" s="10" t="s">
        <v>123</v>
      </c>
      <c r="L4" s="13" t="e">
        <f t="shared" ref="L4:L14" si="1">IF($L$1=TRUE,VLOOKUP(K4,G2:I14,3,0),NA())</f>
        <v>#N/A</v>
      </c>
      <c r="M4" s="13" t="e">
        <f t="shared" ref="M4:M14" si="2">IF($M$1=TRUE,VLOOKUP(K4,G2:I14,3,0)-VLOOKUP(K4,G2:I14,2,0),NA())</f>
        <v>#N/A</v>
      </c>
      <c r="N4" s="12" t="e">
        <f t="shared" ref="N4:N14" si="3">IF($N$1=TRUE,M4/VLOOKUP(K4,G2:I14,2,0),"")</f>
        <v>#N/A</v>
      </c>
      <c r="P4" s="10" t="s">
        <v>89</v>
      </c>
      <c r="Q4" s="14">
        <v>638.25</v>
      </c>
      <c r="R4" s="14">
        <v>15</v>
      </c>
      <c r="T4" t="e">
        <f t="shared" ca="1" si="0"/>
        <v>#N/A</v>
      </c>
      <c r="U4" t="str">
        <f ca="1"/>
        <v>Product39</v>
      </c>
      <c r="V4" s="13">
        <f ca="1"/>
        <v>638.25</v>
      </c>
      <c r="W4">
        <f ca="1"/>
        <v>15</v>
      </c>
      <c r="Y4" t="e">
        <f ca="1"/>
        <v>#REF!</v>
      </c>
      <c r="Z4" s="13" t="e">
        <f ca="1"/>
        <v>#REF!</v>
      </c>
      <c r="AC4" s="10" t="s">
        <v>85</v>
      </c>
      <c r="AD4" s="14">
        <v>638.25</v>
      </c>
      <c r="AF4" t="e">
        <f ca="1"/>
        <v>#NAME?</v>
      </c>
      <c r="AG4" t="str">
        <f ca="1"/>
        <v>Category04</v>
      </c>
      <c r="AH4" s="13">
        <f ca="1"/>
        <v>963</v>
      </c>
      <c r="AK4" s="10" t="s">
        <v>105</v>
      </c>
      <c r="AL4" s="14">
        <v>1529.1200000000001</v>
      </c>
    </row>
    <row r="5" spans="1:41" x14ac:dyDescent="0.25">
      <c r="D5" t="s">
        <v>136</v>
      </c>
      <c r="E5" s="13">
        <f>GETPIVOTDATA("Sum of Total Selling Value",$D$1)-GETPIVOTDATA("Sum of Total Buying Value",$D$1)</f>
        <v>217.19999999999982</v>
      </c>
      <c r="K5" s="10" t="s">
        <v>124</v>
      </c>
      <c r="L5" s="13" t="e">
        <f t="shared" si="1"/>
        <v>#N/A</v>
      </c>
      <c r="M5" s="13" t="e">
        <f t="shared" si="2"/>
        <v>#N/A</v>
      </c>
      <c r="N5" s="12" t="e">
        <f t="shared" si="3"/>
        <v>#N/A</v>
      </c>
      <c r="T5" t="e">
        <f t="shared" ca="1" si="0"/>
        <v>#N/A</v>
      </c>
      <c r="U5" t="e">
        <f ca="1"/>
        <v>#N/A</v>
      </c>
      <c r="V5" s="13" t="e">
        <f ca="1"/>
        <v>#N/A</v>
      </c>
      <c r="W5" t="e">
        <f ca="1"/>
        <v>#N/A</v>
      </c>
      <c r="Y5" t="e">
        <f ca="1"/>
        <v>#REF!</v>
      </c>
      <c r="Z5" s="13" t="e">
        <f ca="1"/>
        <v>#REF!</v>
      </c>
      <c r="AF5" t="e">
        <f ca="1"/>
        <v>#NAME?</v>
      </c>
      <c r="AG5" t="str">
        <f ca="1"/>
        <v>Category05</v>
      </c>
      <c r="AH5" s="13">
        <f ca="1"/>
        <v>638.25</v>
      </c>
    </row>
    <row r="6" spans="1:41" x14ac:dyDescent="0.25">
      <c r="D6" t="s">
        <v>137</v>
      </c>
      <c r="E6" s="12">
        <f>E5/GETPIVOTDATA("Sum of Total Buying Value",$D$1)</f>
        <v>0.10342857142857134</v>
      </c>
      <c r="K6" s="10" t="s">
        <v>125</v>
      </c>
      <c r="L6" s="13" t="e">
        <f t="shared" si="1"/>
        <v>#N/A</v>
      </c>
      <c r="M6" s="13" t="e">
        <f t="shared" si="2"/>
        <v>#N/A</v>
      </c>
      <c r="N6" s="12" t="e">
        <f t="shared" si="3"/>
        <v>#N/A</v>
      </c>
      <c r="T6" t="e">
        <f t="shared" ca="1" si="0"/>
        <v>#N/A</v>
      </c>
      <c r="U6" t="e">
        <f ca="1"/>
        <v>#N/A</v>
      </c>
      <c r="V6" s="13" t="e">
        <f ca="1"/>
        <v>#N/A</v>
      </c>
      <c r="W6" t="e">
        <f ca="1"/>
        <v>#N/A</v>
      </c>
      <c r="Y6" t="e">
        <f ca="1"/>
        <v>#REF!</v>
      </c>
      <c r="Z6" s="13" t="e">
        <f ca="1"/>
        <v>#REF!</v>
      </c>
      <c r="AF6" t="e">
        <f ca="1"/>
        <v>#NAME?</v>
      </c>
      <c r="AG6" t="e">
        <f ca="1"/>
        <v>#N/A</v>
      </c>
      <c r="AH6" s="13" t="e">
        <f ca="1"/>
        <v>#N/A</v>
      </c>
    </row>
    <row r="7" spans="1:41" x14ac:dyDescent="0.25">
      <c r="K7" s="10" t="s">
        <v>126</v>
      </c>
      <c r="L7" s="13" t="e">
        <f t="shared" si="1"/>
        <v>#N/A</v>
      </c>
      <c r="M7" s="13" t="e">
        <f t="shared" si="2"/>
        <v>#N/A</v>
      </c>
      <c r="N7" s="12" t="e">
        <f t="shared" si="3"/>
        <v>#N/A</v>
      </c>
      <c r="T7" t="e">
        <f t="shared" ca="1" si="0"/>
        <v>#N/A</v>
      </c>
      <c r="U7" t="e">
        <f ca="1"/>
        <v>#N/A</v>
      </c>
      <c r="V7" s="13" t="e">
        <f ca="1"/>
        <v>#N/A</v>
      </c>
      <c r="W7" t="e">
        <f ca="1"/>
        <v>#N/A</v>
      </c>
      <c r="Y7" t="e">
        <f ca="1"/>
        <v>#REF!</v>
      </c>
      <c r="Z7" s="13" t="e">
        <f ca="1"/>
        <v>#REF!</v>
      </c>
      <c r="AF7" t="e">
        <f ca="1"/>
        <v>#NAME?</v>
      </c>
      <c r="AG7" t="e">
        <f ca="1"/>
        <v>#N/A</v>
      </c>
      <c r="AH7" s="13" t="e">
        <f ca="1"/>
        <v>#N/A</v>
      </c>
    </row>
    <row r="8" spans="1:41" x14ac:dyDescent="0.25">
      <c r="K8" s="10" t="s">
        <v>127</v>
      </c>
      <c r="L8" s="13" t="e">
        <f t="shared" si="1"/>
        <v>#N/A</v>
      </c>
      <c r="M8" s="13" t="e">
        <f t="shared" si="2"/>
        <v>#N/A</v>
      </c>
      <c r="N8" s="12" t="e">
        <f t="shared" si="3"/>
        <v>#N/A</v>
      </c>
      <c r="T8" t="e">
        <f t="shared" ca="1" si="0"/>
        <v>#N/A</v>
      </c>
      <c r="U8" t="e">
        <f ca="1"/>
        <v>#N/A</v>
      </c>
      <c r="V8" s="13" t="e">
        <f ca="1"/>
        <v>#N/A</v>
      </c>
      <c r="W8" t="e">
        <f ca="1"/>
        <v>#N/A</v>
      </c>
      <c r="Y8" t="e">
        <f ca="1"/>
        <v>#REF!</v>
      </c>
      <c r="Z8" s="13" t="e">
        <f ca="1"/>
        <v>#REF!</v>
      </c>
    </row>
    <row r="9" spans="1:41" x14ac:dyDescent="0.25">
      <c r="K9" s="10" t="s">
        <v>128</v>
      </c>
      <c r="L9" s="13" t="e">
        <f t="shared" si="1"/>
        <v>#N/A</v>
      </c>
      <c r="M9" s="13" t="e">
        <f t="shared" si="2"/>
        <v>#N/A</v>
      </c>
      <c r="N9" s="12" t="e">
        <f t="shared" si="3"/>
        <v>#N/A</v>
      </c>
      <c r="T9" t="e">
        <f t="shared" ca="1" si="0"/>
        <v>#N/A</v>
      </c>
      <c r="U9" t="e">
        <f ca="1"/>
        <v>#N/A</v>
      </c>
      <c r="V9" s="13" t="e">
        <f ca="1"/>
        <v>#N/A</v>
      </c>
      <c r="W9" t="e">
        <f ca="1"/>
        <v>#N/A</v>
      </c>
      <c r="Y9" t="e">
        <f ca="1"/>
        <v>#REF!</v>
      </c>
      <c r="Z9" s="13" t="e">
        <f ca="1"/>
        <v>#REF!</v>
      </c>
    </row>
    <row r="10" spans="1:41" x14ac:dyDescent="0.25">
      <c r="K10" s="10" t="s">
        <v>129</v>
      </c>
      <c r="L10" s="13" t="e">
        <f t="shared" si="1"/>
        <v>#N/A</v>
      </c>
      <c r="M10" s="13" t="e">
        <f t="shared" si="2"/>
        <v>#N/A</v>
      </c>
      <c r="N10" s="12" t="e">
        <f t="shared" si="3"/>
        <v>#N/A</v>
      </c>
      <c r="T10" t="e">
        <f t="shared" ca="1" si="0"/>
        <v>#N/A</v>
      </c>
      <c r="U10" t="e">
        <f ca="1"/>
        <v>#N/A</v>
      </c>
      <c r="V10" s="13" t="e">
        <f ca="1"/>
        <v>#N/A</v>
      </c>
      <c r="W10" t="e">
        <f ca="1"/>
        <v>#N/A</v>
      </c>
      <c r="Y10" t="e">
        <f ca="1"/>
        <v>#REF!</v>
      </c>
      <c r="Z10" s="13" t="e">
        <f ca="1"/>
        <v>#REF!</v>
      </c>
    </row>
    <row r="11" spans="1:41" x14ac:dyDescent="0.25">
      <c r="K11" s="10" t="s">
        <v>130</v>
      </c>
      <c r="L11" s="13" t="e">
        <f t="shared" si="1"/>
        <v>#N/A</v>
      </c>
      <c r="M11" s="13" t="e">
        <f t="shared" si="2"/>
        <v>#N/A</v>
      </c>
      <c r="N11" s="12" t="e">
        <f t="shared" si="3"/>
        <v>#N/A</v>
      </c>
      <c r="T11" t="e">
        <f t="shared" ca="1" si="0"/>
        <v>#N/A</v>
      </c>
      <c r="U11" t="e">
        <f ca="1"/>
        <v>#N/A</v>
      </c>
      <c r="V11" s="13" t="e">
        <f ca="1"/>
        <v>#N/A</v>
      </c>
      <c r="W11" t="e">
        <f ca="1"/>
        <v>#N/A</v>
      </c>
      <c r="Y11" t="e">
        <f ca="1"/>
        <v>#REF!</v>
      </c>
      <c r="Z11" s="13" t="e">
        <f ca="1"/>
        <v>#REF!</v>
      </c>
    </row>
    <row r="12" spans="1:41" x14ac:dyDescent="0.25">
      <c r="K12" s="10" t="s">
        <v>131</v>
      </c>
      <c r="L12" s="13" t="e">
        <f t="shared" si="1"/>
        <v>#N/A</v>
      </c>
      <c r="M12" s="13" t="e">
        <f t="shared" si="2"/>
        <v>#N/A</v>
      </c>
      <c r="N12" s="12" t="e">
        <f t="shared" si="3"/>
        <v>#N/A</v>
      </c>
      <c r="T12" t="e">
        <f t="shared" ca="1" si="0"/>
        <v>#N/A</v>
      </c>
      <c r="U12" t="e">
        <f ca="1"/>
        <v>#N/A</v>
      </c>
      <c r="V12" s="13" t="e">
        <f ca="1"/>
        <v>#N/A</v>
      </c>
      <c r="W12" t="e">
        <f ca="1"/>
        <v>#N/A</v>
      </c>
    </row>
    <row r="13" spans="1:41" x14ac:dyDescent="0.25">
      <c r="K13" s="10" t="s">
        <v>132</v>
      </c>
      <c r="L13" s="13" t="e">
        <f t="shared" si="1"/>
        <v>#N/A</v>
      </c>
      <c r="M13" s="13" t="e">
        <f t="shared" si="2"/>
        <v>#N/A</v>
      </c>
      <c r="N13" s="12" t="e">
        <f t="shared" si="3"/>
        <v>#N/A</v>
      </c>
      <c r="T13" t="e">
        <f t="shared" ca="1" si="0"/>
        <v>#N/A</v>
      </c>
      <c r="U13" t="e">
        <f ca="1"/>
        <v>#N/A</v>
      </c>
      <c r="V13" s="13" t="e">
        <f ca="1"/>
        <v>#N/A</v>
      </c>
      <c r="W13" t="e">
        <f ca="1"/>
        <v>#N/A</v>
      </c>
    </row>
    <row r="14" spans="1:41" x14ac:dyDescent="0.25">
      <c r="K14" s="10" t="s">
        <v>133</v>
      </c>
      <c r="L14" s="13" t="e">
        <f t="shared" si="1"/>
        <v>#N/A</v>
      </c>
      <c r="M14" s="13" t="e">
        <f t="shared" si="2"/>
        <v>#N/A</v>
      </c>
      <c r="N14" s="12" t="e">
        <f t="shared" si="3"/>
        <v>#N/A</v>
      </c>
      <c r="T14" t="e">
        <f t="shared" ca="1" si="0"/>
        <v>#N/A</v>
      </c>
      <c r="U14" t="e">
        <f ca="1"/>
        <v>#N/A</v>
      </c>
      <c r="V14" s="13" t="e">
        <f ca="1"/>
        <v>#N/A</v>
      </c>
      <c r="W14" t="e">
        <f ca="1"/>
        <v>#N/A</v>
      </c>
    </row>
    <row r="15" spans="1:41" x14ac:dyDescent="0.25">
      <c r="T15" t="e">
        <f t="shared" ca="1" si="0"/>
        <v>#N/A</v>
      </c>
      <c r="U15" t="e">
        <f ca="1"/>
        <v>#N/A</v>
      </c>
      <c r="V15" s="13" t="e">
        <f ca="1"/>
        <v>#N/A</v>
      </c>
      <c r="W15" t="e">
        <f ca="1"/>
        <v>#N/A</v>
      </c>
    </row>
    <row r="16" spans="1:41" x14ac:dyDescent="0.25">
      <c r="T16" t="e">
        <f t="shared" ca="1" si="0"/>
        <v>#N/A</v>
      </c>
      <c r="U16" t="e">
        <f ca="1"/>
        <v>#N/A</v>
      </c>
      <c r="V16" s="13" t="e">
        <f ca="1"/>
        <v>#N/A</v>
      </c>
      <c r="W16" t="e">
        <f ca="1"/>
        <v>#N/A</v>
      </c>
    </row>
    <row r="17" spans="20:23" x14ac:dyDescent="0.25">
      <c r="T17" t="e">
        <f t="shared" ca="1" si="0"/>
        <v>#N/A</v>
      </c>
      <c r="U17" t="e">
        <f ca="1"/>
        <v>#N/A</v>
      </c>
      <c r="V17" s="13" t="e">
        <f ca="1"/>
        <v>#N/A</v>
      </c>
      <c r="W17" t="e">
        <f ca="1"/>
        <v>#N/A</v>
      </c>
    </row>
    <row r="18" spans="20:23" x14ac:dyDescent="0.25">
      <c r="T18" t="e">
        <f t="shared" ca="1" si="0"/>
        <v>#N/A</v>
      </c>
      <c r="U18" t="e">
        <f ca="1"/>
        <v>#N/A</v>
      </c>
      <c r="V18" s="13" t="e">
        <f ca="1"/>
        <v>#N/A</v>
      </c>
      <c r="W18" t="e">
        <f ca="1"/>
        <v>#N/A</v>
      </c>
    </row>
    <row r="19" spans="20:23" x14ac:dyDescent="0.25">
      <c r="T19" t="e">
        <f t="shared" ca="1" si="0"/>
        <v>#N/A</v>
      </c>
      <c r="U19" t="e">
        <f ca="1"/>
        <v>#N/A</v>
      </c>
      <c r="V19" s="13" t="e">
        <f ca="1"/>
        <v>#N/A</v>
      </c>
      <c r="W19" t="e">
        <f ca="1"/>
        <v>#N/A</v>
      </c>
    </row>
    <row r="20" spans="20:23" x14ac:dyDescent="0.25">
      <c r="T20" t="e">
        <f t="shared" ca="1" si="0"/>
        <v>#N/A</v>
      </c>
      <c r="U20" t="e">
        <f ca="1"/>
        <v>#N/A</v>
      </c>
      <c r="V20" s="13" t="e">
        <f ca="1"/>
        <v>#N/A</v>
      </c>
      <c r="W20" t="e">
        <f ca="1"/>
        <v>#N/A</v>
      </c>
    </row>
    <row r="21" spans="20:23" x14ac:dyDescent="0.25">
      <c r="T21" t="e">
        <f t="shared" ca="1" si="0"/>
        <v>#N/A</v>
      </c>
      <c r="U21" t="e">
        <f ca="1"/>
        <v>#N/A</v>
      </c>
      <c r="V21" s="13" t="e">
        <f ca="1"/>
        <v>#N/A</v>
      </c>
      <c r="W21" t="e">
        <f ca="1"/>
        <v>#N/A</v>
      </c>
    </row>
    <row r="22" spans="20:23" x14ac:dyDescent="0.25">
      <c r="T22" t="e">
        <f t="shared" si="0"/>
        <v>#N/A</v>
      </c>
      <c r="V22" s="13"/>
    </row>
    <row r="23" spans="20:23" x14ac:dyDescent="0.25">
      <c r="T23" t="e">
        <f t="shared" si="0"/>
        <v>#N/A</v>
      </c>
      <c r="V23" s="13"/>
    </row>
    <row r="24" spans="20:23" x14ac:dyDescent="0.25">
      <c r="T24" t="e">
        <f t="shared" si="0"/>
        <v>#N/A</v>
      </c>
      <c r="V24" s="13"/>
    </row>
    <row r="25" spans="20:23" x14ac:dyDescent="0.25">
      <c r="T25" t="e">
        <f t="shared" si="0"/>
        <v>#N/A</v>
      </c>
      <c r="V25" s="13"/>
    </row>
    <row r="26" spans="20:23" x14ac:dyDescent="0.25">
      <c r="T26" t="e">
        <f t="shared" si="0"/>
        <v>#N/A</v>
      </c>
      <c r="V26" s="13"/>
    </row>
    <row r="27" spans="20:23" x14ac:dyDescent="0.25">
      <c r="T27" t="e">
        <f t="shared" si="0"/>
        <v>#N/A</v>
      </c>
      <c r="V27" s="13"/>
    </row>
    <row r="28" spans="20:23" x14ac:dyDescent="0.25">
      <c r="T28" t="e">
        <f t="shared" si="0"/>
        <v>#N/A</v>
      </c>
      <c r="V28" s="13"/>
    </row>
    <row r="29" spans="20:23" x14ac:dyDescent="0.25">
      <c r="T29" t="e">
        <f t="shared" si="0"/>
        <v>#N/A</v>
      </c>
      <c r="V29" s="13"/>
    </row>
    <row r="30" spans="20:23" x14ac:dyDescent="0.25">
      <c r="T30" t="e">
        <f t="shared" si="0"/>
        <v>#N/A</v>
      </c>
      <c r="V30" s="13"/>
    </row>
    <row r="31" spans="20:23" x14ac:dyDescent="0.25">
      <c r="T31" t="e">
        <f t="shared" si="0"/>
        <v>#N/A</v>
      </c>
      <c r="V31" s="13"/>
    </row>
    <row r="32" spans="20:23" x14ac:dyDescent="0.25">
      <c r="T32" t="e">
        <f t="shared" si="0"/>
        <v>#N/A</v>
      </c>
      <c r="V32" s="13"/>
    </row>
    <row r="33" spans="20:22" x14ac:dyDescent="0.25">
      <c r="T33" t="e">
        <f t="shared" si="0"/>
        <v>#N/A</v>
      </c>
      <c r="V33" s="13"/>
    </row>
    <row r="34" spans="20:22" x14ac:dyDescent="0.25">
      <c r="T34" t="e">
        <f t="shared" si="0"/>
        <v>#N/A</v>
      </c>
      <c r="V34" s="13"/>
    </row>
    <row r="35" spans="20:22" x14ac:dyDescent="0.25">
      <c r="T35" t="e">
        <f t="shared" si="0"/>
        <v>#N/A</v>
      </c>
      <c r="V35" s="13"/>
    </row>
    <row r="36" spans="20:22" x14ac:dyDescent="0.25">
      <c r="T36" t="e">
        <f t="shared" si="0"/>
        <v>#N/A</v>
      </c>
      <c r="V36" s="13"/>
    </row>
    <row r="37" spans="20:22" x14ac:dyDescent="0.25">
      <c r="T37" t="e">
        <f t="shared" si="0"/>
        <v>#N/A</v>
      </c>
      <c r="V37" s="13"/>
    </row>
    <row r="38" spans="20:22" x14ac:dyDescent="0.25">
      <c r="T38" t="e">
        <f t="shared" si="0"/>
        <v>#N/A</v>
      </c>
      <c r="V38" s="13"/>
    </row>
    <row r="39" spans="20:22" x14ac:dyDescent="0.25">
      <c r="T39" t="e">
        <f t="shared" si="0"/>
        <v>#N/A</v>
      </c>
      <c r="V39" s="13"/>
    </row>
    <row r="40" spans="20:22" x14ac:dyDescent="0.25">
      <c r="T40" t="e">
        <f t="shared" si="0"/>
        <v>#N/A</v>
      </c>
      <c r="V40" s="13"/>
    </row>
    <row r="41" spans="20:22" x14ac:dyDescent="0.25">
      <c r="T41" t="e">
        <f t="shared" si="0"/>
        <v>#N/A</v>
      </c>
      <c r="V41" s="13"/>
    </row>
    <row r="42" spans="20:22" x14ac:dyDescent="0.25">
      <c r="T42" t="e">
        <f t="shared" si="0"/>
        <v>#N/A</v>
      </c>
      <c r="V42" s="13"/>
    </row>
    <row r="43" spans="20:22" x14ac:dyDescent="0.25">
      <c r="T43" t="e">
        <f t="shared" si="0"/>
        <v>#N/A</v>
      </c>
      <c r="V43" s="13"/>
    </row>
    <row r="44" spans="20:22" x14ac:dyDescent="0.25">
      <c r="T44" t="e">
        <f t="shared" si="0"/>
        <v>#N/A</v>
      </c>
      <c r="V44" s="13"/>
    </row>
    <row r="45" spans="20:22" x14ac:dyDescent="0.25">
      <c r="T45" t="e">
        <f t="shared" si="0"/>
        <v>#N/A</v>
      </c>
      <c r="V45" s="13"/>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361950</xdr:colOff>
                    <xdr:row>18</xdr:row>
                    <xdr:rowOff>19050</xdr:rowOff>
                  </from>
                  <to>
                    <xdr:col>8</xdr:col>
                    <xdr:colOff>809625</xdr:colOff>
                    <xdr:row>19</xdr:row>
                    <xdr:rowOff>57150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361950</xdr:colOff>
                    <xdr:row>18</xdr:row>
                    <xdr:rowOff>19050</xdr:rowOff>
                  </from>
                  <to>
                    <xdr:col>7</xdr:col>
                    <xdr:colOff>809625</xdr:colOff>
                    <xdr:row>19</xdr:row>
                    <xdr:rowOff>57150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19050</xdr:rowOff>
                  </from>
                  <to>
                    <xdr:col>8</xdr:col>
                    <xdr:colOff>1285875</xdr:colOff>
                    <xdr:row>19</xdr:row>
                    <xdr:rowOff>66675</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171450</xdr:rowOff>
                  </from>
                  <to>
                    <xdr:col>23</xdr:col>
                    <xdr:colOff>600075</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A1:AD38"/>
  <sheetViews>
    <sheetView tabSelected="1" workbookViewId="0">
      <selection activeCell="Z12" sqref="Z12"/>
    </sheetView>
  </sheetViews>
  <sheetFormatPr defaultRowHeight="15" x14ac:dyDescent="0.25"/>
  <sheetData>
    <row r="1" spans="1:30" ht="7.9" customHeight="1" x14ac:dyDescent="0.2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0" ht="16.149999999999999" customHeight="1" x14ac:dyDescent="0.2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x14ac:dyDescent="0.25">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spans="1:30" x14ac:dyDescent="0.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5" spans="1:30" ht="16.899999999999999" customHeight="1" x14ac:dyDescent="0.25">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row>
    <row r="6" spans="1:30" ht="13.1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row>
    <row r="7" spans="1:30" x14ac:dyDescent="0.25">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x14ac:dyDescent="0.25">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row>
    <row r="9" spans="1:30" x14ac:dyDescent="0.25">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row>
    <row r="10" spans="1:30" x14ac:dyDescent="0.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row>
    <row r="11" spans="1:30"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row>
    <row r="12" spans="1:30"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30" x14ac:dyDescent="0.2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row>
    <row r="14" spans="1:30" x14ac:dyDescent="0.2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row>
    <row r="15" spans="1:30"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row>
    <row r="16" spans="1:30" x14ac:dyDescent="0.2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row>
    <row r="17" spans="1:30" x14ac:dyDescent="0.2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row>
    <row r="18" spans="1:30" x14ac:dyDescent="0.2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row>
    <row r="19" spans="1:30" x14ac:dyDescent="0.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row>
    <row r="20" spans="1:30" x14ac:dyDescent="0.2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row>
    <row r="21" spans="1:30" x14ac:dyDescent="0.2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row>
    <row r="22" spans="1:30" x14ac:dyDescent="0.2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row>
    <row r="23" spans="1:30" x14ac:dyDescent="0.2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row>
    <row r="24" spans="1:30" x14ac:dyDescent="0.2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row>
    <row r="25" spans="1:30" x14ac:dyDescent="0.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row>
    <row r="26" spans="1:30" x14ac:dyDescent="0.2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row>
    <row r="27" spans="1:30" x14ac:dyDescent="0.2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row>
    <row r="28" spans="1:30" x14ac:dyDescent="0.2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x14ac:dyDescent="0.2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row>
    <row r="30" spans="1:30" x14ac:dyDescent="0.2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row>
    <row r="31" spans="1:30" x14ac:dyDescent="0.2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row>
    <row r="32" spans="1:30" x14ac:dyDescent="0.2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row>
    <row r="33" spans="1:30" x14ac:dyDescent="0.2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row>
    <row r="34" spans="1:30" x14ac:dyDescent="0.2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row>
    <row r="35" spans="1:30" x14ac:dyDescent="0.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row>
    <row r="36" spans="1:30" x14ac:dyDescent="0.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row>
    <row r="37" spans="1:30" x14ac:dyDescent="0.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row>
    <row r="38" spans="1:30" x14ac:dyDescent="0.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285750</xdr:colOff>
                    <xdr:row>40</xdr:row>
                    <xdr:rowOff>66675</xdr:rowOff>
                  </from>
                  <to>
                    <xdr:col>14</xdr:col>
                    <xdr:colOff>133350</xdr:colOff>
                    <xdr:row>41</xdr:row>
                    <xdr:rowOff>95250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247650</xdr:colOff>
                    <xdr:row>10</xdr:row>
                    <xdr:rowOff>9525</xdr:rowOff>
                  </from>
                  <to>
                    <xdr:col>4</xdr:col>
                    <xdr:colOff>438150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247650</xdr:colOff>
                    <xdr:row>10</xdr:row>
                    <xdr:rowOff>66675</xdr:rowOff>
                  </from>
                  <to>
                    <xdr:col>5</xdr:col>
                    <xdr:colOff>419100</xdr:colOff>
                    <xdr:row>11</xdr:row>
                    <xdr:rowOff>47625</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590550</xdr:colOff>
                    <xdr:row>34</xdr:row>
                    <xdr:rowOff>57150</xdr:rowOff>
                  </from>
                  <to>
                    <xdr:col>10</xdr:col>
                    <xdr:colOff>390525</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409575</xdr:colOff>
                    <xdr:row>10</xdr:row>
                    <xdr:rowOff>57150</xdr:rowOff>
                  </from>
                  <to>
                    <xdr:col>7</xdr:col>
                    <xdr:colOff>123825</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352425</xdr:colOff>
                    <xdr:row>12</xdr:row>
                    <xdr:rowOff>0</xdr:rowOff>
                  </from>
                  <to>
                    <xdr:col>8</xdr:col>
                    <xdr:colOff>581025</xdr:colOff>
                    <xdr:row>19</xdr:row>
                    <xdr:rowOff>133350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E13" sqref="E13"/>
    </sheetView>
  </sheetViews>
  <sheetFormatPr defaultRowHeight="15" x14ac:dyDescent="0.25"/>
  <cols>
    <col min="1" max="1" width="10.28515625" bestFit="1" customWidth="1"/>
    <col min="2" max="2" width="15.85546875" bestFit="1" customWidth="1"/>
    <col min="3" max="3" width="14.28515625" bestFit="1" customWidth="1"/>
    <col min="4" max="4" width="14.140625" bestFit="1" customWidth="1"/>
    <col min="5" max="5" width="19.7109375" bestFit="1" customWidth="1"/>
    <col min="6" max="6" width="16.42578125" customWidth="1"/>
    <col min="7" max="7" width="14"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16" ht="15.75" thickBot="1" x14ac:dyDescent="0.3">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6"/>
  <sheetViews>
    <sheetView workbookViewId="0">
      <selection activeCell="G2" sqref="G2"/>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7" ht="15.75" thickBot="1" x14ac:dyDescent="0.3">
      <c r="A1" s="1" t="s">
        <v>0</v>
      </c>
      <c r="B1" s="1" t="s">
        <v>1</v>
      </c>
      <c r="C1" s="1" t="s">
        <v>2</v>
      </c>
      <c r="D1" s="1" t="s">
        <v>3</v>
      </c>
      <c r="E1" s="1" t="s">
        <v>4</v>
      </c>
      <c r="F1" s="1" t="s">
        <v>5</v>
      </c>
      <c r="G1" s="1" t="s">
        <v>141</v>
      </c>
    </row>
    <row r="2" spans="1:7" x14ac:dyDescent="0.25">
      <c r="A2" t="s">
        <v>6</v>
      </c>
      <c r="B2" t="s">
        <v>7</v>
      </c>
      <c r="C2" t="s">
        <v>8</v>
      </c>
      <c r="D2" t="s">
        <v>9</v>
      </c>
      <c r="E2">
        <v>98</v>
      </c>
      <c r="F2">
        <v>103.88</v>
      </c>
      <c r="G2" t="str">
        <f t="shared" ref="G2:G46" si="0">IF(E1&lt;50,"Bad",IF(E1&lt;=100,"Good","Very good"))</f>
        <v>Very good</v>
      </c>
    </row>
    <row r="3" spans="1:7" x14ac:dyDescent="0.25">
      <c r="A3" t="s">
        <v>10</v>
      </c>
      <c r="B3" t="s">
        <v>11</v>
      </c>
      <c r="C3" t="s">
        <v>8</v>
      </c>
      <c r="D3" t="s">
        <v>9</v>
      </c>
      <c r="E3">
        <v>105</v>
      </c>
      <c r="F3">
        <v>142.80000000000001</v>
      </c>
      <c r="G3" t="str">
        <f t="shared" si="0"/>
        <v>Good</v>
      </c>
    </row>
    <row r="4" spans="1:7" x14ac:dyDescent="0.25">
      <c r="A4" t="s">
        <v>12</v>
      </c>
      <c r="B4" t="s">
        <v>13</v>
      </c>
      <c r="C4" t="s">
        <v>8</v>
      </c>
      <c r="D4" t="s">
        <v>9</v>
      </c>
      <c r="E4">
        <v>71</v>
      </c>
      <c r="F4">
        <v>80.94</v>
      </c>
      <c r="G4" t="str">
        <f t="shared" si="0"/>
        <v>Very good</v>
      </c>
    </row>
    <row r="5" spans="1:7" x14ac:dyDescent="0.25">
      <c r="A5" t="s">
        <v>14</v>
      </c>
      <c r="B5" t="s">
        <v>15</v>
      </c>
      <c r="C5" t="s">
        <v>8</v>
      </c>
      <c r="D5" t="s">
        <v>109</v>
      </c>
      <c r="E5">
        <v>44</v>
      </c>
      <c r="F5">
        <v>48.84</v>
      </c>
      <c r="G5" t="str">
        <f t="shared" si="0"/>
        <v>Good</v>
      </c>
    </row>
    <row r="6" spans="1:7" x14ac:dyDescent="0.25">
      <c r="A6" t="s">
        <v>16</v>
      </c>
      <c r="B6" t="s">
        <v>17</v>
      </c>
      <c r="C6" t="s">
        <v>8</v>
      </c>
      <c r="D6" t="s">
        <v>110</v>
      </c>
      <c r="E6">
        <v>133</v>
      </c>
      <c r="F6">
        <v>155.61000000000001</v>
      </c>
      <c r="G6" t="str">
        <f t="shared" si="0"/>
        <v>Bad</v>
      </c>
    </row>
    <row r="7" spans="1:7" x14ac:dyDescent="0.25">
      <c r="A7" t="s">
        <v>18</v>
      </c>
      <c r="B7" t="s">
        <v>19</v>
      </c>
      <c r="C7" t="s">
        <v>8</v>
      </c>
      <c r="D7" t="s">
        <v>9</v>
      </c>
      <c r="E7">
        <v>75</v>
      </c>
      <c r="F7">
        <v>85.5</v>
      </c>
      <c r="G7" t="str">
        <f t="shared" si="0"/>
        <v>Very good</v>
      </c>
    </row>
    <row r="8" spans="1:7" x14ac:dyDescent="0.25">
      <c r="A8" t="s">
        <v>20</v>
      </c>
      <c r="B8" t="s">
        <v>21</v>
      </c>
      <c r="C8" t="s">
        <v>8</v>
      </c>
      <c r="D8" t="s">
        <v>109</v>
      </c>
      <c r="E8">
        <v>43</v>
      </c>
      <c r="F8">
        <v>47.730000000000004</v>
      </c>
      <c r="G8" t="str">
        <f t="shared" si="0"/>
        <v>Good</v>
      </c>
    </row>
    <row r="9" spans="1:7" x14ac:dyDescent="0.25">
      <c r="A9" t="s">
        <v>22</v>
      </c>
      <c r="B9" t="s">
        <v>23</v>
      </c>
      <c r="C9" t="s">
        <v>8</v>
      </c>
      <c r="D9" t="s">
        <v>9</v>
      </c>
      <c r="E9">
        <v>83</v>
      </c>
      <c r="F9">
        <v>94.62</v>
      </c>
      <c r="G9" t="str">
        <f t="shared" si="0"/>
        <v>Bad</v>
      </c>
    </row>
    <row r="10" spans="1:7" x14ac:dyDescent="0.25">
      <c r="A10" t="s">
        <v>24</v>
      </c>
      <c r="B10" t="s">
        <v>25</v>
      </c>
      <c r="C10" t="s">
        <v>8</v>
      </c>
      <c r="D10" t="s">
        <v>111</v>
      </c>
      <c r="E10">
        <v>6</v>
      </c>
      <c r="F10">
        <v>7.8599999999999994</v>
      </c>
      <c r="G10" t="str">
        <f t="shared" si="0"/>
        <v>Good</v>
      </c>
    </row>
    <row r="11" spans="1:7" x14ac:dyDescent="0.25">
      <c r="A11" t="s">
        <v>26</v>
      </c>
      <c r="B11" t="s">
        <v>27</v>
      </c>
      <c r="C11" t="s">
        <v>28</v>
      </c>
      <c r="D11" t="s">
        <v>110</v>
      </c>
      <c r="E11">
        <v>148</v>
      </c>
      <c r="F11">
        <v>164.28</v>
      </c>
      <c r="G11" t="str">
        <f t="shared" si="0"/>
        <v>Bad</v>
      </c>
    </row>
    <row r="12" spans="1:7" x14ac:dyDescent="0.25">
      <c r="A12" t="s">
        <v>29</v>
      </c>
      <c r="B12" t="s">
        <v>30</v>
      </c>
      <c r="C12" t="s">
        <v>28</v>
      </c>
      <c r="D12" t="s">
        <v>109</v>
      </c>
      <c r="E12">
        <v>44</v>
      </c>
      <c r="F12">
        <v>48.4</v>
      </c>
      <c r="G12" t="str">
        <f t="shared" si="0"/>
        <v>Very good</v>
      </c>
    </row>
    <row r="13" spans="1:7" x14ac:dyDescent="0.25">
      <c r="A13" t="s">
        <v>31</v>
      </c>
      <c r="B13" t="s">
        <v>32</v>
      </c>
      <c r="C13" t="s">
        <v>28</v>
      </c>
      <c r="D13" t="s">
        <v>9</v>
      </c>
      <c r="E13">
        <v>73</v>
      </c>
      <c r="F13">
        <v>94.17</v>
      </c>
      <c r="G13" t="str">
        <f t="shared" si="0"/>
        <v>Bad</v>
      </c>
    </row>
    <row r="14" spans="1:7" x14ac:dyDescent="0.25">
      <c r="A14" t="s">
        <v>33</v>
      </c>
      <c r="B14" t="s">
        <v>34</v>
      </c>
      <c r="C14" t="s">
        <v>28</v>
      </c>
      <c r="D14" t="s">
        <v>9</v>
      </c>
      <c r="E14">
        <v>112</v>
      </c>
      <c r="F14">
        <v>122.08</v>
      </c>
      <c r="G14" t="str">
        <f t="shared" si="0"/>
        <v>Good</v>
      </c>
    </row>
    <row r="15" spans="1:7" x14ac:dyDescent="0.25">
      <c r="A15" t="s">
        <v>35</v>
      </c>
      <c r="B15" t="s">
        <v>36</v>
      </c>
      <c r="C15" t="s">
        <v>28</v>
      </c>
      <c r="D15" t="s">
        <v>9</v>
      </c>
      <c r="E15">
        <v>112</v>
      </c>
      <c r="F15">
        <v>146.72</v>
      </c>
      <c r="G15" t="str">
        <f t="shared" si="0"/>
        <v>Very good</v>
      </c>
    </row>
    <row r="16" spans="1:7" x14ac:dyDescent="0.25">
      <c r="A16" t="s">
        <v>37</v>
      </c>
      <c r="B16" t="s">
        <v>38</v>
      </c>
      <c r="C16" t="s">
        <v>28</v>
      </c>
      <c r="D16" t="s">
        <v>111</v>
      </c>
      <c r="E16">
        <v>12</v>
      </c>
      <c r="F16">
        <v>15.719999999999999</v>
      </c>
      <c r="G16" t="str">
        <f t="shared" si="0"/>
        <v>Very good</v>
      </c>
    </row>
    <row r="17" spans="1:7" x14ac:dyDescent="0.25">
      <c r="A17" t="s">
        <v>39</v>
      </c>
      <c r="B17" t="s">
        <v>40</v>
      </c>
      <c r="C17" t="s">
        <v>28</v>
      </c>
      <c r="D17" t="s">
        <v>111</v>
      </c>
      <c r="E17">
        <v>13</v>
      </c>
      <c r="F17">
        <v>16.64</v>
      </c>
      <c r="G17" t="str">
        <f t="shared" si="0"/>
        <v>Bad</v>
      </c>
    </row>
    <row r="18" spans="1:7" x14ac:dyDescent="0.25">
      <c r="A18" t="s">
        <v>41</v>
      </c>
      <c r="B18" t="s">
        <v>42</v>
      </c>
      <c r="C18" t="s">
        <v>28</v>
      </c>
      <c r="D18" t="s">
        <v>110</v>
      </c>
      <c r="E18">
        <v>134</v>
      </c>
      <c r="F18">
        <v>156.78</v>
      </c>
      <c r="G18" t="str">
        <f t="shared" si="0"/>
        <v>Bad</v>
      </c>
    </row>
    <row r="19" spans="1:7" x14ac:dyDescent="0.25">
      <c r="A19" t="s">
        <v>43</v>
      </c>
      <c r="B19" t="s">
        <v>44</v>
      </c>
      <c r="C19" t="s">
        <v>28</v>
      </c>
      <c r="D19" t="s">
        <v>111</v>
      </c>
      <c r="E19">
        <v>37</v>
      </c>
      <c r="F19">
        <v>49.21</v>
      </c>
      <c r="G19" t="str">
        <f t="shared" si="0"/>
        <v>Very good</v>
      </c>
    </row>
    <row r="20" spans="1:7" x14ac:dyDescent="0.25">
      <c r="A20" t="s">
        <v>45</v>
      </c>
      <c r="B20" t="s">
        <v>46</v>
      </c>
      <c r="C20" t="s">
        <v>28</v>
      </c>
      <c r="D20" t="s">
        <v>110</v>
      </c>
      <c r="E20">
        <v>150</v>
      </c>
      <c r="F20">
        <v>210</v>
      </c>
      <c r="G20" t="str">
        <f t="shared" si="0"/>
        <v>Bad</v>
      </c>
    </row>
    <row r="21" spans="1:7" x14ac:dyDescent="0.25">
      <c r="A21" t="s">
        <v>47</v>
      </c>
      <c r="B21" t="s">
        <v>48</v>
      </c>
      <c r="C21" t="s">
        <v>49</v>
      </c>
      <c r="D21" t="s">
        <v>109</v>
      </c>
      <c r="E21">
        <v>61</v>
      </c>
      <c r="F21">
        <v>76.25</v>
      </c>
      <c r="G21" t="str">
        <f t="shared" si="0"/>
        <v>Very good</v>
      </c>
    </row>
    <row r="22" spans="1:7" x14ac:dyDescent="0.25">
      <c r="A22" t="s">
        <v>50</v>
      </c>
      <c r="B22" t="s">
        <v>51</v>
      </c>
      <c r="C22" t="s">
        <v>49</v>
      </c>
      <c r="D22" t="s">
        <v>110</v>
      </c>
      <c r="E22">
        <v>126</v>
      </c>
      <c r="F22">
        <v>162.54</v>
      </c>
      <c r="G22" t="str">
        <f t="shared" si="0"/>
        <v>Good</v>
      </c>
    </row>
    <row r="23" spans="1:7" x14ac:dyDescent="0.25">
      <c r="A23" t="s">
        <v>52</v>
      </c>
      <c r="B23" t="s">
        <v>53</v>
      </c>
      <c r="C23" t="s">
        <v>49</v>
      </c>
      <c r="D23" t="s">
        <v>110</v>
      </c>
      <c r="E23">
        <v>121</v>
      </c>
      <c r="F23">
        <v>141.57</v>
      </c>
      <c r="G23" t="str">
        <f t="shared" si="0"/>
        <v>Very good</v>
      </c>
    </row>
    <row r="24" spans="1:7" x14ac:dyDescent="0.25">
      <c r="A24" t="s">
        <v>54</v>
      </c>
      <c r="B24" t="s">
        <v>55</v>
      </c>
      <c r="C24" t="s">
        <v>49</v>
      </c>
      <c r="D24" t="s">
        <v>110</v>
      </c>
      <c r="E24">
        <v>141</v>
      </c>
      <c r="F24">
        <v>149.46</v>
      </c>
      <c r="G24" t="str">
        <f t="shared" si="0"/>
        <v>Very good</v>
      </c>
    </row>
    <row r="25" spans="1:7" x14ac:dyDescent="0.25">
      <c r="A25" t="s">
        <v>56</v>
      </c>
      <c r="B25" t="s">
        <v>57</v>
      </c>
      <c r="C25" t="s">
        <v>49</v>
      </c>
      <c r="D25" t="s">
        <v>110</v>
      </c>
      <c r="E25">
        <v>144</v>
      </c>
      <c r="F25">
        <v>156.96</v>
      </c>
      <c r="G25" t="str">
        <f t="shared" si="0"/>
        <v>Very good</v>
      </c>
    </row>
    <row r="26" spans="1:7" x14ac:dyDescent="0.25">
      <c r="A26" t="s">
        <v>58</v>
      </c>
      <c r="B26" t="s">
        <v>59</v>
      </c>
      <c r="C26" t="s">
        <v>49</v>
      </c>
      <c r="D26" t="s">
        <v>111</v>
      </c>
      <c r="E26">
        <v>7</v>
      </c>
      <c r="F26">
        <v>8.33</v>
      </c>
      <c r="G26" t="str">
        <f t="shared" si="0"/>
        <v>Very good</v>
      </c>
    </row>
    <row r="27" spans="1:7" x14ac:dyDescent="0.25">
      <c r="A27" t="s">
        <v>60</v>
      </c>
      <c r="B27" t="s">
        <v>61</v>
      </c>
      <c r="C27" t="s">
        <v>62</v>
      </c>
      <c r="D27" t="s">
        <v>111</v>
      </c>
      <c r="E27">
        <v>18</v>
      </c>
      <c r="F27">
        <v>24.66</v>
      </c>
      <c r="G27" t="str">
        <f t="shared" si="0"/>
        <v>Bad</v>
      </c>
    </row>
    <row r="28" spans="1:7" x14ac:dyDescent="0.25">
      <c r="A28" t="s">
        <v>63</v>
      </c>
      <c r="B28" t="s">
        <v>64</v>
      </c>
      <c r="C28" t="s">
        <v>62</v>
      </c>
      <c r="D28" t="s">
        <v>109</v>
      </c>
      <c r="E28">
        <v>48</v>
      </c>
      <c r="F28">
        <v>57.120000000000005</v>
      </c>
      <c r="G28" t="str">
        <f t="shared" si="0"/>
        <v>Bad</v>
      </c>
    </row>
    <row r="29" spans="1:7" x14ac:dyDescent="0.25">
      <c r="A29" t="s">
        <v>65</v>
      </c>
      <c r="B29" t="s">
        <v>66</v>
      </c>
      <c r="C29" t="s">
        <v>62</v>
      </c>
      <c r="D29" t="s">
        <v>111</v>
      </c>
      <c r="E29">
        <v>37</v>
      </c>
      <c r="F29">
        <v>41.81</v>
      </c>
      <c r="G29" t="str">
        <f t="shared" si="0"/>
        <v>Bad</v>
      </c>
    </row>
    <row r="30" spans="1:7" x14ac:dyDescent="0.25">
      <c r="A30" t="s">
        <v>67</v>
      </c>
      <c r="B30" t="s">
        <v>68</v>
      </c>
      <c r="C30" t="s">
        <v>62</v>
      </c>
      <c r="D30" t="s">
        <v>109</v>
      </c>
      <c r="E30">
        <v>47</v>
      </c>
      <c r="F30">
        <v>53.11</v>
      </c>
      <c r="G30" t="str">
        <f t="shared" si="0"/>
        <v>Bad</v>
      </c>
    </row>
    <row r="31" spans="1:7" x14ac:dyDescent="0.25">
      <c r="A31" t="s">
        <v>69</v>
      </c>
      <c r="B31" t="s">
        <v>70</v>
      </c>
      <c r="C31" t="s">
        <v>62</v>
      </c>
      <c r="D31" t="s">
        <v>110</v>
      </c>
      <c r="E31">
        <v>148</v>
      </c>
      <c r="F31">
        <v>201.28</v>
      </c>
      <c r="G31" t="str">
        <f t="shared" si="0"/>
        <v>Bad</v>
      </c>
    </row>
    <row r="32" spans="1:7" x14ac:dyDescent="0.25">
      <c r="A32" t="s">
        <v>71</v>
      </c>
      <c r="B32" t="s">
        <v>72</v>
      </c>
      <c r="C32" t="s">
        <v>62</v>
      </c>
      <c r="D32" t="s">
        <v>9</v>
      </c>
      <c r="E32">
        <v>93</v>
      </c>
      <c r="F32">
        <v>104.16</v>
      </c>
      <c r="G32" t="str">
        <f t="shared" si="0"/>
        <v>Very good</v>
      </c>
    </row>
    <row r="33" spans="1:7" x14ac:dyDescent="0.25">
      <c r="A33" t="s">
        <v>73</v>
      </c>
      <c r="B33" t="s">
        <v>74</v>
      </c>
      <c r="C33" t="s">
        <v>62</v>
      </c>
      <c r="D33" t="s">
        <v>9</v>
      </c>
      <c r="E33">
        <v>89</v>
      </c>
      <c r="F33">
        <v>117.48</v>
      </c>
      <c r="G33" t="str">
        <f t="shared" si="0"/>
        <v>Good</v>
      </c>
    </row>
    <row r="34" spans="1:7" x14ac:dyDescent="0.25">
      <c r="A34" t="s">
        <v>75</v>
      </c>
      <c r="B34" t="s">
        <v>76</v>
      </c>
      <c r="C34" t="s">
        <v>62</v>
      </c>
      <c r="D34" t="s">
        <v>9</v>
      </c>
      <c r="E34">
        <v>95</v>
      </c>
      <c r="F34">
        <v>119.7</v>
      </c>
      <c r="G34" t="str">
        <f t="shared" si="0"/>
        <v>Good</v>
      </c>
    </row>
    <row r="35" spans="1:7" x14ac:dyDescent="0.25">
      <c r="A35" t="s">
        <v>77</v>
      </c>
      <c r="B35" t="s">
        <v>78</v>
      </c>
      <c r="C35" t="s">
        <v>62</v>
      </c>
      <c r="D35" t="s">
        <v>109</v>
      </c>
      <c r="E35">
        <v>55</v>
      </c>
      <c r="F35">
        <v>58.3</v>
      </c>
      <c r="G35" t="str">
        <f t="shared" si="0"/>
        <v>Good</v>
      </c>
    </row>
    <row r="36" spans="1:7" x14ac:dyDescent="0.25">
      <c r="A36" t="s">
        <v>79</v>
      </c>
      <c r="B36" t="s">
        <v>80</v>
      </c>
      <c r="C36" t="s">
        <v>62</v>
      </c>
      <c r="D36" t="s">
        <v>111</v>
      </c>
      <c r="E36">
        <v>5</v>
      </c>
      <c r="F36">
        <v>6.7</v>
      </c>
      <c r="G36" t="str">
        <f t="shared" si="0"/>
        <v>Good</v>
      </c>
    </row>
    <row r="37" spans="1:7" x14ac:dyDescent="0.25">
      <c r="A37" t="s">
        <v>81</v>
      </c>
      <c r="B37" t="s">
        <v>82</v>
      </c>
      <c r="C37" t="s">
        <v>62</v>
      </c>
      <c r="D37" t="s">
        <v>9</v>
      </c>
      <c r="E37">
        <v>90</v>
      </c>
      <c r="F37">
        <v>96.3</v>
      </c>
      <c r="G37" t="str">
        <f t="shared" si="0"/>
        <v>Bad</v>
      </c>
    </row>
    <row r="38" spans="1:7" x14ac:dyDescent="0.25">
      <c r="A38" t="s">
        <v>83</v>
      </c>
      <c r="B38" t="s">
        <v>84</v>
      </c>
      <c r="C38" t="s">
        <v>85</v>
      </c>
      <c r="D38" t="s">
        <v>9</v>
      </c>
      <c r="E38">
        <v>67</v>
      </c>
      <c r="F38">
        <v>85.76</v>
      </c>
      <c r="G38" t="str">
        <f t="shared" si="0"/>
        <v>Good</v>
      </c>
    </row>
    <row r="39" spans="1:7" x14ac:dyDescent="0.25">
      <c r="A39" t="s">
        <v>86</v>
      </c>
      <c r="B39" t="s">
        <v>87</v>
      </c>
      <c r="C39" t="s">
        <v>85</v>
      </c>
      <c r="D39" t="s">
        <v>9</v>
      </c>
      <c r="E39">
        <v>72</v>
      </c>
      <c r="F39">
        <v>79.92</v>
      </c>
      <c r="G39" t="str">
        <f t="shared" si="0"/>
        <v>Good</v>
      </c>
    </row>
    <row r="40" spans="1:7" x14ac:dyDescent="0.25">
      <c r="A40" t="s">
        <v>88</v>
      </c>
      <c r="B40" t="s">
        <v>89</v>
      </c>
      <c r="C40" t="s">
        <v>85</v>
      </c>
      <c r="D40" t="s">
        <v>111</v>
      </c>
      <c r="E40">
        <v>37</v>
      </c>
      <c r="F40">
        <v>42.55</v>
      </c>
      <c r="G40" t="str">
        <f t="shared" si="0"/>
        <v>Good</v>
      </c>
    </row>
    <row r="41" spans="1:7" x14ac:dyDescent="0.25">
      <c r="A41" t="s">
        <v>90</v>
      </c>
      <c r="B41" t="s">
        <v>91</v>
      </c>
      <c r="C41" t="s">
        <v>85</v>
      </c>
      <c r="D41" t="s">
        <v>9</v>
      </c>
      <c r="E41">
        <v>90</v>
      </c>
      <c r="F41">
        <v>115.2</v>
      </c>
      <c r="G41" t="str">
        <f t="shared" si="0"/>
        <v>Bad</v>
      </c>
    </row>
    <row r="42" spans="1:7" x14ac:dyDescent="0.25">
      <c r="A42" t="s">
        <v>92</v>
      </c>
      <c r="B42" t="s">
        <v>93</v>
      </c>
      <c r="C42" t="s">
        <v>85</v>
      </c>
      <c r="D42" t="s">
        <v>110</v>
      </c>
      <c r="E42">
        <v>138</v>
      </c>
      <c r="F42">
        <v>173.88</v>
      </c>
      <c r="G42" t="str">
        <f t="shared" si="0"/>
        <v>Good</v>
      </c>
    </row>
    <row r="43" spans="1:7" x14ac:dyDescent="0.25">
      <c r="A43" t="s">
        <v>94</v>
      </c>
      <c r="B43" t="s">
        <v>95</v>
      </c>
      <c r="C43" t="s">
        <v>85</v>
      </c>
      <c r="D43" t="s">
        <v>110</v>
      </c>
      <c r="E43">
        <v>120</v>
      </c>
      <c r="F43">
        <v>162</v>
      </c>
      <c r="G43" t="str">
        <f t="shared" si="0"/>
        <v>Very good</v>
      </c>
    </row>
    <row r="44" spans="1:7" x14ac:dyDescent="0.25">
      <c r="A44" t="s">
        <v>96</v>
      </c>
      <c r="B44" t="s">
        <v>97</v>
      </c>
      <c r="C44" t="s">
        <v>85</v>
      </c>
      <c r="D44" t="s">
        <v>9</v>
      </c>
      <c r="E44">
        <v>67</v>
      </c>
      <c r="F44">
        <v>83.08</v>
      </c>
      <c r="G44" t="str">
        <f t="shared" si="0"/>
        <v>Very good</v>
      </c>
    </row>
    <row r="45" spans="1:7" x14ac:dyDescent="0.25">
      <c r="A45" t="s">
        <v>98</v>
      </c>
      <c r="B45" t="s">
        <v>99</v>
      </c>
      <c r="C45" t="s">
        <v>85</v>
      </c>
      <c r="D45" t="s">
        <v>9</v>
      </c>
      <c r="E45">
        <v>76</v>
      </c>
      <c r="F45">
        <v>82.08</v>
      </c>
      <c r="G45" t="str">
        <f t="shared" si="0"/>
        <v>Good</v>
      </c>
    </row>
    <row r="46" spans="1:7" x14ac:dyDescent="0.25">
      <c r="A46" t="s">
        <v>112</v>
      </c>
      <c r="B46" t="s">
        <v>113</v>
      </c>
      <c r="C46" t="s">
        <v>85</v>
      </c>
      <c r="D46" t="s">
        <v>9</v>
      </c>
      <c r="E46">
        <v>50</v>
      </c>
      <c r="F46">
        <v>62</v>
      </c>
      <c r="G46"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Ranjan shitole</cp:lastModifiedBy>
  <dcterms:created xsi:type="dcterms:W3CDTF">2021-11-03T11:40:02Z</dcterms:created>
  <dcterms:modified xsi:type="dcterms:W3CDTF">2025-05-06T17:34:37Z</dcterms:modified>
</cp:coreProperties>
</file>