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won\Desktop\"/>
    </mc:Choice>
  </mc:AlternateContent>
  <bookViews>
    <workbookView xWindow="0" yWindow="0" windowWidth="28800" windowHeight="12390"/>
  </bookViews>
  <sheets>
    <sheet name="Input" sheetId="1" r:id="rId1"/>
    <sheet name="Simulation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N367" i="2" l="1"/>
  <c r="N362" i="2"/>
  <c r="N360" i="2"/>
  <c r="O360" i="2" s="1"/>
  <c r="N345" i="2"/>
  <c r="O345" i="2" s="1"/>
  <c r="N327" i="2"/>
  <c r="N317" i="2"/>
  <c r="O317" i="2" s="1"/>
  <c r="N315" i="2"/>
  <c r="N313" i="2"/>
  <c r="N310" i="2"/>
  <c r="N309" i="2"/>
  <c r="N298" i="2"/>
  <c r="N297" i="2"/>
  <c r="O297" i="2" s="1"/>
  <c r="N292" i="2"/>
  <c r="O292" i="2" s="1"/>
  <c r="N289" i="2"/>
  <c r="O289" i="2" s="1"/>
  <c r="N284" i="2"/>
  <c r="O284" i="2" s="1"/>
  <c r="N281" i="2"/>
  <c r="O281" i="2" s="1"/>
  <c r="N280" i="2"/>
  <c r="O280" i="2" s="1"/>
  <c r="N279" i="2"/>
  <c r="N278" i="2"/>
  <c r="N276" i="2"/>
  <c r="N275" i="2"/>
  <c r="N274" i="2"/>
  <c r="N269" i="2"/>
  <c r="N268" i="2"/>
  <c r="O268" i="2" s="1"/>
  <c r="N267" i="2"/>
  <c r="N266" i="2"/>
  <c r="N265" i="2"/>
  <c r="O265" i="2" s="1"/>
  <c r="N264" i="2"/>
  <c r="O264" i="2" s="1"/>
  <c r="N262" i="2"/>
  <c r="O262" i="2" s="1"/>
  <c r="N261" i="2"/>
  <c r="O261" i="2" s="1"/>
  <c r="N260" i="2"/>
  <c r="O260" i="2" s="1"/>
  <c r="N259" i="2"/>
  <c r="N257" i="2"/>
  <c r="N256" i="2"/>
  <c r="O256" i="2" s="1"/>
  <c r="N254" i="2"/>
  <c r="N253" i="2"/>
  <c r="N252" i="2"/>
  <c r="O252" i="2" s="1"/>
  <c r="N251" i="2"/>
  <c r="N250" i="2"/>
  <c r="N249" i="2"/>
  <c r="N247" i="2"/>
  <c r="N246" i="2"/>
  <c r="N245" i="2"/>
  <c r="O245" i="2" s="1"/>
  <c r="N244" i="2"/>
  <c r="O244" i="2" s="1"/>
  <c r="N242" i="2"/>
  <c r="O242" i="2" s="1"/>
  <c r="N241" i="2"/>
  <c r="N240" i="2"/>
  <c r="O240" i="2" s="1"/>
  <c r="N239" i="2"/>
  <c r="N238" i="2"/>
  <c r="N237" i="2"/>
  <c r="O237" i="2" s="1"/>
  <c r="N236" i="2"/>
  <c r="N235" i="2"/>
  <c r="N234" i="2"/>
  <c r="N233" i="2"/>
  <c r="N232" i="2"/>
  <c r="O232" i="2" s="1"/>
  <c r="N231" i="2"/>
  <c r="N228" i="2"/>
  <c r="O228" i="2" s="1"/>
  <c r="N227" i="2"/>
  <c r="N225" i="2"/>
  <c r="O225" i="2" s="1"/>
  <c r="N224" i="2"/>
  <c r="O224" i="2" s="1"/>
  <c r="N223" i="2"/>
  <c r="O223" i="2" s="1"/>
  <c r="N222" i="2"/>
  <c r="N221" i="2"/>
  <c r="O221" i="2" s="1"/>
  <c r="N220" i="2"/>
  <c r="N219" i="2"/>
  <c r="N217" i="2"/>
  <c r="N216" i="2"/>
  <c r="O216" i="2" s="1"/>
  <c r="N215" i="2"/>
  <c r="N214" i="2"/>
  <c r="N213" i="2"/>
  <c r="N212" i="2"/>
  <c r="O212" i="2" s="1"/>
  <c r="N211" i="2"/>
  <c r="N210" i="2"/>
  <c r="N209" i="2"/>
  <c r="O209" i="2" s="1"/>
  <c r="N208" i="2"/>
  <c r="O208" i="2" s="1"/>
  <c r="N206" i="2"/>
  <c r="N205" i="2"/>
  <c r="O205" i="2" s="1"/>
  <c r="N204" i="2"/>
  <c r="O204" i="2" s="1"/>
  <c r="N203" i="2"/>
  <c r="O203" i="2" s="1"/>
  <c r="N200" i="2"/>
  <c r="O200" i="2" s="1"/>
  <c r="N198" i="2"/>
  <c r="N197" i="2"/>
  <c r="N196" i="2"/>
  <c r="N194" i="2"/>
  <c r="N191" i="2"/>
  <c r="N190" i="2"/>
  <c r="N189" i="2"/>
  <c r="O189" i="2" s="1"/>
  <c r="N187" i="2"/>
  <c r="N186" i="2"/>
  <c r="N185" i="2"/>
  <c r="N184" i="2"/>
  <c r="N183" i="2"/>
  <c r="N182" i="2"/>
  <c r="O182" i="2" s="1"/>
  <c r="N180" i="2"/>
  <c r="O180" i="2" s="1"/>
  <c r="N179" i="2"/>
  <c r="N178" i="2"/>
  <c r="N177" i="2"/>
  <c r="O177" i="2" s="1"/>
  <c r="N176" i="2"/>
  <c r="O176" i="2" s="1"/>
  <c r="N175" i="2"/>
  <c r="N173" i="2"/>
  <c r="O173" i="2" s="1"/>
  <c r="N172" i="2"/>
  <c r="O172" i="2" s="1"/>
  <c r="N171" i="2"/>
  <c r="N170" i="2"/>
  <c r="N169" i="2"/>
  <c r="O169" i="2" s="1"/>
  <c r="N167" i="2"/>
  <c r="N166" i="2"/>
  <c r="N165" i="2"/>
  <c r="O165" i="2" s="1"/>
  <c r="N164" i="2"/>
  <c r="O164" i="2" s="1"/>
  <c r="N162" i="2"/>
  <c r="O162" i="2" s="1"/>
  <c r="N161" i="2"/>
  <c r="O161" i="2" s="1"/>
  <c r="N160" i="2"/>
  <c r="O160" i="2" s="1"/>
  <c r="N158" i="2"/>
  <c r="O158" i="2" s="1"/>
  <c r="N157" i="2"/>
  <c r="N156" i="2"/>
  <c r="N155" i="2"/>
  <c r="N152" i="2"/>
  <c r="O152" i="2" s="1"/>
  <c r="N151" i="2"/>
  <c r="N150" i="2"/>
  <c r="N149" i="2"/>
  <c r="N148" i="2"/>
  <c r="O148" i="2" s="1"/>
  <c r="N147" i="2"/>
  <c r="N145" i="2"/>
  <c r="N143" i="2"/>
  <c r="O143" i="2" s="1"/>
  <c r="N142" i="2"/>
  <c r="O142" i="2" s="1"/>
  <c r="N141" i="2"/>
  <c r="O141" i="2" s="1"/>
  <c r="N140" i="2"/>
  <c r="O140" i="2" s="1"/>
  <c r="N139" i="2"/>
  <c r="O139" i="2" s="1"/>
  <c r="N138" i="2"/>
  <c r="O138" i="2" s="1"/>
  <c r="N137" i="2"/>
  <c r="N135" i="2"/>
  <c r="N134" i="2"/>
  <c r="N133" i="2"/>
  <c r="N131" i="2"/>
  <c r="N130" i="2"/>
  <c r="N129" i="2"/>
  <c r="O129" i="2" s="1"/>
  <c r="N127" i="2"/>
  <c r="N123" i="2"/>
  <c r="N122" i="2"/>
  <c r="N117" i="2"/>
  <c r="N115" i="2"/>
  <c r="N108" i="2"/>
  <c r="O108" i="2" s="1"/>
  <c r="N107" i="2"/>
  <c r="O107" i="2" s="1"/>
  <c r="N104" i="2"/>
  <c r="O104" i="2" s="1"/>
  <c r="N102" i="2"/>
  <c r="O102" i="2" s="1"/>
  <c r="N100" i="2"/>
  <c r="O100" i="2" s="1"/>
  <c r="N99" i="2"/>
  <c r="N98" i="2"/>
  <c r="N91" i="2"/>
  <c r="N89" i="2"/>
  <c r="N87" i="2"/>
  <c r="N86" i="2"/>
  <c r="O86" i="2" s="1"/>
  <c r="N83" i="2"/>
  <c r="N74" i="2"/>
  <c r="N73" i="2"/>
  <c r="O73" i="2" s="1"/>
  <c r="N72" i="2"/>
  <c r="O72" i="2" s="1"/>
  <c r="N67" i="2"/>
  <c r="N55" i="2"/>
  <c r="O55" i="2" s="1"/>
  <c r="N45" i="2"/>
  <c r="N43" i="2"/>
  <c r="O43" i="2" s="1"/>
  <c r="N39" i="2"/>
  <c r="O39" i="2" s="1"/>
  <c r="N37" i="2"/>
  <c r="O37" i="2" s="1"/>
  <c r="N34" i="2"/>
  <c r="N28" i="2"/>
  <c r="N16" i="2"/>
  <c r="O16" i="2" s="1"/>
  <c r="N6" i="2"/>
  <c r="O313" i="2"/>
  <c r="O310" i="2"/>
  <c r="O278" i="2"/>
  <c r="O269" i="2"/>
  <c r="O253" i="2"/>
  <c r="O249" i="2"/>
  <c r="O246" i="2"/>
  <c r="O241" i="2"/>
  <c r="O234" i="2"/>
  <c r="O233" i="2"/>
  <c r="O222" i="2"/>
  <c r="O217" i="2"/>
  <c r="O213" i="2"/>
  <c r="O210" i="2"/>
  <c r="O197" i="2"/>
  <c r="O190" i="2"/>
  <c r="O186" i="2"/>
  <c r="O185" i="2"/>
  <c r="O166" i="2"/>
  <c r="O149" i="2"/>
  <c r="O145" i="2"/>
  <c r="O137" i="2"/>
  <c r="O133" i="2"/>
  <c r="O98" i="2"/>
  <c r="O89" i="2"/>
  <c r="O34" i="2"/>
  <c r="O6" i="2"/>
  <c r="O367" i="2"/>
  <c r="O362" i="2"/>
  <c r="O309" i="2"/>
  <c r="O238" i="2"/>
  <c r="O236" i="2"/>
  <c r="O220" i="2"/>
  <c r="O214" i="2"/>
  <c r="O206" i="2"/>
  <c r="O198" i="2"/>
  <c r="O194" i="2"/>
  <c r="O170" i="2"/>
  <c r="O167" i="2"/>
  <c r="O156" i="2"/>
  <c r="O155" i="2"/>
  <c r="O151" i="2"/>
  <c r="O150" i="2"/>
  <c r="O147" i="2"/>
  <c r="O134" i="2"/>
  <c r="O127" i="2"/>
  <c r="O122" i="2"/>
  <c r="O117" i="2"/>
  <c r="O99" i="2"/>
  <c r="O83" i="2"/>
  <c r="O28" i="2"/>
  <c r="I8" i="1"/>
  <c r="K8" i="1" s="1"/>
  <c r="O45" i="2"/>
  <c r="O74" i="2"/>
  <c r="O87" i="2"/>
  <c r="O91" i="2"/>
  <c r="O115" i="2"/>
  <c r="O123" i="2"/>
  <c r="O130" i="2"/>
  <c r="O131" i="2"/>
  <c r="O135" i="2"/>
  <c r="O157" i="2"/>
  <c r="O171" i="2"/>
  <c r="O175" i="2"/>
  <c r="O178" i="2"/>
  <c r="O179" i="2"/>
  <c r="O183" i="2"/>
  <c r="O184" i="2"/>
  <c r="O187" i="2"/>
  <c r="O191" i="2"/>
  <c r="O196" i="2"/>
  <c r="O211" i="2"/>
  <c r="O219" i="2"/>
  <c r="O227" i="2"/>
  <c r="O231" i="2"/>
  <c r="O235" i="2"/>
  <c r="O239" i="2"/>
  <c r="O247" i="2"/>
  <c r="O250" i="2"/>
  <c r="O251" i="2"/>
  <c r="O254" i="2"/>
  <c r="O257" i="2"/>
  <c r="O259" i="2"/>
  <c r="O266" i="2"/>
  <c r="O267" i="2"/>
  <c r="O274" i="2"/>
  <c r="O275" i="2"/>
  <c r="O276" i="2"/>
  <c r="O279" i="2"/>
  <c r="O315" i="2"/>
  <c r="O327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O67" i="2"/>
  <c r="O215" i="2"/>
  <c r="O298" i="2"/>
  <c r="M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" i="2"/>
  <c r="G3" i="2"/>
  <c r="Q7" i="1"/>
  <c r="Q6" i="1"/>
  <c r="Q5" i="1"/>
  <c r="C3" i="2"/>
  <c r="N3" i="2" s="1"/>
  <c r="O3" i="2" s="1"/>
  <c r="O5" i="1"/>
  <c r="O6" i="1"/>
  <c r="O7" i="1"/>
  <c r="F3" i="2"/>
  <c r="B4" i="2"/>
  <c r="P4" i="2" s="1"/>
  <c r="I5" i="1"/>
  <c r="K5" i="1" s="1"/>
  <c r="I6" i="1"/>
  <c r="K6" i="1" s="1"/>
  <c r="I7" i="1"/>
  <c r="K7" i="1" s="1"/>
  <c r="I4" i="1"/>
  <c r="K4" i="1" s="1"/>
  <c r="E7" i="1"/>
  <c r="E6" i="1"/>
  <c r="E5" i="1"/>
  <c r="P3" i="2" s="1"/>
  <c r="Q3" i="2" s="1"/>
  <c r="H3" i="2" l="1"/>
  <c r="I3" i="2" s="1"/>
  <c r="U3" i="2"/>
  <c r="D3" i="2"/>
  <c r="R3" i="2"/>
  <c r="E4" i="2"/>
  <c r="G4" i="2"/>
  <c r="C4" i="2"/>
  <c r="B5" i="2"/>
  <c r="P5" i="2" s="1"/>
  <c r="H4" i="2" l="1"/>
  <c r="I4" i="2" s="1"/>
  <c r="U4" i="2"/>
  <c r="D4" i="2"/>
  <c r="N4" i="2"/>
  <c r="O4" i="2" s="1"/>
  <c r="S4" i="2" s="1"/>
  <c r="T4" i="2" s="1"/>
  <c r="S3" i="2"/>
  <c r="T3" i="2" s="1"/>
  <c r="Q4" i="2"/>
  <c r="F4" i="2"/>
  <c r="G5" i="2"/>
  <c r="C5" i="2"/>
  <c r="B6" i="2"/>
  <c r="P6" i="2" s="1"/>
  <c r="D5" i="2" l="1"/>
  <c r="N5" i="2"/>
  <c r="O5" i="2" s="1"/>
  <c r="H5" i="2"/>
  <c r="I5" i="2" s="1"/>
  <c r="U5" i="2"/>
  <c r="R4" i="2"/>
  <c r="E5" i="2"/>
  <c r="B7" i="2"/>
  <c r="P7" i="2" s="1"/>
  <c r="C6" i="2"/>
  <c r="G6" i="2"/>
  <c r="H6" i="2" l="1"/>
  <c r="I6" i="2" s="1"/>
  <c r="U6" i="2"/>
  <c r="Q5" i="2"/>
  <c r="S5" i="2"/>
  <c r="T5" i="2" s="1"/>
  <c r="D6" i="2"/>
  <c r="F5" i="2"/>
  <c r="B8" i="2"/>
  <c r="P8" i="2" s="1"/>
  <c r="G7" i="2"/>
  <c r="C7" i="2"/>
  <c r="H7" i="2" l="1"/>
  <c r="I7" i="2" s="1"/>
  <c r="U7" i="2"/>
  <c r="D7" i="2"/>
  <c r="N7" i="2"/>
  <c r="O7" i="2" s="1"/>
  <c r="R5" i="2"/>
  <c r="E6" i="2"/>
  <c r="B9" i="2"/>
  <c r="P9" i="2" s="1"/>
  <c r="C8" i="2"/>
  <c r="N8" i="2" s="1"/>
  <c r="O8" i="2" s="1"/>
  <c r="G8" i="2"/>
  <c r="H8" i="2" l="1"/>
  <c r="I8" i="2" s="1"/>
  <c r="U8" i="2"/>
  <c r="Q6" i="2"/>
  <c r="S6" i="2"/>
  <c r="T6" i="2" s="1"/>
  <c r="D8" i="2"/>
  <c r="F6" i="2"/>
  <c r="B10" i="2"/>
  <c r="P10" i="2" s="1"/>
  <c r="G9" i="2"/>
  <c r="C9" i="2"/>
  <c r="N9" i="2" s="1"/>
  <c r="O9" i="2" s="1"/>
  <c r="H9" i="2" l="1"/>
  <c r="I9" i="2" s="1"/>
  <c r="U9" i="2"/>
  <c r="D9" i="2"/>
  <c r="R6" i="2"/>
  <c r="E7" i="2"/>
  <c r="B11" i="2"/>
  <c r="P11" i="2" s="1"/>
  <c r="C10" i="2"/>
  <c r="N10" i="2" s="1"/>
  <c r="G10" i="2"/>
  <c r="H10" i="2" l="1"/>
  <c r="I10" i="2" s="1"/>
  <c r="U10" i="2"/>
  <c r="Q7" i="2"/>
  <c r="S7" i="2"/>
  <c r="T7" i="2" s="1"/>
  <c r="D10" i="2"/>
  <c r="O10" i="2" s="1"/>
  <c r="F7" i="2"/>
  <c r="B12" i="2"/>
  <c r="P12" i="2" s="1"/>
  <c r="G11" i="2"/>
  <c r="C11" i="2"/>
  <c r="N11" i="2" s="1"/>
  <c r="H11" i="2" l="1"/>
  <c r="I11" i="2" s="1"/>
  <c r="U11" i="2"/>
  <c r="E8" i="2"/>
  <c r="R7" i="2"/>
  <c r="D11" i="2"/>
  <c r="O11" i="2" s="1"/>
  <c r="B13" i="2"/>
  <c r="P13" i="2" s="1"/>
  <c r="G12" i="2"/>
  <c r="C12" i="2"/>
  <c r="N12" i="2" s="1"/>
  <c r="H12" i="2" l="1"/>
  <c r="I12" i="2" s="1"/>
  <c r="U12" i="2"/>
  <c r="Q8" i="2"/>
  <c r="S8" i="2"/>
  <c r="T8" i="2" s="1"/>
  <c r="D12" i="2"/>
  <c r="O12" i="2" s="1"/>
  <c r="F8" i="2"/>
  <c r="B14" i="2"/>
  <c r="P14" i="2" s="1"/>
  <c r="G13" i="2"/>
  <c r="C13" i="2"/>
  <c r="N13" i="2" s="1"/>
  <c r="H13" i="2" l="1"/>
  <c r="I13" i="2" s="1"/>
  <c r="U13" i="2"/>
  <c r="R8" i="2"/>
  <c r="E9" i="2"/>
  <c r="D13" i="2"/>
  <c r="O13" i="2" s="1"/>
  <c r="B15" i="2"/>
  <c r="P15" i="2" s="1"/>
  <c r="C14" i="2"/>
  <c r="N14" i="2" s="1"/>
  <c r="G14" i="2"/>
  <c r="H14" i="2" l="1"/>
  <c r="I14" i="2" s="1"/>
  <c r="U14" i="2"/>
  <c r="Q9" i="2"/>
  <c r="S9" i="2"/>
  <c r="T9" i="2" s="1"/>
  <c r="D14" i="2"/>
  <c r="O14" i="2" s="1"/>
  <c r="F9" i="2"/>
  <c r="B16" i="2"/>
  <c r="P16" i="2" s="1"/>
  <c r="G15" i="2"/>
  <c r="C15" i="2"/>
  <c r="H15" i="2" l="1"/>
  <c r="I15" i="2" s="1"/>
  <c r="U15" i="2"/>
  <c r="D15" i="2"/>
  <c r="N15" i="2"/>
  <c r="O15" i="2" s="1"/>
  <c r="E10" i="2"/>
  <c r="R9" i="2"/>
  <c r="B17" i="2"/>
  <c r="P17" i="2" s="1"/>
  <c r="C16" i="2"/>
  <c r="G16" i="2"/>
  <c r="H16" i="2" l="1"/>
  <c r="I16" i="2" s="1"/>
  <c r="U16" i="2"/>
  <c r="Q10" i="2"/>
  <c r="S10" i="2"/>
  <c r="T10" i="2" s="1"/>
  <c r="F10" i="2"/>
  <c r="D16" i="2"/>
  <c r="B18" i="2"/>
  <c r="P18" i="2" s="1"/>
  <c r="G17" i="2"/>
  <c r="C17" i="2"/>
  <c r="N17" i="2" s="1"/>
  <c r="H17" i="2" l="1"/>
  <c r="I17" i="2" s="1"/>
  <c r="U17" i="2"/>
  <c r="D17" i="2"/>
  <c r="O17" i="2" s="1"/>
  <c r="E11" i="2"/>
  <c r="R10" i="2"/>
  <c r="B19" i="2"/>
  <c r="P19" i="2" s="1"/>
  <c r="C18" i="2"/>
  <c r="N18" i="2" s="1"/>
  <c r="G18" i="2"/>
  <c r="H18" i="2" l="1"/>
  <c r="I18" i="2" s="1"/>
  <c r="U18" i="2"/>
  <c r="Q11" i="2"/>
  <c r="S11" i="2"/>
  <c r="T11" i="2" s="1"/>
  <c r="D18" i="2"/>
  <c r="O18" i="2" s="1"/>
  <c r="F11" i="2"/>
  <c r="B20" i="2"/>
  <c r="P20" i="2" s="1"/>
  <c r="G19" i="2"/>
  <c r="C19" i="2"/>
  <c r="H19" i="2" l="1"/>
  <c r="I19" i="2" s="1"/>
  <c r="U19" i="2"/>
  <c r="D19" i="2"/>
  <c r="N19" i="2"/>
  <c r="O19" i="2" s="1"/>
  <c r="E12" i="2"/>
  <c r="R11" i="2"/>
  <c r="B21" i="2"/>
  <c r="P21" i="2" s="1"/>
  <c r="G20" i="2"/>
  <c r="C20" i="2"/>
  <c r="N20" i="2" s="1"/>
  <c r="O20" i="2" s="1"/>
  <c r="H20" i="2" l="1"/>
  <c r="I20" i="2" s="1"/>
  <c r="U20" i="2"/>
  <c r="Q12" i="2"/>
  <c r="S12" i="2"/>
  <c r="T12" i="2" s="1"/>
  <c r="F12" i="2"/>
  <c r="D20" i="2"/>
  <c r="B22" i="2"/>
  <c r="P22" i="2" s="1"/>
  <c r="G21" i="2"/>
  <c r="C21" i="2"/>
  <c r="N21" i="2" s="1"/>
  <c r="H21" i="2" l="1"/>
  <c r="I21" i="2" s="1"/>
  <c r="U21" i="2"/>
  <c r="D21" i="2"/>
  <c r="O21" i="2" s="1"/>
  <c r="E13" i="2"/>
  <c r="R12" i="2"/>
  <c r="B23" i="2"/>
  <c r="P23" i="2" s="1"/>
  <c r="C22" i="2"/>
  <c r="N22" i="2" s="1"/>
  <c r="G22" i="2"/>
  <c r="H22" i="2" l="1"/>
  <c r="I22" i="2" s="1"/>
  <c r="U22" i="2"/>
  <c r="Q13" i="2"/>
  <c r="S13" i="2"/>
  <c r="T13" i="2" s="1"/>
  <c r="D22" i="2"/>
  <c r="O22" i="2" s="1"/>
  <c r="F13" i="2"/>
  <c r="B24" i="2"/>
  <c r="P24" i="2" s="1"/>
  <c r="G23" i="2"/>
  <c r="C23" i="2"/>
  <c r="N23" i="2" s="1"/>
  <c r="H23" i="2" l="1"/>
  <c r="I23" i="2" s="1"/>
  <c r="U23" i="2"/>
  <c r="D23" i="2"/>
  <c r="O23" i="2" s="1"/>
  <c r="E14" i="2"/>
  <c r="R13" i="2"/>
  <c r="C24" i="2"/>
  <c r="N24" i="2" s="1"/>
  <c r="G24" i="2"/>
  <c r="B25" i="2"/>
  <c r="P25" i="2" s="1"/>
  <c r="H24" i="2" l="1"/>
  <c r="I24" i="2" s="1"/>
  <c r="U24" i="2"/>
  <c r="Q14" i="2"/>
  <c r="S14" i="2"/>
  <c r="T14" i="2" s="1"/>
  <c r="D24" i="2"/>
  <c r="O24" i="2" s="1"/>
  <c r="F14" i="2"/>
  <c r="G25" i="2"/>
  <c r="B26" i="2"/>
  <c r="P26" i="2" s="1"/>
  <c r="C25" i="2"/>
  <c r="N25" i="2" s="1"/>
  <c r="H25" i="2" l="1"/>
  <c r="I25" i="2" s="1"/>
  <c r="U25" i="2"/>
  <c r="D25" i="2"/>
  <c r="O25" i="2" s="1"/>
  <c r="R14" i="2"/>
  <c r="E15" i="2"/>
  <c r="B27" i="2"/>
  <c r="P27" i="2" s="1"/>
  <c r="C26" i="2"/>
  <c r="N26" i="2" s="1"/>
  <c r="G26" i="2"/>
  <c r="H26" i="2" l="1"/>
  <c r="I26" i="2" s="1"/>
  <c r="U26" i="2"/>
  <c r="Q15" i="2"/>
  <c r="S15" i="2"/>
  <c r="T15" i="2" s="1"/>
  <c r="D26" i="2"/>
  <c r="O26" i="2" s="1"/>
  <c r="F15" i="2"/>
  <c r="B28" i="2"/>
  <c r="P28" i="2" s="1"/>
  <c r="G27" i="2"/>
  <c r="C27" i="2"/>
  <c r="H27" i="2" l="1"/>
  <c r="I27" i="2" s="1"/>
  <c r="U27" i="2"/>
  <c r="D27" i="2"/>
  <c r="N27" i="2"/>
  <c r="O27" i="2" s="1"/>
  <c r="E16" i="2"/>
  <c r="R15" i="2"/>
  <c r="B29" i="2"/>
  <c r="P29" i="2" s="1"/>
  <c r="G28" i="2"/>
  <c r="C28" i="2"/>
  <c r="H28" i="2" l="1"/>
  <c r="I28" i="2" s="1"/>
  <c r="U28" i="2"/>
  <c r="Q16" i="2"/>
  <c r="S16" i="2"/>
  <c r="T16" i="2" s="1"/>
  <c r="D28" i="2"/>
  <c r="F16" i="2"/>
  <c r="B30" i="2"/>
  <c r="P30" i="2" s="1"/>
  <c r="G29" i="2"/>
  <c r="C29" i="2"/>
  <c r="N29" i="2" s="1"/>
  <c r="H29" i="2" l="1"/>
  <c r="I29" i="2" s="1"/>
  <c r="U29" i="2"/>
  <c r="E17" i="2"/>
  <c r="R16" i="2"/>
  <c r="D29" i="2"/>
  <c r="O29" i="2" s="1"/>
  <c r="B31" i="2"/>
  <c r="P31" i="2" s="1"/>
  <c r="G30" i="2"/>
  <c r="C30" i="2"/>
  <c r="H30" i="2" l="1"/>
  <c r="I30" i="2" s="1"/>
  <c r="U30" i="2"/>
  <c r="D30" i="2"/>
  <c r="N30" i="2"/>
  <c r="O30" i="2" s="1"/>
  <c r="Q17" i="2"/>
  <c r="S17" i="2"/>
  <c r="T17" i="2" s="1"/>
  <c r="F17" i="2"/>
  <c r="B32" i="2"/>
  <c r="P32" i="2" s="1"/>
  <c r="G31" i="2"/>
  <c r="C31" i="2"/>
  <c r="D31" i="2" l="1"/>
  <c r="N31" i="2"/>
  <c r="O31" i="2" s="1"/>
  <c r="H31" i="2"/>
  <c r="I31" i="2" s="1"/>
  <c r="U31" i="2"/>
  <c r="R17" i="2"/>
  <c r="E18" i="2"/>
  <c r="B33" i="2"/>
  <c r="P33" i="2" s="1"/>
  <c r="G32" i="2"/>
  <c r="C32" i="2"/>
  <c r="H32" i="2" l="1"/>
  <c r="I32" i="2" s="1"/>
  <c r="U32" i="2"/>
  <c r="D32" i="2"/>
  <c r="N32" i="2"/>
  <c r="O32" i="2" s="1"/>
  <c r="Q18" i="2"/>
  <c r="S18" i="2"/>
  <c r="T18" i="2" s="1"/>
  <c r="F18" i="2"/>
  <c r="B34" i="2"/>
  <c r="P34" i="2" s="1"/>
  <c r="G33" i="2"/>
  <c r="C33" i="2"/>
  <c r="H33" i="2" l="1"/>
  <c r="I33" i="2" s="1"/>
  <c r="U33" i="2"/>
  <c r="D33" i="2"/>
  <c r="N33" i="2"/>
  <c r="O33" i="2" s="1"/>
  <c r="R18" i="2"/>
  <c r="E19" i="2"/>
  <c r="B35" i="2"/>
  <c r="P35" i="2" s="1"/>
  <c r="G34" i="2"/>
  <c r="C34" i="2"/>
  <c r="H34" i="2" l="1"/>
  <c r="I34" i="2" s="1"/>
  <c r="U34" i="2"/>
  <c r="Q19" i="2"/>
  <c r="S19" i="2"/>
  <c r="T19" i="2" s="1"/>
  <c r="F19" i="2"/>
  <c r="D34" i="2"/>
  <c r="B36" i="2"/>
  <c r="P36" i="2" s="1"/>
  <c r="G35" i="2"/>
  <c r="C35" i="2"/>
  <c r="H35" i="2" l="1"/>
  <c r="I35" i="2" s="1"/>
  <c r="U35" i="2"/>
  <c r="D35" i="2"/>
  <c r="N35" i="2"/>
  <c r="O35" i="2" s="1"/>
  <c r="E20" i="2"/>
  <c r="R19" i="2"/>
  <c r="B37" i="2"/>
  <c r="P37" i="2" s="1"/>
  <c r="C36" i="2"/>
  <c r="G36" i="2"/>
  <c r="H36" i="2" l="1"/>
  <c r="I36" i="2" s="1"/>
  <c r="U36" i="2"/>
  <c r="D36" i="2"/>
  <c r="N36" i="2"/>
  <c r="O36" i="2" s="1"/>
  <c r="Q20" i="2"/>
  <c r="S20" i="2"/>
  <c r="T20" i="2" s="1"/>
  <c r="F20" i="2"/>
  <c r="B38" i="2"/>
  <c r="P38" i="2" s="1"/>
  <c r="G37" i="2"/>
  <c r="C37" i="2"/>
  <c r="H37" i="2" l="1"/>
  <c r="I37" i="2" s="1"/>
  <c r="U37" i="2"/>
  <c r="R20" i="2"/>
  <c r="E21" i="2"/>
  <c r="D37" i="2"/>
  <c r="B39" i="2"/>
  <c r="P39" i="2" s="1"/>
  <c r="G38" i="2"/>
  <c r="C38" i="2"/>
  <c r="D38" i="2" l="1"/>
  <c r="N38" i="2"/>
  <c r="O38" i="2" s="1"/>
  <c r="H38" i="2"/>
  <c r="I38" i="2" s="1"/>
  <c r="U38" i="2"/>
  <c r="Q21" i="2"/>
  <c r="S21" i="2"/>
  <c r="T21" i="2" s="1"/>
  <c r="F21" i="2"/>
  <c r="B40" i="2"/>
  <c r="P40" i="2" s="1"/>
  <c r="G39" i="2"/>
  <c r="C39" i="2"/>
  <c r="H39" i="2" l="1"/>
  <c r="I39" i="2" s="1"/>
  <c r="U39" i="2"/>
  <c r="E22" i="2"/>
  <c r="R21" i="2"/>
  <c r="D39" i="2"/>
  <c r="B41" i="2"/>
  <c r="P41" i="2" s="1"/>
  <c r="G40" i="2"/>
  <c r="C40" i="2"/>
  <c r="N40" i="2" s="1"/>
  <c r="H40" i="2" l="1"/>
  <c r="I40" i="2" s="1"/>
  <c r="U40" i="2"/>
  <c r="Q22" i="2"/>
  <c r="S22" i="2"/>
  <c r="T22" i="2" s="1"/>
  <c r="D40" i="2"/>
  <c r="O40" i="2" s="1"/>
  <c r="F22" i="2"/>
  <c r="B42" i="2"/>
  <c r="P42" i="2" s="1"/>
  <c r="G41" i="2"/>
  <c r="C41" i="2"/>
  <c r="H41" i="2" l="1"/>
  <c r="I41" i="2" s="1"/>
  <c r="U41" i="2"/>
  <c r="D41" i="2"/>
  <c r="N41" i="2"/>
  <c r="O41" i="2" s="1"/>
  <c r="R22" i="2"/>
  <c r="E23" i="2"/>
  <c r="B43" i="2"/>
  <c r="P43" i="2" s="1"/>
  <c r="G42" i="2"/>
  <c r="C42" i="2"/>
  <c r="H42" i="2" l="1"/>
  <c r="I42" i="2" s="1"/>
  <c r="U42" i="2"/>
  <c r="D42" i="2"/>
  <c r="N42" i="2"/>
  <c r="O42" i="2" s="1"/>
  <c r="Q23" i="2"/>
  <c r="S23" i="2"/>
  <c r="T23" i="2" s="1"/>
  <c r="F23" i="2"/>
  <c r="B44" i="2"/>
  <c r="P44" i="2" s="1"/>
  <c r="G43" i="2"/>
  <c r="C43" i="2"/>
  <c r="H43" i="2" l="1"/>
  <c r="I43" i="2" s="1"/>
  <c r="U43" i="2"/>
  <c r="E24" i="2"/>
  <c r="R23" i="2"/>
  <c r="D43" i="2"/>
  <c r="B45" i="2"/>
  <c r="P45" i="2" s="1"/>
  <c r="C44" i="2"/>
  <c r="G44" i="2"/>
  <c r="H44" i="2" l="1"/>
  <c r="I44" i="2" s="1"/>
  <c r="U44" i="2"/>
  <c r="D44" i="2"/>
  <c r="N44" i="2"/>
  <c r="O44" i="2" s="1"/>
  <c r="Q24" i="2"/>
  <c r="S24" i="2"/>
  <c r="T24" i="2" s="1"/>
  <c r="F24" i="2"/>
  <c r="B46" i="2"/>
  <c r="P46" i="2" s="1"/>
  <c r="G45" i="2"/>
  <c r="C45" i="2"/>
  <c r="D45" i="2" s="1"/>
  <c r="H45" i="2" l="1"/>
  <c r="I45" i="2" s="1"/>
  <c r="U45" i="2"/>
  <c r="R24" i="2"/>
  <c r="E25" i="2"/>
  <c r="B47" i="2"/>
  <c r="P47" i="2" s="1"/>
  <c r="G46" i="2"/>
  <c r="C46" i="2"/>
  <c r="N46" i="2" s="1"/>
  <c r="O46" i="2" s="1"/>
  <c r="H46" i="2" l="1"/>
  <c r="I46" i="2" s="1"/>
  <c r="U46" i="2"/>
  <c r="Q25" i="2"/>
  <c r="S25" i="2"/>
  <c r="T25" i="2" s="1"/>
  <c r="D46" i="2"/>
  <c r="F25" i="2"/>
  <c r="B48" i="2"/>
  <c r="P48" i="2" s="1"/>
  <c r="G47" i="2"/>
  <c r="C47" i="2"/>
  <c r="N47" i="2" s="1"/>
  <c r="H47" i="2" l="1"/>
  <c r="I47" i="2" s="1"/>
  <c r="U47" i="2"/>
  <c r="D47" i="2"/>
  <c r="O47" i="2" s="1"/>
  <c r="R25" i="2"/>
  <c r="E26" i="2"/>
  <c r="B49" i="2"/>
  <c r="P49" i="2" s="1"/>
  <c r="G48" i="2"/>
  <c r="C48" i="2"/>
  <c r="H48" i="2" l="1"/>
  <c r="I48" i="2" s="1"/>
  <c r="U48" i="2"/>
  <c r="D48" i="2"/>
  <c r="N48" i="2"/>
  <c r="O48" i="2" s="1"/>
  <c r="Q26" i="2"/>
  <c r="S26" i="2"/>
  <c r="T26" i="2" s="1"/>
  <c r="F26" i="2"/>
  <c r="B50" i="2"/>
  <c r="P50" i="2" s="1"/>
  <c r="G49" i="2"/>
  <c r="C49" i="2"/>
  <c r="N49" i="2" s="1"/>
  <c r="O49" i="2" s="1"/>
  <c r="H49" i="2" l="1"/>
  <c r="I49" i="2" s="1"/>
  <c r="U49" i="2"/>
  <c r="D49" i="2"/>
  <c r="R26" i="2"/>
  <c r="E27" i="2"/>
  <c r="B51" i="2"/>
  <c r="P51" i="2" s="1"/>
  <c r="G50" i="2"/>
  <c r="C50" i="2"/>
  <c r="N50" i="2" s="1"/>
  <c r="H50" i="2" l="1"/>
  <c r="I50" i="2" s="1"/>
  <c r="U50" i="2"/>
  <c r="Q27" i="2"/>
  <c r="S27" i="2"/>
  <c r="T27" i="2" s="1"/>
  <c r="D50" i="2"/>
  <c r="O50" i="2" s="1"/>
  <c r="F27" i="2"/>
  <c r="B52" i="2"/>
  <c r="P52" i="2" s="1"/>
  <c r="G51" i="2"/>
  <c r="C51" i="2"/>
  <c r="N51" i="2" s="1"/>
  <c r="H51" i="2" l="1"/>
  <c r="I51" i="2" s="1"/>
  <c r="U51" i="2"/>
  <c r="D51" i="2"/>
  <c r="O51" i="2" s="1"/>
  <c r="R27" i="2"/>
  <c r="E28" i="2"/>
  <c r="B53" i="2"/>
  <c r="P53" i="2" s="1"/>
  <c r="C52" i="2"/>
  <c r="G52" i="2"/>
  <c r="D52" i="2" l="1"/>
  <c r="N52" i="2"/>
  <c r="O52" i="2" s="1"/>
  <c r="H52" i="2"/>
  <c r="I52" i="2" s="1"/>
  <c r="U52" i="2"/>
  <c r="Q28" i="2"/>
  <c r="S28" i="2"/>
  <c r="T28" i="2" s="1"/>
  <c r="F28" i="2"/>
  <c r="B54" i="2"/>
  <c r="P54" i="2" s="1"/>
  <c r="G53" i="2"/>
  <c r="C53" i="2"/>
  <c r="N53" i="2" s="1"/>
  <c r="O53" i="2" s="1"/>
  <c r="H53" i="2" l="1"/>
  <c r="I53" i="2" s="1"/>
  <c r="U53" i="2"/>
  <c r="D53" i="2"/>
  <c r="E29" i="2"/>
  <c r="R28" i="2"/>
  <c r="B55" i="2"/>
  <c r="P55" i="2" s="1"/>
  <c r="G54" i="2"/>
  <c r="C54" i="2"/>
  <c r="H54" i="2" l="1"/>
  <c r="I54" i="2" s="1"/>
  <c r="U54" i="2"/>
  <c r="D54" i="2"/>
  <c r="N54" i="2"/>
  <c r="O54" i="2" s="1"/>
  <c r="Q29" i="2"/>
  <c r="S29" i="2"/>
  <c r="T29" i="2" s="1"/>
  <c r="F29" i="2"/>
  <c r="B56" i="2"/>
  <c r="P56" i="2" s="1"/>
  <c r="G55" i="2"/>
  <c r="C55" i="2"/>
  <c r="H55" i="2" l="1"/>
  <c r="I55" i="2" s="1"/>
  <c r="U55" i="2"/>
  <c r="D55" i="2"/>
  <c r="E30" i="2"/>
  <c r="R29" i="2"/>
  <c r="B57" i="2"/>
  <c r="P57" i="2" s="1"/>
  <c r="G56" i="2"/>
  <c r="C56" i="2"/>
  <c r="H56" i="2" l="1"/>
  <c r="I56" i="2" s="1"/>
  <c r="U56" i="2"/>
  <c r="D56" i="2"/>
  <c r="N56" i="2"/>
  <c r="O56" i="2" s="1"/>
  <c r="Q30" i="2"/>
  <c r="S30" i="2"/>
  <c r="T30" i="2" s="1"/>
  <c r="F30" i="2"/>
  <c r="B58" i="2"/>
  <c r="P58" i="2" s="1"/>
  <c r="G57" i="2"/>
  <c r="C57" i="2"/>
  <c r="N57" i="2" s="1"/>
  <c r="O57" i="2" s="1"/>
  <c r="H57" i="2" l="1"/>
  <c r="I57" i="2" s="1"/>
  <c r="U57" i="2"/>
  <c r="D57" i="2"/>
  <c r="R30" i="2"/>
  <c r="E31" i="2"/>
  <c r="B59" i="2"/>
  <c r="P59" i="2" s="1"/>
  <c r="G58" i="2"/>
  <c r="C58" i="2"/>
  <c r="N58" i="2" s="1"/>
  <c r="H58" i="2" l="1"/>
  <c r="I58" i="2" s="1"/>
  <c r="U58" i="2"/>
  <c r="Q31" i="2"/>
  <c r="S31" i="2"/>
  <c r="T31" i="2" s="1"/>
  <c r="F31" i="2"/>
  <c r="D58" i="2"/>
  <c r="O58" i="2" s="1"/>
  <c r="B60" i="2"/>
  <c r="P60" i="2" s="1"/>
  <c r="G59" i="2"/>
  <c r="C59" i="2"/>
  <c r="N59" i="2" s="1"/>
  <c r="H59" i="2" l="1"/>
  <c r="I59" i="2" s="1"/>
  <c r="U59" i="2"/>
  <c r="D59" i="2"/>
  <c r="O59" i="2" s="1"/>
  <c r="E32" i="2"/>
  <c r="R31" i="2"/>
  <c r="B61" i="2"/>
  <c r="P61" i="2" s="1"/>
  <c r="G60" i="2"/>
  <c r="C60" i="2"/>
  <c r="D60" i="2" l="1"/>
  <c r="N60" i="2"/>
  <c r="O60" i="2" s="1"/>
  <c r="H60" i="2"/>
  <c r="I60" i="2" s="1"/>
  <c r="U60" i="2"/>
  <c r="Q32" i="2"/>
  <c r="S32" i="2"/>
  <c r="T32" i="2" s="1"/>
  <c r="F32" i="2"/>
  <c r="B62" i="2"/>
  <c r="P62" i="2" s="1"/>
  <c r="G61" i="2"/>
  <c r="C61" i="2"/>
  <c r="N61" i="2" s="1"/>
  <c r="O61" i="2" s="1"/>
  <c r="H61" i="2" l="1"/>
  <c r="I61" i="2" s="1"/>
  <c r="U61" i="2"/>
  <c r="D61" i="2"/>
  <c r="E33" i="2"/>
  <c r="R32" i="2"/>
  <c r="B63" i="2"/>
  <c r="P63" i="2" s="1"/>
  <c r="G62" i="2"/>
  <c r="C62" i="2"/>
  <c r="N62" i="2" s="1"/>
  <c r="H62" i="2" l="1"/>
  <c r="I62" i="2" s="1"/>
  <c r="U62" i="2"/>
  <c r="Q33" i="2"/>
  <c r="S33" i="2"/>
  <c r="T33" i="2" s="1"/>
  <c r="F33" i="2"/>
  <c r="D62" i="2"/>
  <c r="O62" i="2" s="1"/>
  <c r="B64" i="2"/>
  <c r="P64" i="2" s="1"/>
  <c r="G63" i="2"/>
  <c r="C63" i="2"/>
  <c r="N63" i="2" s="1"/>
  <c r="H63" i="2" l="1"/>
  <c r="I63" i="2" s="1"/>
  <c r="U63" i="2"/>
  <c r="D63" i="2"/>
  <c r="O63" i="2" s="1"/>
  <c r="E34" i="2"/>
  <c r="R33" i="2"/>
  <c r="B65" i="2"/>
  <c r="P65" i="2" s="1"/>
  <c r="G64" i="2"/>
  <c r="C64" i="2"/>
  <c r="N64" i="2" s="1"/>
  <c r="H64" i="2" l="1"/>
  <c r="I64" i="2" s="1"/>
  <c r="U64" i="2"/>
  <c r="Q34" i="2"/>
  <c r="S34" i="2"/>
  <c r="T34" i="2" s="1"/>
  <c r="F34" i="2"/>
  <c r="D64" i="2"/>
  <c r="O64" i="2" s="1"/>
  <c r="B66" i="2"/>
  <c r="P66" i="2" s="1"/>
  <c r="G65" i="2"/>
  <c r="C65" i="2"/>
  <c r="N65" i="2" s="1"/>
  <c r="H65" i="2" l="1"/>
  <c r="I65" i="2" s="1"/>
  <c r="U65" i="2"/>
  <c r="D65" i="2"/>
  <c r="O65" i="2" s="1"/>
  <c r="E35" i="2"/>
  <c r="R34" i="2"/>
  <c r="B67" i="2"/>
  <c r="P67" i="2" s="1"/>
  <c r="G66" i="2"/>
  <c r="C66" i="2"/>
  <c r="D66" i="2" l="1"/>
  <c r="N66" i="2"/>
  <c r="H66" i="2"/>
  <c r="I66" i="2" s="1"/>
  <c r="U66" i="2"/>
  <c r="Q35" i="2"/>
  <c r="S35" i="2"/>
  <c r="T35" i="2" s="1"/>
  <c r="F35" i="2"/>
  <c r="B68" i="2"/>
  <c r="P68" i="2" s="1"/>
  <c r="G67" i="2"/>
  <c r="C67" i="2"/>
  <c r="H67" i="2" l="1"/>
  <c r="I67" i="2" s="1"/>
  <c r="U67" i="2"/>
  <c r="O66" i="2"/>
  <c r="E36" i="2"/>
  <c r="R35" i="2"/>
  <c r="D67" i="2"/>
  <c r="B69" i="2"/>
  <c r="P69" i="2" s="1"/>
  <c r="C68" i="2"/>
  <c r="G68" i="2"/>
  <c r="D68" i="2" l="1"/>
  <c r="N68" i="2"/>
  <c r="H68" i="2"/>
  <c r="I68" i="2" s="1"/>
  <c r="U68" i="2"/>
  <c r="Q36" i="2"/>
  <c r="S36" i="2"/>
  <c r="T36" i="2" s="1"/>
  <c r="F36" i="2"/>
  <c r="B70" i="2"/>
  <c r="P70" i="2" s="1"/>
  <c r="G69" i="2"/>
  <c r="C69" i="2"/>
  <c r="N69" i="2" s="1"/>
  <c r="O69" i="2" s="1"/>
  <c r="H69" i="2" l="1"/>
  <c r="I69" i="2" s="1"/>
  <c r="U69" i="2"/>
  <c r="O68" i="2"/>
  <c r="D69" i="2"/>
  <c r="E37" i="2"/>
  <c r="R36" i="2"/>
  <c r="B71" i="2"/>
  <c r="P71" i="2" s="1"/>
  <c r="G70" i="2"/>
  <c r="C70" i="2"/>
  <c r="N70" i="2" s="1"/>
  <c r="H70" i="2" l="1"/>
  <c r="I70" i="2" s="1"/>
  <c r="U70" i="2"/>
  <c r="Q37" i="2"/>
  <c r="S37" i="2"/>
  <c r="T37" i="2" s="1"/>
  <c r="F37" i="2"/>
  <c r="D70" i="2"/>
  <c r="O70" i="2" s="1"/>
  <c r="B72" i="2"/>
  <c r="P72" i="2" s="1"/>
  <c r="G71" i="2"/>
  <c r="C71" i="2"/>
  <c r="H71" i="2" l="1"/>
  <c r="I71" i="2" s="1"/>
  <c r="U71" i="2"/>
  <c r="D71" i="2"/>
  <c r="N71" i="2"/>
  <c r="R37" i="2"/>
  <c r="E38" i="2"/>
  <c r="B73" i="2"/>
  <c r="P73" i="2" s="1"/>
  <c r="G72" i="2"/>
  <c r="C72" i="2"/>
  <c r="D72" i="2" s="1"/>
  <c r="H72" i="2" l="1"/>
  <c r="I72" i="2" s="1"/>
  <c r="U72" i="2"/>
  <c r="O71" i="2"/>
  <c r="Q38" i="2"/>
  <c r="S38" i="2"/>
  <c r="T38" i="2" s="1"/>
  <c r="F38" i="2"/>
  <c r="B74" i="2"/>
  <c r="P74" i="2" s="1"/>
  <c r="G73" i="2"/>
  <c r="C73" i="2"/>
  <c r="D73" i="2" s="1"/>
  <c r="H73" i="2" l="1"/>
  <c r="I73" i="2" s="1"/>
  <c r="U73" i="2"/>
  <c r="E39" i="2"/>
  <c r="R38" i="2"/>
  <c r="B75" i="2"/>
  <c r="P75" i="2" s="1"/>
  <c r="G74" i="2"/>
  <c r="C74" i="2"/>
  <c r="H74" i="2" l="1"/>
  <c r="I74" i="2" s="1"/>
  <c r="U74" i="2"/>
  <c r="Q39" i="2"/>
  <c r="S39" i="2"/>
  <c r="T39" i="2" s="1"/>
  <c r="D74" i="2"/>
  <c r="F39" i="2"/>
  <c r="B76" i="2"/>
  <c r="P76" i="2" s="1"/>
  <c r="G75" i="2"/>
  <c r="C75" i="2"/>
  <c r="N75" i="2" s="1"/>
  <c r="H75" i="2" l="1"/>
  <c r="I75" i="2" s="1"/>
  <c r="U75" i="2"/>
  <c r="D75" i="2"/>
  <c r="O75" i="2" s="1"/>
  <c r="E40" i="2"/>
  <c r="R39" i="2"/>
  <c r="B77" i="2"/>
  <c r="P77" i="2" s="1"/>
  <c r="C76" i="2"/>
  <c r="N76" i="2" s="1"/>
  <c r="G76" i="2"/>
  <c r="H76" i="2" l="1"/>
  <c r="I76" i="2" s="1"/>
  <c r="U76" i="2"/>
  <c r="Q40" i="2"/>
  <c r="S40" i="2"/>
  <c r="T40" i="2" s="1"/>
  <c r="F40" i="2"/>
  <c r="D76" i="2"/>
  <c r="O76" i="2" s="1"/>
  <c r="B78" i="2"/>
  <c r="P78" i="2" s="1"/>
  <c r="G77" i="2"/>
  <c r="C77" i="2"/>
  <c r="N77" i="2" s="1"/>
  <c r="H77" i="2" l="1"/>
  <c r="I77" i="2" s="1"/>
  <c r="U77" i="2"/>
  <c r="D77" i="2"/>
  <c r="O77" i="2" s="1"/>
  <c r="R40" i="2"/>
  <c r="E41" i="2"/>
  <c r="B79" i="2"/>
  <c r="P79" i="2" s="1"/>
  <c r="G78" i="2"/>
  <c r="C78" i="2"/>
  <c r="N78" i="2" s="1"/>
  <c r="H78" i="2" l="1"/>
  <c r="I78" i="2" s="1"/>
  <c r="U78" i="2"/>
  <c r="Q41" i="2"/>
  <c r="S41" i="2"/>
  <c r="T41" i="2" s="1"/>
  <c r="F41" i="2"/>
  <c r="D78" i="2"/>
  <c r="O78" i="2" s="1"/>
  <c r="B80" i="2"/>
  <c r="P80" i="2" s="1"/>
  <c r="C79" i="2"/>
  <c r="N79" i="2" s="1"/>
  <c r="G79" i="2"/>
  <c r="H79" i="2" l="1"/>
  <c r="I79" i="2" s="1"/>
  <c r="U79" i="2"/>
  <c r="D79" i="2"/>
  <c r="O79" i="2" s="1"/>
  <c r="E42" i="2"/>
  <c r="R41" i="2"/>
  <c r="B81" i="2"/>
  <c r="P81" i="2" s="1"/>
  <c r="G80" i="2"/>
  <c r="C80" i="2"/>
  <c r="N80" i="2" s="1"/>
  <c r="H80" i="2" l="1"/>
  <c r="I80" i="2" s="1"/>
  <c r="U80" i="2"/>
  <c r="Q42" i="2"/>
  <c r="S42" i="2"/>
  <c r="T42" i="2" s="1"/>
  <c r="F42" i="2"/>
  <c r="D80" i="2"/>
  <c r="O80" i="2" s="1"/>
  <c r="B82" i="2"/>
  <c r="P82" i="2" s="1"/>
  <c r="G81" i="2"/>
  <c r="C81" i="2"/>
  <c r="N81" i="2" s="1"/>
  <c r="H81" i="2" l="1"/>
  <c r="I81" i="2" s="1"/>
  <c r="U81" i="2"/>
  <c r="D81" i="2"/>
  <c r="O81" i="2" s="1"/>
  <c r="R42" i="2"/>
  <c r="E43" i="2"/>
  <c r="B83" i="2"/>
  <c r="P83" i="2" s="1"/>
  <c r="G82" i="2"/>
  <c r="C82" i="2"/>
  <c r="D82" i="2" l="1"/>
  <c r="N82" i="2"/>
  <c r="H82" i="2"/>
  <c r="I82" i="2" s="1"/>
  <c r="U82" i="2"/>
  <c r="Q43" i="2"/>
  <c r="S43" i="2"/>
  <c r="T43" i="2" s="1"/>
  <c r="F43" i="2"/>
  <c r="B84" i="2"/>
  <c r="P84" i="2" s="1"/>
  <c r="G83" i="2"/>
  <c r="C83" i="2"/>
  <c r="H83" i="2" l="1"/>
  <c r="I83" i="2" s="1"/>
  <c r="U83" i="2"/>
  <c r="O82" i="2"/>
  <c r="D83" i="2"/>
  <c r="E44" i="2"/>
  <c r="R43" i="2"/>
  <c r="B85" i="2"/>
  <c r="P85" i="2" s="1"/>
  <c r="C84" i="2"/>
  <c r="N84" i="2" s="1"/>
  <c r="G84" i="2"/>
  <c r="H84" i="2" l="1"/>
  <c r="I84" i="2" s="1"/>
  <c r="U84" i="2"/>
  <c r="Q44" i="2"/>
  <c r="S44" i="2"/>
  <c r="T44" i="2" s="1"/>
  <c r="F44" i="2"/>
  <c r="D84" i="2"/>
  <c r="O84" i="2" s="1"/>
  <c r="B86" i="2"/>
  <c r="P86" i="2" s="1"/>
  <c r="G85" i="2"/>
  <c r="C85" i="2"/>
  <c r="H85" i="2" l="1"/>
  <c r="I85" i="2" s="1"/>
  <c r="U85" i="2"/>
  <c r="D85" i="2"/>
  <c r="N85" i="2"/>
  <c r="R44" i="2"/>
  <c r="E45" i="2"/>
  <c r="B87" i="2"/>
  <c r="P87" i="2" s="1"/>
  <c r="G86" i="2"/>
  <c r="C86" i="2"/>
  <c r="D86" i="2" s="1"/>
  <c r="H86" i="2" l="1"/>
  <c r="I86" i="2" s="1"/>
  <c r="U86" i="2"/>
  <c r="O85" i="2"/>
  <c r="Q45" i="2"/>
  <c r="S45" i="2"/>
  <c r="T45" i="2" s="1"/>
  <c r="F45" i="2"/>
  <c r="B88" i="2"/>
  <c r="P88" i="2" s="1"/>
  <c r="G87" i="2"/>
  <c r="C87" i="2"/>
  <c r="H87" i="2" l="1"/>
  <c r="I87" i="2" s="1"/>
  <c r="U87" i="2"/>
  <c r="D87" i="2"/>
  <c r="E46" i="2"/>
  <c r="R45" i="2"/>
  <c r="B89" i="2"/>
  <c r="P89" i="2" s="1"/>
  <c r="G88" i="2"/>
  <c r="C88" i="2"/>
  <c r="H88" i="2" l="1"/>
  <c r="I88" i="2" s="1"/>
  <c r="U88" i="2"/>
  <c r="D88" i="2"/>
  <c r="N88" i="2"/>
  <c r="Q46" i="2"/>
  <c r="S46" i="2"/>
  <c r="T46" i="2" s="1"/>
  <c r="F46" i="2"/>
  <c r="B90" i="2"/>
  <c r="P90" i="2" s="1"/>
  <c r="G89" i="2"/>
  <c r="C89" i="2"/>
  <c r="O88" i="2" l="1"/>
  <c r="H89" i="2"/>
  <c r="I89" i="2" s="1"/>
  <c r="U89" i="2"/>
  <c r="D89" i="2"/>
  <c r="E47" i="2"/>
  <c r="R46" i="2"/>
  <c r="B91" i="2"/>
  <c r="P91" i="2" s="1"/>
  <c r="G90" i="2"/>
  <c r="C90" i="2"/>
  <c r="H90" i="2" l="1"/>
  <c r="I90" i="2" s="1"/>
  <c r="U90" i="2"/>
  <c r="D90" i="2"/>
  <c r="N90" i="2"/>
  <c r="Q47" i="2"/>
  <c r="S47" i="2"/>
  <c r="T47" i="2" s="1"/>
  <c r="F47" i="2"/>
  <c r="B92" i="2"/>
  <c r="P92" i="2" s="1"/>
  <c r="G91" i="2"/>
  <c r="C91" i="2"/>
  <c r="O90" i="2" l="1"/>
  <c r="H91" i="2"/>
  <c r="I91" i="2" s="1"/>
  <c r="U91" i="2"/>
  <c r="D91" i="2"/>
  <c r="E48" i="2"/>
  <c r="R47" i="2"/>
  <c r="B93" i="2"/>
  <c r="P93" i="2" s="1"/>
  <c r="G92" i="2"/>
  <c r="C92" i="2"/>
  <c r="N92" i="2" s="1"/>
  <c r="H92" i="2" l="1"/>
  <c r="I92" i="2" s="1"/>
  <c r="U92" i="2"/>
  <c r="Q48" i="2"/>
  <c r="S48" i="2"/>
  <c r="T48" i="2" s="1"/>
  <c r="D92" i="2"/>
  <c r="O92" i="2" s="1"/>
  <c r="F48" i="2"/>
  <c r="B94" i="2"/>
  <c r="P94" i="2" s="1"/>
  <c r="G93" i="2"/>
  <c r="C93" i="2"/>
  <c r="N93" i="2" s="1"/>
  <c r="H93" i="2" l="1"/>
  <c r="I93" i="2" s="1"/>
  <c r="U93" i="2"/>
  <c r="E49" i="2"/>
  <c r="R48" i="2"/>
  <c r="D93" i="2"/>
  <c r="O93" i="2" s="1"/>
  <c r="B95" i="2"/>
  <c r="P95" i="2" s="1"/>
  <c r="G94" i="2"/>
  <c r="C94" i="2"/>
  <c r="N94" i="2" s="1"/>
  <c r="H94" i="2" l="1"/>
  <c r="I94" i="2" s="1"/>
  <c r="U94" i="2"/>
  <c r="Q49" i="2"/>
  <c r="S49" i="2"/>
  <c r="T49" i="2" s="1"/>
  <c r="D94" i="2"/>
  <c r="O94" i="2" s="1"/>
  <c r="F49" i="2"/>
  <c r="B96" i="2"/>
  <c r="P96" i="2" s="1"/>
  <c r="G95" i="2"/>
  <c r="C95" i="2"/>
  <c r="N95" i="2" s="1"/>
  <c r="H95" i="2" l="1"/>
  <c r="I95" i="2" s="1"/>
  <c r="U95" i="2"/>
  <c r="R49" i="2"/>
  <c r="E50" i="2"/>
  <c r="D95" i="2"/>
  <c r="O95" i="2" s="1"/>
  <c r="B97" i="2"/>
  <c r="P97" i="2" s="1"/>
  <c r="G96" i="2"/>
  <c r="C96" i="2"/>
  <c r="N96" i="2" s="1"/>
  <c r="H96" i="2" l="1"/>
  <c r="I96" i="2" s="1"/>
  <c r="U96" i="2"/>
  <c r="Q50" i="2"/>
  <c r="S50" i="2"/>
  <c r="T50" i="2" s="1"/>
  <c r="D96" i="2"/>
  <c r="O96" i="2" s="1"/>
  <c r="F50" i="2"/>
  <c r="B98" i="2"/>
  <c r="P98" i="2" s="1"/>
  <c r="G97" i="2"/>
  <c r="C97" i="2"/>
  <c r="H97" i="2" l="1"/>
  <c r="I97" i="2" s="1"/>
  <c r="U97" i="2"/>
  <c r="D97" i="2"/>
  <c r="N97" i="2"/>
  <c r="R50" i="2"/>
  <c r="E51" i="2"/>
  <c r="B99" i="2"/>
  <c r="P99" i="2" s="1"/>
  <c r="G98" i="2"/>
  <c r="C98" i="2"/>
  <c r="D98" i="2" s="1"/>
  <c r="H98" i="2" l="1"/>
  <c r="I98" i="2" s="1"/>
  <c r="U98" i="2"/>
  <c r="O97" i="2"/>
  <c r="Q51" i="2"/>
  <c r="S51" i="2"/>
  <c r="T51" i="2" s="1"/>
  <c r="F51" i="2"/>
  <c r="B100" i="2"/>
  <c r="P100" i="2" s="1"/>
  <c r="G99" i="2"/>
  <c r="C99" i="2"/>
  <c r="D99" i="2" s="1"/>
  <c r="H99" i="2" l="1"/>
  <c r="I99" i="2" s="1"/>
  <c r="U99" i="2"/>
  <c r="E52" i="2"/>
  <c r="R51" i="2"/>
  <c r="B101" i="2"/>
  <c r="P101" i="2" s="1"/>
  <c r="C100" i="2"/>
  <c r="G100" i="2"/>
  <c r="H100" i="2" l="1"/>
  <c r="I100" i="2" s="1"/>
  <c r="U100" i="2"/>
  <c r="Q52" i="2"/>
  <c r="S52" i="2"/>
  <c r="T52" i="2" s="1"/>
  <c r="D100" i="2"/>
  <c r="F52" i="2"/>
  <c r="B102" i="2"/>
  <c r="P102" i="2" s="1"/>
  <c r="G101" i="2"/>
  <c r="C101" i="2"/>
  <c r="H101" i="2" l="1"/>
  <c r="I101" i="2" s="1"/>
  <c r="U101" i="2"/>
  <c r="D101" i="2"/>
  <c r="N101" i="2"/>
  <c r="R52" i="2"/>
  <c r="E53" i="2"/>
  <c r="B103" i="2"/>
  <c r="P103" i="2" s="1"/>
  <c r="G102" i="2"/>
  <c r="C102" i="2"/>
  <c r="O101" i="2" l="1"/>
  <c r="H102" i="2"/>
  <c r="I102" i="2" s="1"/>
  <c r="U102" i="2"/>
  <c r="Q53" i="2"/>
  <c r="S53" i="2"/>
  <c r="T53" i="2" s="1"/>
  <c r="D102" i="2"/>
  <c r="F53" i="2"/>
  <c r="B104" i="2"/>
  <c r="P104" i="2" s="1"/>
  <c r="G103" i="2"/>
  <c r="C103" i="2"/>
  <c r="H103" i="2" l="1"/>
  <c r="I103" i="2" s="1"/>
  <c r="U103" i="2"/>
  <c r="D103" i="2"/>
  <c r="N103" i="2"/>
  <c r="E54" i="2"/>
  <c r="R53" i="2"/>
  <c r="B105" i="2"/>
  <c r="P105" i="2" s="1"/>
  <c r="G104" i="2"/>
  <c r="C104" i="2"/>
  <c r="H104" i="2" l="1"/>
  <c r="I104" i="2" s="1"/>
  <c r="U104" i="2"/>
  <c r="O103" i="2"/>
  <c r="Q54" i="2"/>
  <c r="S54" i="2"/>
  <c r="T54" i="2" s="1"/>
  <c r="D104" i="2"/>
  <c r="F54" i="2"/>
  <c r="B106" i="2"/>
  <c r="P106" i="2" s="1"/>
  <c r="G105" i="2"/>
  <c r="C105" i="2"/>
  <c r="N105" i="2" s="1"/>
  <c r="H105" i="2" l="1"/>
  <c r="I105" i="2" s="1"/>
  <c r="U105" i="2"/>
  <c r="D105" i="2"/>
  <c r="O105" i="2" s="1"/>
  <c r="E55" i="2"/>
  <c r="R54" i="2"/>
  <c r="B107" i="2"/>
  <c r="P107" i="2" s="1"/>
  <c r="G106" i="2"/>
  <c r="C106" i="2"/>
  <c r="H106" i="2" l="1"/>
  <c r="I106" i="2" s="1"/>
  <c r="U106" i="2"/>
  <c r="D106" i="2"/>
  <c r="N106" i="2"/>
  <c r="Q55" i="2"/>
  <c r="S55" i="2"/>
  <c r="T55" i="2" s="1"/>
  <c r="F55" i="2"/>
  <c r="B108" i="2"/>
  <c r="P108" i="2" s="1"/>
  <c r="G107" i="2"/>
  <c r="C107" i="2"/>
  <c r="D107" i="2" s="1"/>
  <c r="O106" i="2" l="1"/>
  <c r="H107" i="2"/>
  <c r="I107" i="2" s="1"/>
  <c r="U107" i="2"/>
  <c r="E56" i="2"/>
  <c r="R55" i="2"/>
  <c r="B109" i="2"/>
  <c r="P109" i="2" s="1"/>
  <c r="C108" i="2"/>
  <c r="G108" i="2"/>
  <c r="H108" i="2" l="1"/>
  <c r="I108" i="2" s="1"/>
  <c r="U108" i="2"/>
  <c r="Q56" i="2"/>
  <c r="S56" i="2"/>
  <c r="T56" i="2" s="1"/>
  <c r="D108" i="2"/>
  <c r="F56" i="2"/>
  <c r="B110" i="2"/>
  <c r="P110" i="2" s="1"/>
  <c r="G109" i="2"/>
  <c r="C109" i="2"/>
  <c r="N109" i="2" s="1"/>
  <c r="H109" i="2" l="1"/>
  <c r="I109" i="2" s="1"/>
  <c r="U109" i="2"/>
  <c r="D109" i="2"/>
  <c r="O109" i="2" s="1"/>
  <c r="E57" i="2"/>
  <c r="R56" i="2"/>
  <c r="B111" i="2"/>
  <c r="P111" i="2" s="1"/>
  <c r="G110" i="2"/>
  <c r="C110" i="2"/>
  <c r="N110" i="2" s="1"/>
  <c r="H110" i="2" l="1"/>
  <c r="I110" i="2" s="1"/>
  <c r="U110" i="2"/>
  <c r="Q57" i="2"/>
  <c r="S57" i="2"/>
  <c r="T57" i="2" s="1"/>
  <c r="F57" i="2"/>
  <c r="D110" i="2"/>
  <c r="O110" i="2" s="1"/>
  <c r="B112" i="2"/>
  <c r="P112" i="2" s="1"/>
  <c r="G111" i="2"/>
  <c r="C111" i="2"/>
  <c r="N111" i="2" s="1"/>
  <c r="H111" i="2" l="1"/>
  <c r="I111" i="2" s="1"/>
  <c r="U111" i="2"/>
  <c r="D111" i="2"/>
  <c r="O111" i="2" s="1"/>
  <c r="E58" i="2"/>
  <c r="R57" i="2"/>
  <c r="B113" i="2"/>
  <c r="P113" i="2" s="1"/>
  <c r="G112" i="2"/>
  <c r="C112" i="2"/>
  <c r="N112" i="2" s="1"/>
  <c r="H112" i="2" l="1"/>
  <c r="I112" i="2" s="1"/>
  <c r="U112" i="2"/>
  <c r="Q58" i="2"/>
  <c r="S58" i="2"/>
  <c r="T58" i="2" s="1"/>
  <c r="F58" i="2"/>
  <c r="D112" i="2"/>
  <c r="O112" i="2" s="1"/>
  <c r="B114" i="2"/>
  <c r="P114" i="2" s="1"/>
  <c r="G113" i="2"/>
  <c r="C113" i="2"/>
  <c r="N113" i="2" s="1"/>
  <c r="H113" i="2" l="1"/>
  <c r="I113" i="2" s="1"/>
  <c r="U113" i="2"/>
  <c r="D113" i="2"/>
  <c r="O113" i="2" s="1"/>
  <c r="E59" i="2"/>
  <c r="R58" i="2"/>
  <c r="B115" i="2"/>
  <c r="P115" i="2" s="1"/>
  <c r="G114" i="2"/>
  <c r="C114" i="2"/>
  <c r="H114" i="2" l="1"/>
  <c r="I114" i="2" s="1"/>
  <c r="U114" i="2"/>
  <c r="D114" i="2"/>
  <c r="N114" i="2"/>
  <c r="Q59" i="2"/>
  <c r="S59" i="2"/>
  <c r="T59" i="2" s="1"/>
  <c r="F59" i="2"/>
  <c r="B116" i="2"/>
  <c r="P116" i="2" s="1"/>
  <c r="G115" i="2"/>
  <c r="C115" i="2"/>
  <c r="O114" i="2" l="1"/>
  <c r="H115" i="2"/>
  <c r="I115" i="2" s="1"/>
  <c r="U115" i="2"/>
  <c r="D115" i="2"/>
  <c r="R59" i="2"/>
  <c r="E60" i="2"/>
  <c r="B117" i="2"/>
  <c r="P117" i="2" s="1"/>
  <c r="G116" i="2"/>
  <c r="C116" i="2"/>
  <c r="H116" i="2" l="1"/>
  <c r="I116" i="2" s="1"/>
  <c r="U116" i="2"/>
  <c r="D116" i="2"/>
  <c r="N116" i="2"/>
  <c r="Q60" i="2"/>
  <c r="S60" i="2"/>
  <c r="T60" i="2" s="1"/>
  <c r="F60" i="2"/>
  <c r="B118" i="2"/>
  <c r="P118" i="2" s="1"/>
  <c r="G117" i="2"/>
  <c r="C117" i="2"/>
  <c r="O116" i="2" l="1"/>
  <c r="H117" i="2"/>
  <c r="I117" i="2" s="1"/>
  <c r="D117" i="2"/>
  <c r="E61" i="2"/>
  <c r="R60" i="2"/>
  <c r="B119" i="2"/>
  <c r="P119" i="2" s="1"/>
  <c r="G118" i="2"/>
  <c r="C118" i="2"/>
  <c r="N118" i="2" s="1"/>
  <c r="H118" i="2" l="1"/>
  <c r="I118" i="2" s="1"/>
  <c r="Q61" i="2"/>
  <c r="S61" i="2"/>
  <c r="T61" i="2" s="1"/>
  <c r="F61" i="2"/>
  <c r="D118" i="2"/>
  <c r="O118" i="2" s="1"/>
  <c r="B120" i="2"/>
  <c r="P120" i="2" s="1"/>
  <c r="G119" i="2"/>
  <c r="C119" i="2"/>
  <c r="N119" i="2" s="1"/>
  <c r="H119" i="2" l="1"/>
  <c r="I119" i="2" s="1"/>
  <c r="D119" i="2"/>
  <c r="O119" i="2" s="1"/>
  <c r="E62" i="2"/>
  <c r="R61" i="2"/>
  <c r="B121" i="2"/>
  <c r="P121" i="2" s="1"/>
  <c r="G120" i="2"/>
  <c r="C120" i="2"/>
  <c r="N120" i="2" s="1"/>
  <c r="H120" i="2" l="1"/>
  <c r="I120" i="2" s="1"/>
  <c r="Q62" i="2"/>
  <c r="S62" i="2"/>
  <c r="T62" i="2" s="1"/>
  <c r="F62" i="2"/>
  <c r="D120" i="2"/>
  <c r="O120" i="2" s="1"/>
  <c r="B122" i="2"/>
  <c r="P122" i="2" s="1"/>
  <c r="C121" i="2"/>
  <c r="G121" i="2"/>
  <c r="D121" i="2" l="1"/>
  <c r="N121" i="2"/>
  <c r="H121" i="2"/>
  <c r="I121" i="2" s="1"/>
  <c r="E63" i="2"/>
  <c r="R62" i="2"/>
  <c r="B123" i="2"/>
  <c r="P123" i="2" s="1"/>
  <c r="G122" i="2"/>
  <c r="C122" i="2"/>
  <c r="D122" i="2" s="1"/>
  <c r="H122" i="2" l="1"/>
  <c r="I122" i="2" s="1"/>
  <c r="O121" i="2"/>
  <c r="Q63" i="2"/>
  <c r="S63" i="2"/>
  <c r="T63" i="2" s="1"/>
  <c r="F63" i="2"/>
  <c r="B124" i="2"/>
  <c r="P124" i="2" s="1"/>
  <c r="G123" i="2"/>
  <c r="C123" i="2"/>
  <c r="H123" i="2" l="1"/>
  <c r="I123" i="2" s="1"/>
  <c r="D123" i="2"/>
  <c r="R63" i="2"/>
  <c r="E64" i="2"/>
  <c r="B125" i="2"/>
  <c r="P125" i="2" s="1"/>
  <c r="G124" i="2"/>
  <c r="C124" i="2"/>
  <c r="N124" i="2" s="1"/>
  <c r="H124" i="2" l="1"/>
  <c r="I124" i="2" s="1"/>
  <c r="Q64" i="2"/>
  <c r="S64" i="2"/>
  <c r="T64" i="2" s="1"/>
  <c r="D124" i="2"/>
  <c r="O124" i="2" s="1"/>
  <c r="F64" i="2"/>
  <c r="B126" i="2"/>
  <c r="P126" i="2" s="1"/>
  <c r="G125" i="2"/>
  <c r="C125" i="2"/>
  <c r="N125" i="2" s="1"/>
  <c r="H125" i="2" l="1"/>
  <c r="I125" i="2" s="1"/>
  <c r="D125" i="2"/>
  <c r="O125" i="2" s="1"/>
  <c r="E65" i="2"/>
  <c r="R64" i="2"/>
  <c r="B127" i="2"/>
  <c r="P127" i="2" s="1"/>
  <c r="G126" i="2"/>
  <c r="C126" i="2"/>
  <c r="D126" i="2" l="1"/>
  <c r="N126" i="2"/>
  <c r="H126" i="2"/>
  <c r="I126" i="2" s="1"/>
  <c r="Q65" i="2"/>
  <c r="S65" i="2"/>
  <c r="T65" i="2" s="1"/>
  <c r="F65" i="2"/>
  <c r="B128" i="2"/>
  <c r="P128" i="2" s="1"/>
  <c r="G127" i="2"/>
  <c r="C127" i="2"/>
  <c r="H127" i="2" l="1"/>
  <c r="I127" i="2" s="1"/>
  <c r="O126" i="2"/>
  <c r="E66" i="2"/>
  <c r="R65" i="2"/>
  <c r="D127" i="2"/>
  <c r="B129" i="2"/>
  <c r="P129" i="2" s="1"/>
  <c r="G128" i="2"/>
  <c r="C128" i="2"/>
  <c r="H128" i="2" l="1"/>
  <c r="I128" i="2" s="1"/>
  <c r="D128" i="2"/>
  <c r="N128" i="2"/>
  <c r="Q66" i="2"/>
  <c r="S66" i="2"/>
  <c r="T66" i="2" s="1"/>
  <c r="F66" i="2"/>
  <c r="B130" i="2"/>
  <c r="P130" i="2" s="1"/>
  <c r="G129" i="2"/>
  <c r="C129" i="2"/>
  <c r="D129" i="2" s="1"/>
  <c r="O128" i="2" l="1"/>
  <c r="H129" i="2"/>
  <c r="I129" i="2" s="1"/>
  <c r="E67" i="2"/>
  <c r="R66" i="2"/>
  <c r="B131" i="2"/>
  <c r="P131" i="2" s="1"/>
  <c r="G130" i="2"/>
  <c r="C130" i="2"/>
  <c r="D130" i="2" s="1"/>
  <c r="H130" i="2" l="1"/>
  <c r="I130" i="2" s="1"/>
  <c r="Q67" i="2"/>
  <c r="S67" i="2"/>
  <c r="T67" i="2" s="1"/>
  <c r="F67" i="2"/>
  <c r="B132" i="2"/>
  <c r="P132" i="2" s="1"/>
  <c r="G131" i="2"/>
  <c r="C131" i="2"/>
  <c r="H131" i="2" l="1"/>
  <c r="I131" i="2" s="1"/>
  <c r="E68" i="2"/>
  <c r="R67" i="2"/>
  <c r="D131" i="2"/>
  <c r="B133" i="2"/>
  <c r="P133" i="2" s="1"/>
  <c r="G132" i="2"/>
  <c r="C132" i="2"/>
  <c r="D132" i="2" l="1"/>
  <c r="N132" i="2"/>
  <c r="H132" i="2"/>
  <c r="I132" i="2" s="1"/>
  <c r="Q68" i="2"/>
  <c r="S68" i="2"/>
  <c r="T68" i="2" s="1"/>
  <c r="F68" i="2"/>
  <c r="B134" i="2"/>
  <c r="P134" i="2" s="1"/>
  <c r="G133" i="2"/>
  <c r="C133" i="2"/>
  <c r="D133" i="2" s="1"/>
  <c r="H133" i="2" l="1"/>
  <c r="I133" i="2" s="1"/>
  <c r="O132" i="2"/>
  <c r="R68" i="2"/>
  <c r="E69" i="2"/>
  <c r="B135" i="2"/>
  <c r="P135" i="2" s="1"/>
  <c r="G134" i="2"/>
  <c r="C134" i="2"/>
  <c r="D134" i="2" s="1"/>
  <c r="H134" i="2" l="1"/>
  <c r="I134" i="2" s="1"/>
  <c r="Q69" i="2"/>
  <c r="S69" i="2"/>
  <c r="T69" i="2" s="1"/>
  <c r="F69" i="2"/>
  <c r="B136" i="2"/>
  <c r="P136" i="2" s="1"/>
  <c r="G135" i="2"/>
  <c r="C135" i="2"/>
  <c r="H135" i="2" l="1"/>
  <c r="I135" i="2" s="1"/>
  <c r="D135" i="2"/>
  <c r="R69" i="2"/>
  <c r="E70" i="2"/>
  <c r="B137" i="2"/>
  <c r="P137" i="2" s="1"/>
  <c r="G136" i="2"/>
  <c r="C136" i="2"/>
  <c r="H136" i="2" l="1"/>
  <c r="I136" i="2" s="1"/>
  <c r="D136" i="2"/>
  <c r="N136" i="2"/>
  <c r="Q70" i="2"/>
  <c r="S70" i="2"/>
  <c r="T70" i="2" s="1"/>
  <c r="F70" i="2"/>
  <c r="B138" i="2"/>
  <c r="P138" i="2" s="1"/>
  <c r="G137" i="2"/>
  <c r="C137" i="2"/>
  <c r="D137" i="2" s="1"/>
  <c r="O136" i="2" l="1"/>
  <c r="H137" i="2"/>
  <c r="I137" i="2" s="1"/>
  <c r="E71" i="2"/>
  <c r="R70" i="2"/>
  <c r="B139" i="2"/>
  <c r="P139" i="2" s="1"/>
  <c r="G138" i="2"/>
  <c r="C138" i="2"/>
  <c r="D138" i="2" s="1"/>
  <c r="H138" i="2" l="1"/>
  <c r="I138" i="2" s="1"/>
  <c r="Q71" i="2"/>
  <c r="S71" i="2"/>
  <c r="T71" i="2" s="1"/>
  <c r="F71" i="2"/>
  <c r="B140" i="2"/>
  <c r="P140" i="2" s="1"/>
  <c r="G139" i="2"/>
  <c r="C139" i="2"/>
  <c r="D139" i="2" s="1"/>
  <c r="H139" i="2" l="1"/>
  <c r="I139" i="2" s="1"/>
  <c r="R71" i="2"/>
  <c r="E72" i="2"/>
  <c r="B141" i="2"/>
  <c r="P141" i="2" s="1"/>
  <c r="G140" i="2"/>
  <c r="C140" i="2"/>
  <c r="D140" i="2" s="1"/>
  <c r="H140" i="2" l="1"/>
  <c r="I140" i="2" s="1"/>
  <c r="Q72" i="2"/>
  <c r="S72" i="2"/>
  <c r="T72" i="2" s="1"/>
  <c r="F72" i="2"/>
  <c r="B142" i="2"/>
  <c r="P142" i="2" s="1"/>
  <c r="G141" i="2"/>
  <c r="C141" i="2"/>
  <c r="D141" i="2" s="1"/>
  <c r="H141" i="2" l="1"/>
  <c r="I141" i="2" s="1"/>
  <c r="E73" i="2"/>
  <c r="R72" i="2"/>
  <c r="B143" i="2"/>
  <c r="P143" i="2" s="1"/>
  <c r="G142" i="2"/>
  <c r="C142" i="2"/>
  <c r="D142" i="2" s="1"/>
  <c r="H142" i="2" l="1"/>
  <c r="I142" i="2" s="1"/>
  <c r="Q73" i="2"/>
  <c r="S73" i="2"/>
  <c r="T73" i="2" s="1"/>
  <c r="F73" i="2"/>
  <c r="B144" i="2"/>
  <c r="P144" i="2" s="1"/>
  <c r="C143" i="2"/>
  <c r="G143" i="2"/>
  <c r="H143" i="2" l="1"/>
  <c r="I143" i="2" s="1"/>
  <c r="D143" i="2"/>
  <c r="R73" i="2"/>
  <c r="E74" i="2"/>
  <c r="B145" i="2"/>
  <c r="P145" i="2" s="1"/>
  <c r="G144" i="2"/>
  <c r="C144" i="2"/>
  <c r="D144" i="2" l="1"/>
  <c r="N144" i="2"/>
  <c r="H144" i="2"/>
  <c r="I144" i="2" s="1"/>
  <c r="Q74" i="2"/>
  <c r="S74" i="2"/>
  <c r="T74" i="2" s="1"/>
  <c r="F74" i="2"/>
  <c r="B146" i="2"/>
  <c r="P146" i="2" s="1"/>
  <c r="G145" i="2"/>
  <c r="C145" i="2"/>
  <c r="O144" i="2" l="1"/>
  <c r="H145" i="2"/>
  <c r="I145" i="2" s="1"/>
  <c r="D145" i="2"/>
  <c r="E75" i="2"/>
  <c r="R74" i="2"/>
  <c r="B147" i="2"/>
  <c r="P147" i="2" s="1"/>
  <c r="G146" i="2"/>
  <c r="C146" i="2"/>
  <c r="D146" i="2" l="1"/>
  <c r="N146" i="2"/>
  <c r="H146" i="2"/>
  <c r="I146" i="2" s="1"/>
  <c r="Q75" i="2"/>
  <c r="S75" i="2"/>
  <c r="T75" i="2" s="1"/>
  <c r="F75" i="2"/>
  <c r="B148" i="2"/>
  <c r="P148" i="2" s="1"/>
  <c r="G147" i="2"/>
  <c r="C147" i="2"/>
  <c r="D147" i="2" s="1"/>
  <c r="H147" i="2" l="1"/>
  <c r="I147" i="2" s="1"/>
  <c r="O146" i="2"/>
  <c r="E76" i="2"/>
  <c r="R75" i="2"/>
  <c r="B149" i="2"/>
  <c r="P149" i="2" s="1"/>
  <c r="G148" i="2"/>
  <c r="C148" i="2"/>
  <c r="D148" i="2" s="1"/>
  <c r="H148" i="2" l="1"/>
  <c r="I148" i="2" s="1"/>
  <c r="Q76" i="2"/>
  <c r="S76" i="2"/>
  <c r="T76" i="2" s="1"/>
  <c r="F76" i="2"/>
  <c r="B150" i="2"/>
  <c r="P150" i="2" s="1"/>
  <c r="G149" i="2"/>
  <c r="C149" i="2"/>
  <c r="D149" i="2" s="1"/>
  <c r="H149" i="2" l="1"/>
  <c r="I149" i="2" s="1"/>
  <c r="E77" i="2"/>
  <c r="R76" i="2"/>
  <c r="B151" i="2"/>
  <c r="P151" i="2" s="1"/>
  <c r="G150" i="2"/>
  <c r="C150" i="2"/>
  <c r="D150" i="2" s="1"/>
  <c r="H150" i="2" l="1"/>
  <c r="I150" i="2" s="1"/>
  <c r="Q77" i="2"/>
  <c r="S77" i="2"/>
  <c r="T77" i="2" s="1"/>
  <c r="F77" i="2"/>
  <c r="B152" i="2"/>
  <c r="P152" i="2" s="1"/>
  <c r="G151" i="2"/>
  <c r="C151" i="2"/>
  <c r="D151" i="2" s="1"/>
  <c r="H151" i="2" l="1"/>
  <c r="I151" i="2" s="1"/>
  <c r="E78" i="2"/>
  <c r="R77" i="2"/>
  <c r="B153" i="2"/>
  <c r="P153" i="2" s="1"/>
  <c r="G152" i="2"/>
  <c r="C152" i="2"/>
  <c r="H152" i="2" l="1"/>
  <c r="I152" i="2" s="1"/>
  <c r="Q78" i="2"/>
  <c r="S78" i="2"/>
  <c r="T78" i="2" s="1"/>
  <c r="D152" i="2"/>
  <c r="F78" i="2"/>
  <c r="B154" i="2"/>
  <c r="P154" i="2" s="1"/>
  <c r="G153" i="2"/>
  <c r="C153" i="2"/>
  <c r="N153" i="2" s="1"/>
  <c r="H153" i="2" l="1"/>
  <c r="I153" i="2" s="1"/>
  <c r="D153" i="2"/>
  <c r="O153" i="2" s="1"/>
  <c r="E79" i="2"/>
  <c r="R78" i="2"/>
  <c r="B155" i="2"/>
  <c r="P155" i="2" s="1"/>
  <c r="G154" i="2"/>
  <c r="C154" i="2"/>
  <c r="D154" i="2" l="1"/>
  <c r="N154" i="2"/>
  <c r="H154" i="2"/>
  <c r="I154" i="2" s="1"/>
  <c r="Q79" i="2"/>
  <c r="S79" i="2"/>
  <c r="T79" i="2" s="1"/>
  <c r="F79" i="2"/>
  <c r="B156" i="2"/>
  <c r="P156" i="2" s="1"/>
  <c r="G155" i="2"/>
  <c r="C155" i="2"/>
  <c r="D155" i="2" s="1"/>
  <c r="H155" i="2" l="1"/>
  <c r="I155" i="2" s="1"/>
  <c r="O154" i="2"/>
  <c r="E80" i="2"/>
  <c r="R79" i="2"/>
  <c r="B157" i="2"/>
  <c r="P157" i="2" s="1"/>
  <c r="G156" i="2"/>
  <c r="C156" i="2"/>
  <c r="D156" i="2" s="1"/>
  <c r="H156" i="2" l="1"/>
  <c r="I156" i="2" s="1"/>
  <c r="Q80" i="2"/>
  <c r="S80" i="2"/>
  <c r="T80" i="2" s="1"/>
  <c r="F80" i="2"/>
  <c r="B158" i="2"/>
  <c r="P158" i="2" s="1"/>
  <c r="G157" i="2"/>
  <c r="C157" i="2"/>
  <c r="D157" i="2" s="1"/>
  <c r="H157" i="2" l="1"/>
  <c r="I157" i="2" s="1"/>
  <c r="E81" i="2"/>
  <c r="R80" i="2"/>
  <c r="B159" i="2"/>
  <c r="P159" i="2" s="1"/>
  <c r="G158" i="2"/>
  <c r="C158" i="2"/>
  <c r="H158" i="2" l="1"/>
  <c r="I158" i="2" s="1"/>
  <c r="Q81" i="2"/>
  <c r="S81" i="2"/>
  <c r="T81" i="2" s="1"/>
  <c r="F81" i="2"/>
  <c r="D158" i="2"/>
  <c r="B160" i="2"/>
  <c r="P160" i="2" s="1"/>
  <c r="G159" i="2"/>
  <c r="C159" i="2"/>
  <c r="H159" i="2" l="1"/>
  <c r="I159" i="2" s="1"/>
  <c r="D159" i="2"/>
  <c r="N159" i="2"/>
  <c r="O159" i="2" s="1"/>
  <c r="E82" i="2"/>
  <c r="R81" i="2"/>
  <c r="B161" i="2"/>
  <c r="P161" i="2" s="1"/>
  <c r="G160" i="2"/>
  <c r="C160" i="2"/>
  <c r="D160" i="2" s="1"/>
  <c r="H160" i="2" l="1"/>
  <c r="I160" i="2" s="1"/>
  <c r="Q82" i="2"/>
  <c r="S82" i="2"/>
  <c r="T82" i="2" s="1"/>
  <c r="F82" i="2"/>
  <c r="B162" i="2"/>
  <c r="P162" i="2" s="1"/>
  <c r="G161" i="2"/>
  <c r="C161" i="2"/>
  <c r="D161" i="2" s="1"/>
  <c r="H161" i="2" l="1"/>
  <c r="I161" i="2" s="1"/>
  <c r="E83" i="2"/>
  <c r="R82" i="2"/>
  <c r="B163" i="2"/>
  <c r="P163" i="2" s="1"/>
  <c r="G162" i="2"/>
  <c r="C162" i="2"/>
  <c r="H162" i="2" l="1"/>
  <c r="I162" i="2" s="1"/>
  <c r="Q83" i="2"/>
  <c r="S83" i="2"/>
  <c r="T83" i="2" s="1"/>
  <c r="D162" i="2"/>
  <c r="F83" i="2"/>
  <c r="B164" i="2"/>
  <c r="P164" i="2" s="1"/>
  <c r="G163" i="2"/>
  <c r="C163" i="2"/>
  <c r="H163" i="2" l="1"/>
  <c r="I163" i="2" s="1"/>
  <c r="D163" i="2"/>
  <c r="N163" i="2"/>
  <c r="E84" i="2"/>
  <c r="R83" i="2"/>
  <c r="B165" i="2"/>
  <c r="P165" i="2" s="1"/>
  <c r="C164" i="2"/>
  <c r="D164" i="2" s="1"/>
  <c r="G164" i="2"/>
  <c r="O163" i="2" l="1"/>
  <c r="H164" i="2"/>
  <c r="I164" i="2" s="1"/>
  <c r="Q84" i="2"/>
  <c r="S84" i="2"/>
  <c r="T84" i="2" s="1"/>
  <c r="F84" i="2"/>
  <c r="B166" i="2"/>
  <c r="P166" i="2" s="1"/>
  <c r="G165" i="2"/>
  <c r="C165" i="2"/>
  <c r="D165" i="2" s="1"/>
  <c r="H165" i="2" l="1"/>
  <c r="I165" i="2" s="1"/>
  <c r="R84" i="2"/>
  <c r="E85" i="2"/>
  <c r="B167" i="2"/>
  <c r="P167" i="2" s="1"/>
  <c r="G166" i="2"/>
  <c r="C166" i="2"/>
  <c r="D166" i="2" s="1"/>
  <c r="H166" i="2" l="1"/>
  <c r="I166" i="2" s="1"/>
  <c r="Q85" i="2"/>
  <c r="S85" i="2"/>
  <c r="T85" i="2" s="1"/>
  <c r="F85" i="2"/>
  <c r="B168" i="2"/>
  <c r="P168" i="2" s="1"/>
  <c r="G167" i="2"/>
  <c r="C167" i="2"/>
  <c r="H167" i="2" l="1"/>
  <c r="I167" i="2" s="1"/>
  <c r="R85" i="2"/>
  <c r="E86" i="2"/>
  <c r="D167" i="2"/>
  <c r="B169" i="2"/>
  <c r="P169" i="2" s="1"/>
  <c r="G168" i="2"/>
  <c r="C168" i="2"/>
  <c r="D168" i="2" l="1"/>
  <c r="N168" i="2"/>
  <c r="H168" i="2"/>
  <c r="I168" i="2" s="1"/>
  <c r="Q86" i="2"/>
  <c r="S86" i="2"/>
  <c r="T86" i="2" s="1"/>
  <c r="F86" i="2"/>
  <c r="B170" i="2"/>
  <c r="P170" i="2" s="1"/>
  <c r="G169" i="2"/>
  <c r="C169" i="2"/>
  <c r="D169" i="2" s="1"/>
  <c r="O168" i="2" l="1"/>
  <c r="H169" i="2"/>
  <c r="I169" i="2" s="1"/>
  <c r="E87" i="2"/>
  <c r="R86" i="2"/>
  <c r="B171" i="2"/>
  <c r="P171" i="2" s="1"/>
  <c r="G170" i="2"/>
  <c r="C170" i="2"/>
  <c r="D170" i="2" s="1"/>
  <c r="H170" i="2" l="1"/>
  <c r="I170" i="2" s="1"/>
  <c r="Q87" i="2"/>
  <c r="S87" i="2"/>
  <c r="T87" i="2" s="1"/>
  <c r="F87" i="2"/>
  <c r="B172" i="2"/>
  <c r="P172" i="2" s="1"/>
  <c r="G171" i="2"/>
  <c r="C171" i="2"/>
  <c r="D171" i="2" s="1"/>
  <c r="H171" i="2" l="1"/>
  <c r="I171" i="2" s="1"/>
  <c r="E88" i="2"/>
  <c r="R87" i="2"/>
  <c r="B173" i="2"/>
  <c r="P173" i="2" s="1"/>
  <c r="G172" i="2"/>
  <c r="C172" i="2"/>
  <c r="D172" i="2" s="1"/>
  <c r="H172" i="2" l="1"/>
  <c r="I172" i="2" s="1"/>
  <c r="Q88" i="2"/>
  <c r="S88" i="2"/>
  <c r="T88" i="2" s="1"/>
  <c r="F88" i="2"/>
  <c r="B174" i="2"/>
  <c r="P174" i="2" s="1"/>
  <c r="G173" i="2"/>
  <c r="C173" i="2"/>
  <c r="H173" i="2" l="1"/>
  <c r="I173" i="2" s="1"/>
  <c r="R88" i="2"/>
  <c r="E89" i="2"/>
  <c r="D173" i="2"/>
  <c r="B175" i="2"/>
  <c r="P175" i="2" s="1"/>
  <c r="G174" i="2"/>
  <c r="C174" i="2"/>
  <c r="H174" i="2" l="1"/>
  <c r="I174" i="2" s="1"/>
  <c r="D174" i="2"/>
  <c r="N174" i="2"/>
  <c r="Q89" i="2"/>
  <c r="S89" i="2"/>
  <c r="T89" i="2" s="1"/>
  <c r="F89" i="2"/>
  <c r="B176" i="2"/>
  <c r="P176" i="2" s="1"/>
  <c r="C175" i="2"/>
  <c r="D175" i="2" s="1"/>
  <c r="G175" i="2"/>
  <c r="O174" i="2" l="1"/>
  <c r="H175" i="2"/>
  <c r="I175" i="2" s="1"/>
  <c r="R89" i="2"/>
  <c r="E90" i="2"/>
  <c r="B177" i="2"/>
  <c r="P177" i="2" s="1"/>
  <c r="G176" i="2"/>
  <c r="C176" i="2"/>
  <c r="D176" i="2" s="1"/>
  <c r="H176" i="2" l="1"/>
  <c r="I176" i="2" s="1"/>
  <c r="Q90" i="2"/>
  <c r="S90" i="2"/>
  <c r="T90" i="2" s="1"/>
  <c r="F90" i="2"/>
  <c r="B178" i="2"/>
  <c r="P178" i="2" s="1"/>
  <c r="G177" i="2"/>
  <c r="C177" i="2"/>
  <c r="D177" i="2" s="1"/>
  <c r="H177" i="2" l="1"/>
  <c r="I177" i="2" s="1"/>
  <c r="R90" i="2"/>
  <c r="E91" i="2"/>
  <c r="B179" i="2"/>
  <c r="P179" i="2" s="1"/>
  <c r="G178" i="2"/>
  <c r="C178" i="2"/>
  <c r="D178" i="2" s="1"/>
  <c r="H178" i="2" l="1"/>
  <c r="I178" i="2" s="1"/>
  <c r="Q91" i="2"/>
  <c r="S91" i="2"/>
  <c r="T91" i="2" s="1"/>
  <c r="F91" i="2"/>
  <c r="B180" i="2"/>
  <c r="P180" i="2" s="1"/>
  <c r="G179" i="2"/>
  <c r="C179" i="2"/>
  <c r="D179" i="2" s="1"/>
  <c r="H179" i="2" l="1"/>
  <c r="I179" i="2" s="1"/>
  <c r="R91" i="2"/>
  <c r="E92" i="2"/>
  <c r="B181" i="2"/>
  <c r="P181" i="2" s="1"/>
  <c r="G180" i="2"/>
  <c r="C180" i="2"/>
  <c r="H180" i="2" l="1"/>
  <c r="I180" i="2" s="1"/>
  <c r="Q92" i="2"/>
  <c r="S92" i="2"/>
  <c r="T92" i="2" s="1"/>
  <c r="D180" i="2"/>
  <c r="F92" i="2"/>
  <c r="B182" i="2"/>
  <c r="P182" i="2" s="1"/>
  <c r="G181" i="2"/>
  <c r="C181" i="2"/>
  <c r="H181" i="2" l="1"/>
  <c r="I181" i="2" s="1"/>
  <c r="D181" i="2"/>
  <c r="N181" i="2"/>
  <c r="R92" i="2"/>
  <c r="E93" i="2"/>
  <c r="B183" i="2"/>
  <c r="P183" i="2" s="1"/>
  <c r="G182" i="2"/>
  <c r="C182" i="2"/>
  <c r="D182" i="2" s="1"/>
  <c r="H182" i="2" l="1"/>
  <c r="I182" i="2" s="1"/>
  <c r="O181" i="2"/>
  <c r="Q93" i="2"/>
  <c r="S93" i="2"/>
  <c r="T93" i="2" s="1"/>
  <c r="F93" i="2"/>
  <c r="B184" i="2"/>
  <c r="P184" i="2" s="1"/>
  <c r="G183" i="2"/>
  <c r="C183" i="2"/>
  <c r="D183" i="2" s="1"/>
  <c r="H183" i="2" l="1"/>
  <c r="I183" i="2" s="1"/>
  <c r="R93" i="2"/>
  <c r="E94" i="2"/>
  <c r="B185" i="2"/>
  <c r="P185" i="2" s="1"/>
  <c r="G184" i="2"/>
  <c r="C184" i="2"/>
  <c r="D184" i="2" s="1"/>
  <c r="H184" i="2" l="1"/>
  <c r="I184" i="2" s="1"/>
  <c r="Q94" i="2"/>
  <c r="S94" i="2"/>
  <c r="T94" i="2" s="1"/>
  <c r="F94" i="2"/>
  <c r="B186" i="2"/>
  <c r="P186" i="2" s="1"/>
  <c r="C185" i="2"/>
  <c r="D185" i="2" s="1"/>
  <c r="G185" i="2"/>
  <c r="H185" i="2" l="1"/>
  <c r="I185" i="2" s="1"/>
  <c r="E95" i="2"/>
  <c r="R94" i="2"/>
  <c r="B187" i="2"/>
  <c r="P187" i="2" s="1"/>
  <c r="G186" i="2"/>
  <c r="C186" i="2"/>
  <c r="D186" i="2" s="1"/>
  <c r="H186" i="2" l="1"/>
  <c r="I186" i="2" s="1"/>
  <c r="Q95" i="2"/>
  <c r="S95" i="2"/>
  <c r="T95" i="2" s="1"/>
  <c r="F95" i="2"/>
  <c r="B188" i="2"/>
  <c r="P188" i="2" s="1"/>
  <c r="G187" i="2"/>
  <c r="C187" i="2"/>
  <c r="H187" i="2" l="1"/>
  <c r="I187" i="2" s="1"/>
  <c r="D187" i="2"/>
  <c r="E96" i="2"/>
  <c r="R95" i="2"/>
  <c r="B189" i="2"/>
  <c r="P189" i="2" s="1"/>
  <c r="G188" i="2"/>
  <c r="C188" i="2"/>
  <c r="H188" i="2" l="1"/>
  <c r="I188" i="2" s="1"/>
  <c r="D188" i="2"/>
  <c r="N188" i="2"/>
  <c r="Q96" i="2"/>
  <c r="S96" i="2"/>
  <c r="T96" i="2" s="1"/>
  <c r="F96" i="2"/>
  <c r="B190" i="2"/>
  <c r="P190" i="2" s="1"/>
  <c r="G189" i="2"/>
  <c r="C189" i="2"/>
  <c r="D189" i="2" s="1"/>
  <c r="O188" i="2" l="1"/>
  <c r="H189" i="2"/>
  <c r="I189" i="2" s="1"/>
  <c r="R96" i="2"/>
  <c r="E97" i="2"/>
  <c r="B191" i="2"/>
  <c r="P191" i="2" s="1"/>
  <c r="G190" i="2"/>
  <c r="C190" i="2"/>
  <c r="D190" i="2" s="1"/>
  <c r="H190" i="2" l="1"/>
  <c r="I190" i="2" s="1"/>
  <c r="Q97" i="2"/>
  <c r="S97" i="2"/>
  <c r="T97" i="2" s="1"/>
  <c r="F97" i="2"/>
  <c r="B192" i="2"/>
  <c r="P192" i="2" s="1"/>
  <c r="C191" i="2"/>
  <c r="G191" i="2"/>
  <c r="H191" i="2" l="1"/>
  <c r="I191" i="2" s="1"/>
  <c r="D191" i="2"/>
  <c r="E98" i="2"/>
  <c r="R97" i="2"/>
  <c r="B193" i="2"/>
  <c r="P193" i="2" s="1"/>
  <c r="G192" i="2"/>
  <c r="C192" i="2"/>
  <c r="N192" i="2" s="1"/>
  <c r="H192" i="2" l="1"/>
  <c r="I192" i="2" s="1"/>
  <c r="Q98" i="2"/>
  <c r="S98" i="2"/>
  <c r="T98" i="2" s="1"/>
  <c r="D192" i="2"/>
  <c r="O192" i="2" s="1"/>
  <c r="F98" i="2"/>
  <c r="B194" i="2"/>
  <c r="P194" i="2" s="1"/>
  <c r="G193" i="2"/>
  <c r="C193" i="2"/>
  <c r="H193" i="2" l="1"/>
  <c r="I193" i="2" s="1"/>
  <c r="D193" i="2"/>
  <c r="N193" i="2"/>
  <c r="E99" i="2"/>
  <c r="R98" i="2"/>
  <c r="B195" i="2"/>
  <c r="P195" i="2" s="1"/>
  <c r="G194" i="2"/>
  <c r="C194" i="2"/>
  <c r="H194" i="2" l="1"/>
  <c r="I194" i="2" s="1"/>
  <c r="O193" i="2"/>
  <c r="Q99" i="2"/>
  <c r="S99" i="2"/>
  <c r="T99" i="2" s="1"/>
  <c r="D194" i="2"/>
  <c r="F99" i="2"/>
  <c r="B196" i="2"/>
  <c r="P196" i="2" s="1"/>
  <c r="G195" i="2"/>
  <c r="C195" i="2"/>
  <c r="D195" i="2" l="1"/>
  <c r="N195" i="2"/>
  <c r="H195" i="2"/>
  <c r="I195" i="2" s="1"/>
  <c r="E100" i="2"/>
  <c r="R99" i="2"/>
  <c r="B197" i="2"/>
  <c r="P197" i="2" s="1"/>
  <c r="G196" i="2"/>
  <c r="C196" i="2"/>
  <c r="D196" i="2" s="1"/>
  <c r="H196" i="2" l="1"/>
  <c r="I196" i="2" s="1"/>
  <c r="O195" i="2"/>
  <c r="Q100" i="2"/>
  <c r="S100" i="2"/>
  <c r="T100" i="2" s="1"/>
  <c r="F100" i="2"/>
  <c r="B198" i="2"/>
  <c r="P198" i="2" s="1"/>
  <c r="G197" i="2"/>
  <c r="C197" i="2"/>
  <c r="D197" i="2" s="1"/>
  <c r="H197" i="2" l="1"/>
  <c r="I197" i="2" s="1"/>
  <c r="E101" i="2"/>
  <c r="R100" i="2"/>
  <c r="B199" i="2"/>
  <c r="P199" i="2" s="1"/>
  <c r="G198" i="2"/>
  <c r="C198" i="2"/>
  <c r="H198" i="2" l="1"/>
  <c r="I198" i="2" s="1"/>
  <c r="Q101" i="2"/>
  <c r="S101" i="2"/>
  <c r="T101" i="2" s="1"/>
  <c r="D198" i="2"/>
  <c r="F101" i="2"/>
  <c r="B200" i="2"/>
  <c r="P200" i="2" s="1"/>
  <c r="G199" i="2"/>
  <c r="C199" i="2"/>
  <c r="D199" i="2" l="1"/>
  <c r="N199" i="2"/>
  <c r="H199" i="2"/>
  <c r="I199" i="2" s="1"/>
  <c r="R101" i="2"/>
  <c r="E102" i="2"/>
  <c r="B201" i="2"/>
  <c r="P201" i="2" s="1"/>
  <c r="G200" i="2"/>
  <c r="C200" i="2"/>
  <c r="O199" i="2" l="1"/>
  <c r="H200" i="2"/>
  <c r="I200" i="2" s="1"/>
  <c r="Q102" i="2"/>
  <c r="S102" i="2"/>
  <c r="T102" i="2" s="1"/>
  <c r="D200" i="2"/>
  <c r="F102" i="2"/>
  <c r="B202" i="2"/>
  <c r="P202" i="2" s="1"/>
  <c r="G201" i="2"/>
  <c r="C201" i="2"/>
  <c r="N201" i="2" s="1"/>
  <c r="H201" i="2" l="1"/>
  <c r="I201" i="2" s="1"/>
  <c r="D201" i="2"/>
  <c r="O201" i="2" s="1"/>
  <c r="R102" i="2"/>
  <c r="E103" i="2"/>
  <c r="B203" i="2"/>
  <c r="P203" i="2" s="1"/>
  <c r="G202" i="2"/>
  <c r="C202" i="2"/>
  <c r="H202" i="2" l="1"/>
  <c r="I202" i="2" s="1"/>
  <c r="D202" i="2"/>
  <c r="N202" i="2"/>
  <c r="Q103" i="2"/>
  <c r="S103" i="2"/>
  <c r="T103" i="2" s="1"/>
  <c r="F103" i="2"/>
  <c r="B204" i="2"/>
  <c r="P204" i="2" s="1"/>
  <c r="G203" i="2"/>
  <c r="C203" i="2"/>
  <c r="D203" i="2" s="1"/>
  <c r="O202" i="2" l="1"/>
  <c r="H203" i="2"/>
  <c r="I203" i="2" s="1"/>
  <c r="R103" i="2"/>
  <c r="E104" i="2"/>
  <c r="B205" i="2"/>
  <c r="P205" i="2" s="1"/>
  <c r="G204" i="2"/>
  <c r="C204" i="2"/>
  <c r="D204" i="2" s="1"/>
  <c r="H204" i="2" l="1"/>
  <c r="I204" i="2" s="1"/>
  <c r="Q104" i="2"/>
  <c r="S104" i="2"/>
  <c r="T104" i="2" s="1"/>
  <c r="F104" i="2"/>
  <c r="B206" i="2"/>
  <c r="P206" i="2" s="1"/>
  <c r="G205" i="2"/>
  <c r="C205" i="2"/>
  <c r="D205" i="2" s="1"/>
  <c r="H205" i="2" l="1"/>
  <c r="I205" i="2" s="1"/>
  <c r="R104" i="2"/>
  <c r="E105" i="2"/>
  <c r="B207" i="2"/>
  <c r="P207" i="2" s="1"/>
  <c r="G206" i="2"/>
  <c r="C206" i="2"/>
  <c r="H206" i="2" l="1"/>
  <c r="I206" i="2" s="1"/>
  <c r="Q105" i="2"/>
  <c r="S105" i="2"/>
  <c r="T105" i="2" s="1"/>
  <c r="D206" i="2"/>
  <c r="F105" i="2"/>
  <c r="B208" i="2"/>
  <c r="P208" i="2" s="1"/>
  <c r="C207" i="2"/>
  <c r="G207" i="2"/>
  <c r="H207" i="2" l="1"/>
  <c r="I207" i="2" s="1"/>
  <c r="D207" i="2"/>
  <c r="N207" i="2"/>
  <c r="O207" i="2" s="1"/>
  <c r="R105" i="2"/>
  <c r="E106" i="2"/>
  <c r="B209" i="2"/>
  <c r="P209" i="2" s="1"/>
  <c r="G208" i="2"/>
  <c r="C208" i="2"/>
  <c r="D208" i="2" s="1"/>
  <c r="H208" i="2" l="1"/>
  <c r="I208" i="2" s="1"/>
  <c r="Q106" i="2"/>
  <c r="S106" i="2"/>
  <c r="T106" i="2" s="1"/>
  <c r="F106" i="2"/>
  <c r="B210" i="2"/>
  <c r="P210" i="2" s="1"/>
  <c r="G209" i="2"/>
  <c r="C209" i="2"/>
  <c r="D209" i="2" s="1"/>
  <c r="H209" i="2" l="1"/>
  <c r="I209" i="2" s="1"/>
  <c r="R106" i="2"/>
  <c r="E107" i="2"/>
  <c r="B211" i="2"/>
  <c r="P211" i="2" s="1"/>
  <c r="G210" i="2"/>
  <c r="C210" i="2"/>
  <c r="D210" i="2" s="1"/>
  <c r="H210" i="2" l="1"/>
  <c r="I210" i="2" s="1"/>
  <c r="Q107" i="2"/>
  <c r="S107" i="2"/>
  <c r="T107" i="2" s="1"/>
  <c r="F107" i="2"/>
  <c r="B212" i="2"/>
  <c r="P212" i="2" s="1"/>
  <c r="G211" i="2"/>
  <c r="C211" i="2"/>
  <c r="D211" i="2" s="1"/>
  <c r="H211" i="2" l="1"/>
  <c r="I211" i="2" s="1"/>
  <c r="R107" i="2"/>
  <c r="E108" i="2"/>
  <c r="B213" i="2"/>
  <c r="P213" i="2" s="1"/>
  <c r="C212" i="2"/>
  <c r="D212" i="2" s="1"/>
  <c r="G212" i="2"/>
  <c r="H212" i="2" l="1"/>
  <c r="I212" i="2" s="1"/>
  <c r="Q108" i="2"/>
  <c r="S108" i="2"/>
  <c r="T108" i="2" s="1"/>
  <c r="F108" i="2"/>
  <c r="B214" i="2"/>
  <c r="P214" i="2" s="1"/>
  <c r="G213" i="2"/>
  <c r="C213" i="2"/>
  <c r="D213" i="2" s="1"/>
  <c r="H213" i="2" l="1"/>
  <c r="I213" i="2" s="1"/>
  <c r="E109" i="2"/>
  <c r="R108" i="2"/>
  <c r="B215" i="2"/>
  <c r="P215" i="2" s="1"/>
  <c r="G214" i="2"/>
  <c r="C214" i="2"/>
  <c r="D214" i="2" s="1"/>
  <c r="H214" i="2" l="1"/>
  <c r="I214" i="2" s="1"/>
  <c r="Q109" i="2"/>
  <c r="S109" i="2"/>
  <c r="T109" i="2" s="1"/>
  <c r="F109" i="2"/>
  <c r="B216" i="2"/>
  <c r="P216" i="2" s="1"/>
  <c r="G215" i="2"/>
  <c r="C215" i="2"/>
  <c r="D215" i="2" s="1"/>
  <c r="H215" i="2" l="1"/>
  <c r="I215" i="2" s="1"/>
  <c r="R109" i="2"/>
  <c r="E110" i="2"/>
  <c r="B217" i="2"/>
  <c r="P217" i="2" s="1"/>
  <c r="G216" i="2"/>
  <c r="C216" i="2"/>
  <c r="D216" i="2" s="1"/>
  <c r="H216" i="2" l="1"/>
  <c r="I216" i="2" s="1"/>
  <c r="Q110" i="2"/>
  <c r="S110" i="2"/>
  <c r="T110" i="2" s="1"/>
  <c r="F110" i="2"/>
  <c r="B218" i="2"/>
  <c r="P218" i="2" s="1"/>
  <c r="G217" i="2"/>
  <c r="C217" i="2"/>
  <c r="H217" i="2" l="1"/>
  <c r="I217" i="2" s="1"/>
  <c r="D217" i="2"/>
  <c r="R110" i="2"/>
  <c r="E111" i="2"/>
  <c r="B219" i="2"/>
  <c r="P219" i="2" s="1"/>
  <c r="G218" i="2"/>
  <c r="C218" i="2"/>
  <c r="H218" i="2" l="1"/>
  <c r="I218" i="2" s="1"/>
  <c r="D218" i="2"/>
  <c r="N218" i="2"/>
  <c r="Q111" i="2"/>
  <c r="S111" i="2"/>
  <c r="T111" i="2" s="1"/>
  <c r="F111" i="2"/>
  <c r="B220" i="2"/>
  <c r="P220" i="2" s="1"/>
  <c r="G219" i="2"/>
  <c r="C219" i="2"/>
  <c r="D219" i="2" s="1"/>
  <c r="H219" i="2" l="1"/>
  <c r="I219" i="2" s="1"/>
  <c r="O218" i="2"/>
  <c r="R111" i="2"/>
  <c r="E112" i="2"/>
  <c r="B221" i="2"/>
  <c r="P221" i="2" s="1"/>
  <c r="G220" i="2"/>
  <c r="C220" i="2"/>
  <c r="D220" i="2" s="1"/>
  <c r="H220" i="2" l="1"/>
  <c r="I220" i="2" s="1"/>
  <c r="Q112" i="2"/>
  <c r="S112" i="2"/>
  <c r="T112" i="2" s="1"/>
  <c r="F112" i="2"/>
  <c r="B222" i="2"/>
  <c r="P222" i="2" s="1"/>
  <c r="G221" i="2"/>
  <c r="C221" i="2"/>
  <c r="D221" i="2" s="1"/>
  <c r="H221" i="2" l="1"/>
  <c r="I221" i="2" s="1"/>
  <c r="R112" i="2"/>
  <c r="E113" i="2"/>
  <c r="B223" i="2"/>
  <c r="P223" i="2" s="1"/>
  <c r="G222" i="2"/>
  <c r="C222" i="2"/>
  <c r="D222" i="2" s="1"/>
  <c r="H222" i="2" l="1"/>
  <c r="I222" i="2" s="1"/>
  <c r="Q113" i="2"/>
  <c r="S113" i="2"/>
  <c r="T113" i="2" s="1"/>
  <c r="F113" i="2"/>
  <c r="B224" i="2"/>
  <c r="P224" i="2" s="1"/>
  <c r="G223" i="2"/>
  <c r="C223" i="2"/>
  <c r="D223" i="2" s="1"/>
  <c r="H223" i="2" l="1"/>
  <c r="I223" i="2" s="1"/>
  <c r="E114" i="2"/>
  <c r="R113" i="2"/>
  <c r="B225" i="2"/>
  <c r="P225" i="2" s="1"/>
  <c r="G224" i="2"/>
  <c r="C224" i="2"/>
  <c r="D224" i="2" s="1"/>
  <c r="H224" i="2" l="1"/>
  <c r="I224" i="2" s="1"/>
  <c r="Q114" i="2"/>
  <c r="S114" i="2"/>
  <c r="T114" i="2" s="1"/>
  <c r="F114" i="2"/>
  <c r="B226" i="2"/>
  <c r="P226" i="2" s="1"/>
  <c r="G225" i="2"/>
  <c r="C225" i="2"/>
  <c r="H225" i="2" l="1"/>
  <c r="I225" i="2" s="1"/>
  <c r="D225" i="2"/>
  <c r="E115" i="2"/>
  <c r="R114" i="2"/>
  <c r="B227" i="2"/>
  <c r="P227" i="2" s="1"/>
  <c r="G226" i="2"/>
  <c r="C226" i="2"/>
  <c r="D226" i="2" l="1"/>
  <c r="N226" i="2"/>
  <c r="H226" i="2"/>
  <c r="I226" i="2" s="1"/>
  <c r="Q115" i="2"/>
  <c r="S115" i="2"/>
  <c r="T115" i="2" s="1"/>
  <c r="F115" i="2"/>
  <c r="B228" i="2"/>
  <c r="P228" i="2" s="1"/>
  <c r="G227" i="2"/>
  <c r="C227" i="2"/>
  <c r="D227" i="2" s="1"/>
  <c r="O226" i="2" l="1"/>
  <c r="H227" i="2"/>
  <c r="I227" i="2" s="1"/>
  <c r="E116" i="2"/>
  <c r="R115" i="2"/>
  <c r="B229" i="2"/>
  <c r="P229" i="2" s="1"/>
  <c r="C228" i="2"/>
  <c r="G228" i="2"/>
  <c r="H228" i="2" l="1"/>
  <c r="I228" i="2" s="1"/>
  <c r="Q116" i="2"/>
  <c r="S116" i="2"/>
  <c r="T116" i="2" s="1"/>
  <c r="D228" i="2"/>
  <c r="F116" i="2"/>
  <c r="B230" i="2"/>
  <c r="P230" i="2" s="1"/>
  <c r="G229" i="2"/>
  <c r="C229" i="2"/>
  <c r="N229" i="2" s="1"/>
  <c r="H229" i="2" l="1"/>
  <c r="I229" i="2" s="1"/>
  <c r="R116" i="2"/>
  <c r="E117" i="2"/>
  <c r="D229" i="2"/>
  <c r="O229" i="2" s="1"/>
  <c r="B231" i="2"/>
  <c r="P231" i="2" s="1"/>
  <c r="G230" i="2"/>
  <c r="C230" i="2"/>
  <c r="D230" i="2" l="1"/>
  <c r="N230" i="2"/>
  <c r="H230" i="2"/>
  <c r="I230" i="2" s="1"/>
  <c r="Q117" i="2"/>
  <c r="S117" i="2"/>
  <c r="T117" i="2" s="1"/>
  <c r="U117" i="2" s="1"/>
  <c r="F117" i="2"/>
  <c r="B232" i="2"/>
  <c r="P232" i="2" s="1"/>
  <c r="G231" i="2"/>
  <c r="C231" i="2"/>
  <c r="D231" i="2" s="1"/>
  <c r="H231" i="2" l="1"/>
  <c r="I231" i="2" s="1"/>
  <c r="O230" i="2"/>
  <c r="R117" i="2"/>
  <c r="E118" i="2"/>
  <c r="B233" i="2"/>
  <c r="P233" i="2" s="1"/>
  <c r="G232" i="2"/>
  <c r="C232" i="2"/>
  <c r="D232" i="2" s="1"/>
  <c r="H232" i="2" l="1"/>
  <c r="I232" i="2" s="1"/>
  <c r="Q118" i="2"/>
  <c r="S118" i="2"/>
  <c r="T118" i="2" s="1"/>
  <c r="U118" i="2" s="1"/>
  <c r="F118" i="2"/>
  <c r="B234" i="2"/>
  <c r="P234" i="2" s="1"/>
  <c r="G233" i="2"/>
  <c r="C233" i="2"/>
  <c r="D233" i="2" s="1"/>
  <c r="H233" i="2" l="1"/>
  <c r="I233" i="2" s="1"/>
  <c r="E119" i="2"/>
  <c r="R118" i="2"/>
  <c r="B235" i="2"/>
  <c r="P235" i="2" s="1"/>
  <c r="G234" i="2"/>
  <c r="C234" i="2"/>
  <c r="D234" i="2" s="1"/>
  <c r="H234" i="2" l="1"/>
  <c r="I234" i="2" s="1"/>
  <c r="Q119" i="2"/>
  <c r="S119" i="2"/>
  <c r="T119" i="2" s="1"/>
  <c r="U119" i="2" s="1"/>
  <c r="F119" i="2"/>
  <c r="B236" i="2"/>
  <c r="P236" i="2" s="1"/>
  <c r="G235" i="2"/>
  <c r="C235" i="2"/>
  <c r="D235" i="2" s="1"/>
  <c r="H235" i="2" l="1"/>
  <c r="I235" i="2" s="1"/>
  <c r="R119" i="2"/>
  <c r="E120" i="2"/>
  <c r="B237" i="2"/>
  <c r="P237" i="2" s="1"/>
  <c r="G236" i="2"/>
  <c r="C236" i="2"/>
  <c r="D236" i="2" s="1"/>
  <c r="H236" i="2" l="1"/>
  <c r="I236" i="2" s="1"/>
  <c r="Q120" i="2"/>
  <c r="S120" i="2"/>
  <c r="T120" i="2" s="1"/>
  <c r="U120" i="2" s="1"/>
  <c r="F120" i="2"/>
  <c r="B238" i="2"/>
  <c r="P238" i="2" s="1"/>
  <c r="G237" i="2"/>
  <c r="C237" i="2"/>
  <c r="D237" i="2" s="1"/>
  <c r="H237" i="2" l="1"/>
  <c r="I237" i="2" s="1"/>
  <c r="E121" i="2"/>
  <c r="R120" i="2"/>
  <c r="B239" i="2"/>
  <c r="P239" i="2" s="1"/>
  <c r="G238" i="2"/>
  <c r="C238" i="2"/>
  <c r="D238" i="2" s="1"/>
  <c r="H238" i="2" l="1"/>
  <c r="I238" i="2" s="1"/>
  <c r="Q121" i="2"/>
  <c r="S121" i="2"/>
  <c r="T121" i="2" s="1"/>
  <c r="U121" i="2" s="1"/>
  <c r="F121" i="2"/>
  <c r="B240" i="2"/>
  <c r="P240" i="2" s="1"/>
  <c r="C239" i="2"/>
  <c r="D239" i="2" s="1"/>
  <c r="G239" i="2"/>
  <c r="H239" i="2" l="1"/>
  <c r="I239" i="2" s="1"/>
  <c r="E122" i="2"/>
  <c r="R121" i="2"/>
  <c r="B241" i="2"/>
  <c r="P241" i="2" s="1"/>
  <c r="G240" i="2"/>
  <c r="C240" i="2"/>
  <c r="D240" i="2" s="1"/>
  <c r="H240" i="2" l="1"/>
  <c r="I240" i="2" s="1"/>
  <c r="Q122" i="2"/>
  <c r="S122" i="2"/>
  <c r="T122" i="2" s="1"/>
  <c r="U122" i="2" s="1"/>
  <c r="F122" i="2"/>
  <c r="B242" i="2"/>
  <c r="P242" i="2" s="1"/>
  <c r="G241" i="2"/>
  <c r="C241" i="2"/>
  <c r="D241" i="2" s="1"/>
  <c r="H241" i="2" l="1"/>
  <c r="I241" i="2" s="1"/>
  <c r="E123" i="2"/>
  <c r="R122" i="2"/>
  <c r="B243" i="2"/>
  <c r="P243" i="2" s="1"/>
  <c r="G242" i="2"/>
  <c r="C242" i="2"/>
  <c r="H242" i="2" l="1"/>
  <c r="I242" i="2" s="1"/>
  <c r="Q123" i="2"/>
  <c r="S123" i="2"/>
  <c r="T123" i="2" s="1"/>
  <c r="U123" i="2" s="1"/>
  <c r="F123" i="2"/>
  <c r="D242" i="2"/>
  <c r="B244" i="2"/>
  <c r="P244" i="2" s="1"/>
  <c r="G243" i="2"/>
  <c r="C243" i="2"/>
  <c r="H243" i="2" l="1"/>
  <c r="I243" i="2" s="1"/>
  <c r="D243" i="2"/>
  <c r="N243" i="2"/>
  <c r="E124" i="2"/>
  <c r="R123" i="2"/>
  <c r="B245" i="2"/>
  <c r="P245" i="2" s="1"/>
  <c r="G244" i="2"/>
  <c r="C244" i="2"/>
  <c r="D244" i="2" s="1"/>
  <c r="H244" i="2" l="1"/>
  <c r="I244" i="2" s="1"/>
  <c r="O243" i="2"/>
  <c r="Q124" i="2"/>
  <c r="S124" i="2"/>
  <c r="T124" i="2" s="1"/>
  <c r="U124" i="2" s="1"/>
  <c r="F124" i="2"/>
  <c r="B246" i="2"/>
  <c r="P246" i="2" s="1"/>
  <c r="G245" i="2"/>
  <c r="C245" i="2"/>
  <c r="D245" i="2" s="1"/>
  <c r="H245" i="2" l="1"/>
  <c r="I245" i="2" s="1"/>
  <c r="R124" i="2"/>
  <c r="E125" i="2"/>
  <c r="B247" i="2"/>
  <c r="P247" i="2" s="1"/>
  <c r="G246" i="2"/>
  <c r="C246" i="2"/>
  <c r="D246" i="2" s="1"/>
  <c r="H246" i="2" l="1"/>
  <c r="I246" i="2" s="1"/>
  <c r="Q125" i="2"/>
  <c r="S125" i="2"/>
  <c r="T125" i="2" s="1"/>
  <c r="U125" i="2" s="1"/>
  <c r="F125" i="2"/>
  <c r="B248" i="2"/>
  <c r="P248" i="2" s="1"/>
  <c r="G247" i="2"/>
  <c r="C247" i="2"/>
  <c r="H247" i="2" l="1"/>
  <c r="I247" i="2" s="1"/>
  <c r="D247" i="2"/>
  <c r="R125" i="2"/>
  <c r="E126" i="2"/>
  <c r="B249" i="2"/>
  <c r="P249" i="2" s="1"/>
  <c r="G248" i="2"/>
  <c r="C248" i="2"/>
  <c r="H248" i="2" l="1"/>
  <c r="I248" i="2" s="1"/>
  <c r="D248" i="2"/>
  <c r="N248" i="2"/>
  <c r="Q126" i="2"/>
  <c r="S126" i="2"/>
  <c r="T126" i="2" s="1"/>
  <c r="U126" i="2" s="1"/>
  <c r="F126" i="2"/>
  <c r="B250" i="2"/>
  <c r="P250" i="2" s="1"/>
  <c r="C249" i="2"/>
  <c r="D249" i="2" s="1"/>
  <c r="G249" i="2"/>
  <c r="O248" i="2" l="1"/>
  <c r="H249" i="2"/>
  <c r="I249" i="2" s="1"/>
  <c r="R126" i="2"/>
  <c r="E127" i="2"/>
  <c r="B251" i="2"/>
  <c r="P251" i="2" s="1"/>
  <c r="G250" i="2"/>
  <c r="C250" i="2"/>
  <c r="D250" i="2" s="1"/>
  <c r="H250" i="2" l="1"/>
  <c r="I250" i="2" s="1"/>
  <c r="Q127" i="2"/>
  <c r="S127" i="2"/>
  <c r="T127" i="2" s="1"/>
  <c r="U127" i="2" s="1"/>
  <c r="F127" i="2"/>
  <c r="B252" i="2"/>
  <c r="P252" i="2" s="1"/>
  <c r="G251" i="2"/>
  <c r="C251" i="2"/>
  <c r="D251" i="2" s="1"/>
  <c r="H251" i="2" l="1"/>
  <c r="I251" i="2" s="1"/>
  <c r="E128" i="2"/>
  <c r="R127" i="2"/>
  <c r="B253" i="2"/>
  <c r="P253" i="2" s="1"/>
  <c r="G252" i="2"/>
  <c r="C252" i="2"/>
  <c r="D252" i="2" s="1"/>
  <c r="H252" i="2" l="1"/>
  <c r="I252" i="2" s="1"/>
  <c r="Q128" i="2"/>
  <c r="S128" i="2"/>
  <c r="T128" i="2" s="1"/>
  <c r="U128" i="2" s="1"/>
  <c r="F128" i="2"/>
  <c r="B254" i="2"/>
  <c r="P254" i="2" s="1"/>
  <c r="G253" i="2"/>
  <c r="C253" i="2"/>
  <c r="D253" i="2" s="1"/>
  <c r="H253" i="2" l="1"/>
  <c r="I253" i="2" s="1"/>
  <c r="E129" i="2"/>
  <c r="R128" i="2"/>
  <c r="B255" i="2"/>
  <c r="P255" i="2" s="1"/>
  <c r="G254" i="2"/>
  <c r="C254" i="2"/>
  <c r="H254" i="2" l="1"/>
  <c r="I254" i="2" s="1"/>
  <c r="Q129" i="2"/>
  <c r="S129" i="2"/>
  <c r="T129" i="2" s="1"/>
  <c r="U129" i="2" s="1"/>
  <c r="D254" i="2"/>
  <c r="F129" i="2"/>
  <c r="B256" i="2"/>
  <c r="P256" i="2" s="1"/>
  <c r="C255" i="2"/>
  <c r="G255" i="2"/>
  <c r="D255" i="2" l="1"/>
  <c r="N255" i="2"/>
  <c r="H255" i="2"/>
  <c r="I255" i="2" s="1"/>
  <c r="E130" i="2"/>
  <c r="R129" i="2"/>
  <c r="B257" i="2"/>
  <c r="P257" i="2" s="1"/>
  <c r="G256" i="2"/>
  <c r="C256" i="2"/>
  <c r="D256" i="2" s="1"/>
  <c r="H256" i="2" l="1"/>
  <c r="I256" i="2" s="1"/>
  <c r="O255" i="2"/>
  <c r="Q130" i="2"/>
  <c r="S130" i="2"/>
  <c r="T130" i="2" s="1"/>
  <c r="U130" i="2" s="1"/>
  <c r="F130" i="2"/>
  <c r="B258" i="2"/>
  <c r="P258" i="2" s="1"/>
  <c r="G257" i="2"/>
  <c r="C257" i="2"/>
  <c r="H257" i="2" l="1"/>
  <c r="I257" i="2" s="1"/>
  <c r="E131" i="2"/>
  <c r="R130" i="2"/>
  <c r="D257" i="2"/>
  <c r="B259" i="2"/>
  <c r="P259" i="2" s="1"/>
  <c r="G258" i="2"/>
  <c r="C258" i="2"/>
  <c r="D258" i="2" l="1"/>
  <c r="N258" i="2"/>
  <c r="H258" i="2"/>
  <c r="I258" i="2" s="1"/>
  <c r="Q131" i="2"/>
  <c r="S131" i="2"/>
  <c r="T131" i="2" s="1"/>
  <c r="U131" i="2" s="1"/>
  <c r="F131" i="2"/>
  <c r="B260" i="2"/>
  <c r="P260" i="2" s="1"/>
  <c r="G259" i="2"/>
  <c r="C259" i="2"/>
  <c r="D259" i="2" s="1"/>
  <c r="H259" i="2" l="1"/>
  <c r="I259" i="2" s="1"/>
  <c r="O258" i="2"/>
  <c r="E132" i="2"/>
  <c r="R131" i="2"/>
  <c r="B261" i="2"/>
  <c r="P261" i="2" s="1"/>
  <c r="G260" i="2"/>
  <c r="C260" i="2"/>
  <c r="D260" i="2" s="1"/>
  <c r="H260" i="2" l="1"/>
  <c r="I260" i="2" s="1"/>
  <c r="Q132" i="2"/>
  <c r="S132" i="2"/>
  <c r="T132" i="2" s="1"/>
  <c r="U132" i="2" s="1"/>
  <c r="F132" i="2"/>
  <c r="B262" i="2"/>
  <c r="P262" i="2" s="1"/>
  <c r="G261" i="2"/>
  <c r="C261" i="2"/>
  <c r="D261" i="2" s="1"/>
  <c r="H261" i="2" l="1"/>
  <c r="I261" i="2" s="1"/>
  <c r="R132" i="2"/>
  <c r="E133" i="2"/>
  <c r="B263" i="2"/>
  <c r="P263" i="2" s="1"/>
  <c r="G262" i="2"/>
  <c r="C262" i="2"/>
  <c r="H262" i="2" l="1"/>
  <c r="I262" i="2" s="1"/>
  <c r="Q133" i="2"/>
  <c r="S133" i="2"/>
  <c r="T133" i="2" s="1"/>
  <c r="U133" i="2" s="1"/>
  <c r="D262" i="2"/>
  <c r="F133" i="2"/>
  <c r="B264" i="2"/>
  <c r="P264" i="2" s="1"/>
  <c r="G263" i="2"/>
  <c r="C263" i="2"/>
  <c r="H263" i="2" l="1"/>
  <c r="I263" i="2" s="1"/>
  <c r="D263" i="2"/>
  <c r="N263" i="2"/>
  <c r="E134" i="2"/>
  <c r="R133" i="2"/>
  <c r="B265" i="2"/>
  <c r="P265" i="2" s="1"/>
  <c r="G264" i="2"/>
  <c r="C264" i="2"/>
  <c r="D264" i="2" s="1"/>
  <c r="H264" i="2" l="1"/>
  <c r="I264" i="2" s="1"/>
  <c r="O263" i="2"/>
  <c r="Q134" i="2"/>
  <c r="S134" i="2"/>
  <c r="T134" i="2" s="1"/>
  <c r="U134" i="2" s="1"/>
  <c r="F134" i="2"/>
  <c r="B266" i="2"/>
  <c r="P266" i="2" s="1"/>
  <c r="G265" i="2"/>
  <c r="C265" i="2"/>
  <c r="D265" i="2" s="1"/>
  <c r="H265" i="2" l="1"/>
  <c r="I265" i="2" s="1"/>
  <c r="E135" i="2"/>
  <c r="R134" i="2"/>
  <c r="B267" i="2"/>
  <c r="P267" i="2" s="1"/>
  <c r="G266" i="2"/>
  <c r="C266" i="2"/>
  <c r="D266" i="2" s="1"/>
  <c r="H266" i="2" l="1"/>
  <c r="I266" i="2" s="1"/>
  <c r="Q135" i="2"/>
  <c r="S135" i="2"/>
  <c r="T135" i="2" s="1"/>
  <c r="U135" i="2" s="1"/>
  <c r="F135" i="2"/>
  <c r="B268" i="2"/>
  <c r="P268" i="2" s="1"/>
  <c r="G267" i="2"/>
  <c r="C267" i="2"/>
  <c r="D267" i="2" s="1"/>
  <c r="H267" i="2" l="1"/>
  <c r="I267" i="2" s="1"/>
  <c r="E136" i="2"/>
  <c r="R135" i="2"/>
  <c r="B269" i="2"/>
  <c r="P269" i="2" s="1"/>
  <c r="G268" i="2"/>
  <c r="C268" i="2"/>
  <c r="D268" i="2" s="1"/>
  <c r="H268" i="2" l="1"/>
  <c r="I268" i="2" s="1"/>
  <c r="Q136" i="2"/>
  <c r="S136" i="2"/>
  <c r="T136" i="2" s="1"/>
  <c r="U136" i="2" s="1"/>
  <c r="F136" i="2"/>
  <c r="B270" i="2"/>
  <c r="P270" i="2" s="1"/>
  <c r="G269" i="2"/>
  <c r="C269" i="2"/>
  <c r="H269" i="2" l="1"/>
  <c r="I269" i="2" s="1"/>
  <c r="D269" i="2"/>
  <c r="R136" i="2"/>
  <c r="E137" i="2"/>
  <c r="B271" i="2"/>
  <c r="P271" i="2" s="1"/>
  <c r="G270" i="2"/>
  <c r="C270" i="2"/>
  <c r="N270" i="2" s="1"/>
  <c r="H270" i="2" l="1"/>
  <c r="I270" i="2" s="1"/>
  <c r="Q137" i="2"/>
  <c r="S137" i="2"/>
  <c r="T137" i="2" s="1"/>
  <c r="U137" i="2" s="1"/>
  <c r="D270" i="2"/>
  <c r="O270" i="2" s="1"/>
  <c r="F137" i="2"/>
  <c r="B272" i="2"/>
  <c r="P272" i="2" s="1"/>
  <c r="C271" i="2"/>
  <c r="N271" i="2" s="1"/>
  <c r="G271" i="2"/>
  <c r="H271" i="2" l="1"/>
  <c r="I271" i="2" s="1"/>
  <c r="R137" i="2"/>
  <c r="E138" i="2"/>
  <c r="D271" i="2"/>
  <c r="O271" i="2" s="1"/>
  <c r="B273" i="2"/>
  <c r="P273" i="2" s="1"/>
  <c r="G272" i="2"/>
  <c r="C272" i="2"/>
  <c r="N272" i="2" s="1"/>
  <c r="H272" i="2" l="1"/>
  <c r="I272" i="2" s="1"/>
  <c r="Q138" i="2"/>
  <c r="S138" i="2"/>
  <c r="T138" i="2" s="1"/>
  <c r="U138" i="2" s="1"/>
  <c r="F138" i="2"/>
  <c r="D272" i="2"/>
  <c r="O272" i="2" s="1"/>
  <c r="B274" i="2"/>
  <c r="P274" i="2" s="1"/>
  <c r="G273" i="2"/>
  <c r="C273" i="2"/>
  <c r="H273" i="2" l="1"/>
  <c r="I273" i="2" s="1"/>
  <c r="D273" i="2"/>
  <c r="N273" i="2"/>
  <c r="R138" i="2"/>
  <c r="E139" i="2"/>
  <c r="B275" i="2"/>
  <c r="P275" i="2" s="1"/>
  <c r="G274" i="2"/>
  <c r="C274" i="2"/>
  <c r="D274" i="2" s="1"/>
  <c r="H274" i="2" l="1"/>
  <c r="I274" i="2" s="1"/>
  <c r="O273" i="2"/>
  <c r="Q139" i="2"/>
  <c r="S139" i="2"/>
  <c r="T139" i="2" s="1"/>
  <c r="U139" i="2" s="1"/>
  <c r="F139" i="2"/>
  <c r="B276" i="2"/>
  <c r="P276" i="2" s="1"/>
  <c r="G275" i="2"/>
  <c r="C275" i="2"/>
  <c r="D275" i="2" s="1"/>
  <c r="H275" i="2" l="1"/>
  <c r="I275" i="2" s="1"/>
  <c r="E140" i="2"/>
  <c r="R139" i="2"/>
  <c r="B277" i="2"/>
  <c r="P277" i="2" s="1"/>
  <c r="C276" i="2"/>
  <c r="G276" i="2"/>
  <c r="H276" i="2" l="1"/>
  <c r="I276" i="2" s="1"/>
  <c r="Q140" i="2"/>
  <c r="S140" i="2"/>
  <c r="T140" i="2" s="1"/>
  <c r="U140" i="2" s="1"/>
  <c r="D276" i="2"/>
  <c r="F140" i="2"/>
  <c r="B278" i="2"/>
  <c r="P278" i="2" s="1"/>
  <c r="G277" i="2"/>
  <c r="C277" i="2"/>
  <c r="H277" i="2" l="1"/>
  <c r="I277" i="2" s="1"/>
  <c r="D277" i="2"/>
  <c r="N277" i="2"/>
  <c r="E141" i="2"/>
  <c r="R140" i="2"/>
  <c r="B279" i="2"/>
  <c r="P279" i="2" s="1"/>
  <c r="G278" i="2"/>
  <c r="C278" i="2"/>
  <c r="D278" i="2" s="1"/>
  <c r="H278" i="2" l="1"/>
  <c r="I278" i="2" s="1"/>
  <c r="O277" i="2"/>
  <c r="Q141" i="2"/>
  <c r="S141" i="2"/>
  <c r="T141" i="2" s="1"/>
  <c r="U141" i="2" s="1"/>
  <c r="F141" i="2"/>
  <c r="B280" i="2"/>
  <c r="P280" i="2" s="1"/>
  <c r="G279" i="2"/>
  <c r="C279" i="2"/>
  <c r="D279" i="2" s="1"/>
  <c r="H279" i="2" l="1"/>
  <c r="I279" i="2" s="1"/>
  <c r="E142" i="2"/>
  <c r="R141" i="2"/>
  <c r="B281" i="2"/>
  <c r="P281" i="2" s="1"/>
  <c r="G280" i="2"/>
  <c r="C280" i="2"/>
  <c r="D280" i="2" s="1"/>
  <c r="H280" i="2" l="1"/>
  <c r="I280" i="2" s="1"/>
  <c r="Q142" i="2"/>
  <c r="S142" i="2"/>
  <c r="T142" i="2" s="1"/>
  <c r="U142" i="2" s="1"/>
  <c r="F142" i="2"/>
  <c r="B282" i="2"/>
  <c r="P282" i="2" s="1"/>
  <c r="G281" i="2"/>
  <c r="C281" i="2"/>
  <c r="H281" i="2" l="1"/>
  <c r="I281" i="2" s="1"/>
  <c r="D281" i="2"/>
  <c r="E143" i="2"/>
  <c r="R142" i="2"/>
  <c r="B283" i="2"/>
  <c r="P283" i="2" s="1"/>
  <c r="G282" i="2"/>
  <c r="C282" i="2"/>
  <c r="N282" i="2" s="1"/>
  <c r="H282" i="2" l="1"/>
  <c r="I282" i="2" s="1"/>
  <c r="Q143" i="2"/>
  <c r="S143" i="2"/>
  <c r="T143" i="2" s="1"/>
  <c r="U143" i="2" s="1"/>
  <c r="F143" i="2"/>
  <c r="D282" i="2"/>
  <c r="O282" i="2" s="1"/>
  <c r="B284" i="2"/>
  <c r="P284" i="2" s="1"/>
  <c r="G283" i="2"/>
  <c r="C283" i="2"/>
  <c r="H283" i="2" l="1"/>
  <c r="I283" i="2" s="1"/>
  <c r="D283" i="2"/>
  <c r="N283" i="2"/>
  <c r="E144" i="2"/>
  <c r="R143" i="2"/>
  <c r="B285" i="2"/>
  <c r="P285" i="2" s="1"/>
  <c r="G284" i="2"/>
  <c r="C284" i="2"/>
  <c r="H284" i="2" l="1"/>
  <c r="I284" i="2" s="1"/>
  <c r="O283" i="2"/>
  <c r="Q144" i="2"/>
  <c r="S144" i="2"/>
  <c r="T144" i="2" s="1"/>
  <c r="U144" i="2" s="1"/>
  <c r="D284" i="2"/>
  <c r="F144" i="2"/>
  <c r="B286" i="2"/>
  <c r="P286" i="2" s="1"/>
  <c r="G285" i="2"/>
  <c r="C285" i="2"/>
  <c r="N285" i="2" s="1"/>
  <c r="H285" i="2" l="1"/>
  <c r="I285" i="2" s="1"/>
  <c r="R144" i="2"/>
  <c r="E145" i="2"/>
  <c r="D285" i="2"/>
  <c r="O285" i="2" s="1"/>
  <c r="B287" i="2"/>
  <c r="P287" i="2" s="1"/>
  <c r="G286" i="2"/>
  <c r="C286" i="2"/>
  <c r="N286" i="2" s="1"/>
  <c r="H286" i="2" l="1"/>
  <c r="I286" i="2" s="1"/>
  <c r="Q145" i="2"/>
  <c r="S145" i="2"/>
  <c r="T145" i="2" s="1"/>
  <c r="U145" i="2" s="1"/>
  <c r="F145" i="2"/>
  <c r="D286" i="2"/>
  <c r="O286" i="2" s="1"/>
  <c r="B288" i="2"/>
  <c r="P288" i="2" s="1"/>
  <c r="G287" i="2"/>
  <c r="C287" i="2"/>
  <c r="N287" i="2" s="1"/>
  <c r="H287" i="2" l="1"/>
  <c r="I287" i="2" s="1"/>
  <c r="D287" i="2"/>
  <c r="O287" i="2" s="1"/>
  <c r="E146" i="2"/>
  <c r="R145" i="2"/>
  <c r="B289" i="2"/>
  <c r="P289" i="2" s="1"/>
  <c r="G288" i="2"/>
  <c r="C288" i="2"/>
  <c r="D288" i="2" l="1"/>
  <c r="N288" i="2"/>
  <c r="O288" i="2" s="1"/>
  <c r="H288" i="2"/>
  <c r="I288" i="2" s="1"/>
  <c r="Q146" i="2"/>
  <c r="S146" i="2"/>
  <c r="T146" i="2" s="1"/>
  <c r="U146" i="2" s="1"/>
  <c r="F146" i="2"/>
  <c r="B290" i="2"/>
  <c r="P290" i="2" s="1"/>
  <c r="G289" i="2"/>
  <c r="C289" i="2"/>
  <c r="H289" i="2" l="1"/>
  <c r="I289" i="2" s="1"/>
  <c r="D289" i="2"/>
  <c r="R146" i="2"/>
  <c r="E147" i="2"/>
  <c r="B291" i="2"/>
  <c r="P291" i="2" s="1"/>
  <c r="G290" i="2"/>
  <c r="C290" i="2"/>
  <c r="N290" i="2" s="1"/>
  <c r="H290" i="2" l="1"/>
  <c r="I290" i="2" s="1"/>
  <c r="Q147" i="2"/>
  <c r="S147" i="2"/>
  <c r="T147" i="2" s="1"/>
  <c r="U147" i="2" s="1"/>
  <c r="F147" i="2"/>
  <c r="D290" i="2"/>
  <c r="O290" i="2" s="1"/>
  <c r="B292" i="2"/>
  <c r="P292" i="2" s="1"/>
  <c r="G291" i="2"/>
  <c r="C291" i="2"/>
  <c r="H291" i="2" l="1"/>
  <c r="I291" i="2" s="1"/>
  <c r="D291" i="2"/>
  <c r="N291" i="2"/>
  <c r="O291" i="2" s="1"/>
  <c r="R147" i="2"/>
  <c r="E148" i="2"/>
  <c r="B293" i="2"/>
  <c r="P293" i="2" s="1"/>
  <c r="C292" i="2"/>
  <c r="G292" i="2"/>
  <c r="H292" i="2" l="1"/>
  <c r="I292" i="2" s="1"/>
  <c r="Q148" i="2"/>
  <c r="S148" i="2"/>
  <c r="T148" i="2" s="1"/>
  <c r="U148" i="2" s="1"/>
  <c r="D292" i="2"/>
  <c r="F148" i="2"/>
  <c r="B294" i="2"/>
  <c r="P294" i="2" s="1"/>
  <c r="G293" i="2"/>
  <c r="C293" i="2"/>
  <c r="N293" i="2" s="1"/>
  <c r="H293" i="2" l="1"/>
  <c r="I293" i="2" s="1"/>
  <c r="R148" i="2"/>
  <c r="E149" i="2"/>
  <c r="D293" i="2"/>
  <c r="O293" i="2" s="1"/>
  <c r="B295" i="2"/>
  <c r="P295" i="2" s="1"/>
  <c r="G294" i="2"/>
  <c r="C294" i="2"/>
  <c r="N294" i="2" s="1"/>
  <c r="H294" i="2" l="1"/>
  <c r="I294" i="2" s="1"/>
  <c r="Q149" i="2"/>
  <c r="S149" i="2"/>
  <c r="T149" i="2" s="1"/>
  <c r="U149" i="2" s="1"/>
  <c r="F149" i="2"/>
  <c r="D294" i="2"/>
  <c r="O294" i="2" s="1"/>
  <c r="B296" i="2"/>
  <c r="P296" i="2" s="1"/>
  <c r="G295" i="2"/>
  <c r="C295" i="2"/>
  <c r="N295" i="2" s="1"/>
  <c r="H295" i="2" l="1"/>
  <c r="I295" i="2" s="1"/>
  <c r="D295" i="2"/>
  <c r="O295" i="2" s="1"/>
  <c r="R149" i="2"/>
  <c r="E150" i="2"/>
  <c r="B297" i="2"/>
  <c r="P297" i="2" s="1"/>
  <c r="G296" i="2"/>
  <c r="C296" i="2"/>
  <c r="D296" i="2" l="1"/>
  <c r="N296" i="2"/>
  <c r="O296" i="2" s="1"/>
  <c r="H296" i="2"/>
  <c r="I296" i="2" s="1"/>
  <c r="Q150" i="2"/>
  <c r="S150" i="2"/>
  <c r="T150" i="2" s="1"/>
  <c r="U150" i="2" s="1"/>
  <c r="F150" i="2"/>
  <c r="B298" i="2"/>
  <c r="P298" i="2" s="1"/>
  <c r="G297" i="2"/>
  <c r="C297" i="2"/>
  <c r="D297" i="2" s="1"/>
  <c r="H297" i="2" l="1"/>
  <c r="I297" i="2" s="1"/>
  <c r="R150" i="2"/>
  <c r="E151" i="2"/>
  <c r="B299" i="2"/>
  <c r="P299" i="2" s="1"/>
  <c r="G298" i="2"/>
  <c r="C298" i="2"/>
  <c r="H298" i="2" l="1"/>
  <c r="I298" i="2" s="1"/>
  <c r="Q151" i="2"/>
  <c r="S151" i="2"/>
  <c r="T151" i="2" s="1"/>
  <c r="U151" i="2" s="1"/>
  <c r="D298" i="2"/>
  <c r="F151" i="2"/>
  <c r="B300" i="2"/>
  <c r="P300" i="2" s="1"/>
  <c r="G299" i="2"/>
  <c r="C299" i="2"/>
  <c r="N299" i="2" s="1"/>
  <c r="H299" i="2" l="1"/>
  <c r="I299" i="2" s="1"/>
  <c r="R151" i="2"/>
  <c r="E152" i="2"/>
  <c r="D299" i="2"/>
  <c r="O299" i="2" s="1"/>
  <c r="B301" i="2"/>
  <c r="P301" i="2" s="1"/>
  <c r="G300" i="2"/>
  <c r="C300" i="2"/>
  <c r="N300" i="2" s="1"/>
  <c r="H300" i="2" l="1"/>
  <c r="I300" i="2" s="1"/>
  <c r="Q152" i="2"/>
  <c r="S152" i="2"/>
  <c r="T152" i="2" s="1"/>
  <c r="U152" i="2" s="1"/>
  <c r="F152" i="2"/>
  <c r="D300" i="2"/>
  <c r="O300" i="2" s="1"/>
  <c r="B302" i="2"/>
  <c r="P302" i="2" s="1"/>
  <c r="G301" i="2"/>
  <c r="C301" i="2"/>
  <c r="N301" i="2" s="1"/>
  <c r="H301" i="2" l="1"/>
  <c r="I301" i="2" s="1"/>
  <c r="U301" i="2"/>
  <c r="D301" i="2"/>
  <c r="O301" i="2" s="1"/>
  <c r="R152" i="2"/>
  <c r="E153" i="2"/>
  <c r="B303" i="2"/>
  <c r="P303" i="2" s="1"/>
  <c r="G302" i="2"/>
  <c r="C302" i="2"/>
  <c r="N302" i="2" s="1"/>
  <c r="H302" i="2" l="1"/>
  <c r="I302" i="2" s="1"/>
  <c r="U302" i="2"/>
  <c r="Q153" i="2"/>
  <c r="S153" i="2"/>
  <c r="T153" i="2" s="1"/>
  <c r="U153" i="2" s="1"/>
  <c r="F153" i="2"/>
  <c r="D302" i="2"/>
  <c r="O302" i="2" s="1"/>
  <c r="B304" i="2"/>
  <c r="P304" i="2" s="1"/>
  <c r="C303" i="2"/>
  <c r="N303" i="2" s="1"/>
  <c r="G303" i="2"/>
  <c r="H303" i="2" l="1"/>
  <c r="I303" i="2" s="1"/>
  <c r="U303" i="2"/>
  <c r="D303" i="2"/>
  <c r="O303" i="2" s="1"/>
  <c r="R153" i="2"/>
  <c r="E154" i="2"/>
  <c r="B305" i="2"/>
  <c r="P305" i="2" s="1"/>
  <c r="G304" i="2"/>
  <c r="C304" i="2"/>
  <c r="N304" i="2" s="1"/>
  <c r="H304" i="2" l="1"/>
  <c r="I304" i="2" s="1"/>
  <c r="U304" i="2"/>
  <c r="Q154" i="2"/>
  <c r="S154" i="2"/>
  <c r="T154" i="2" s="1"/>
  <c r="U154" i="2" s="1"/>
  <c r="F154" i="2"/>
  <c r="D304" i="2"/>
  <c r="O304" i="2" s="1"/>
  <c r="B306" i="2"/>
  <c r="P306" i="2" s="1"/>
  <c r="G305" i="2"/>
  <c r="C305" i="2"/>
  <c r="N305" i="2" s="1"/>
  <c r="H305" i="2" l="1"/>
  <c r="I305" i="2" s="1"/>
  <c r="U305" i="2"/>
  <c r="D305" i="2"/>
  <c r="O305" i="2" s="1"/>
  <c r="R154" i="2"/>
  <c r="E155" i="2"/>
  <c r="B307" i="2"/>
  <c r="P307" i="2" s="1"/>
  <c r="G306" i="2"/>
  <c r="C306" i="2"/>
  <c r="N306" i="2" s="1"/>
  <c r="H306" i="2" l="1"/>
  <c r="I306" i="2" s="1"/>
  <c r="U306" i="2"/>
  <c r="Q155" i="2"/>
  <c r="S155" i="2"/>
  <c r="T155" i="2" s="1"/>
  <c r="U155" i="2" s="1"/>
  <c r="D306" i="2"/>
  <c r="O306" i="2" s="1"/>
  <c r="F155" i="2"/>
  <c r="B308" i="2"/>
  <c r="P308" i="2" s="1"/>
  <c r="G307" i="2"/>
  <c r="C307" i="2"/>
  <c r="N307" i="2" s="1"/>
  <c r="H307" i="2" l="1"/>
  <c r="I307" i="2" s="1"/>
  <c r="U307" i="2"/>
  <c r="D307" i="2"/>
  <c r="O307" i="2" s="1"/>
  <c r="E156" i="2"/>
  <c r="R155" i="2"/>
  <c r="B309" i="2"/>
  <c r="P309" i="2" s="1"/>
  <c r="G308" i="2"/>
  <c r="C308" i="2"/>
  <c r="D308" i="2" l="1"/>
  <c r="N308" i="2"/>
  <c r="H308" i="2"/>
  <c r="I308" i="2" s="1"/>
  <c r="U308" i="2"/>
  <c r="Q156" i="2"/>
  <c r="S156" i="2"/>
  <c r="T156" i="2" s="1"/>
  <c r="U156" i="2" s="1"/>
  <c r="F156" i="2"/>
  <c r="B310" i="2"/>
  <c r="P310" i="2" s="1"/>
  <c r="G309" i="2"/>
  <c r="C309" i="2"/>
  <c r="D309" i="2" s="1"/>
  <c r="H309" i="2" l="1"/>
  <c r="I309" i="2" s="1"/>
  <c r="U309" i="2"/>
  <c r="O308" i="2"/>
  <c r="R156" i="2"/>
  <c r="E157" i="2"/>
  <c r="B311" i="2"/>
  <c r="P311" i="2" s="1"/>
  <c r="G310" i="2"/>
  <c r="C310" i="2"/>
  <c r="H310" i="2" l="1"/>
  <c r="I310" i="2" s="1"/>
  <c r="U310" i="2"/>
  <c r="Q157" i="2"/>
  <c r="S157" i="2"/>
  <c r="T157" i="2" s="1"/>
  <c r="U157" i="2" s="1"/>
  <c r="D310" i="2"/>
  <c r="F157" i="2"/>
  <c r="B312" i="2"/>
  <c r="P312" i="2" s="1"/>
  <c r="G311" i="2"/>
  <c r="C311" i="2"/>
  <c r="N311" i="2" s="1"/>
  <c r="H311" i="2" l="1"/>
  <c r="I311" i="2" s="1"/>
  <c r="U311" i="2"/>
  <c r="E158" i="2"/>
  <c r="R157" i="2"/>
  <c r="D311" i="2"/>
  <c r="O311" i="2" s="1"/>
  <c r="B313" i="2"/>
  <c r="P313" i="2" s="1"/>
  <c r="G312" i="2"/>
  <c r="C312" i="2"/>
  <c r="D312" i="2" l="1"/>
  <c r="N312" i="2"/>
  <c r="H312" i="2"/>
  <c r="I312" i="2" s="1"/>
  <c r="U312" i="2"/>
  <c r="Q158" i="2"/>
  <c r="S158" i="2"/>
  <c r="T158" i="2" s="1"/>
  <c r="U158" i="2" s="1"/>
  <c r="F158" i="2"/>
  <c r="B314" i="2"/>
  <c r="P314" i="2" s="1"/>
  <c r="C313" i="2"/>
  <c r="G313" i="2"/>
  <c r="H313" i="2" l="1"/>
  <c r="I313" i="2" s="1"/>
  <c r="U313" i="2"/>
  <c r="O312" i="2"/>
  <c r="D313" i="2"/>
  <c r="E159" i="2"/>
  <c r="R158" i="2"/>
  <c r="B315" i="2"/>
  <c r="P315" i="2" s="1"/>
  <c r="G314" i="2"/>
  <c r="C314" i="2"/>
  <c r="H314" i="2" l="1"/>
  <c r="I314" i="2" s="1"/>
  <c r="U314" i="2"/>
  <c r="D314" i="2"/>
  <c r="N314" i="2"/>
  <c r="Q159" i="2"/>
  <c r="S159" i="2"/>
  <c r="T159" i="2" s="1"/>
  <c r="U159" i="2" s="1"/>
  <c r="F159" i="2"/>
  <c r="B316" i="2"/>
  <c r="P316" i="2" s="1"/>
  <c r="G315" i="2"/>
  <c r="C315" i="2"/>
  <c r="O314" i="2" l="1"/>
  <c r="H315" i="2"/>
  <c r="I315" i="2" s="1"/>
  <c r="U315" i="2"/>
  <c r="D315" i="2"/>
  <c r="E160" i="2"/>
  <c r="R159" i="2"/>
  <c r="B317" i="2"/>
  <c r="P317" i="2" s="1"/>
  <c r="G316" i="2"/>
  <c r="C316" i="2"/>
  <c r="H316" i="2" l="1"/>
  <c r="I316" i="2" s="1"/>
  <c r="U316" i="2"/>
  <c r="D316" i="2"/>
  <c r="N316" i="2"/>
  <c r="Q160" i="2"/>
  <c r="S160" i="2"/>
  <c r="T160" i="2" s="1"/>
  <c r="U160" i="2" s="1"/>
  <c r="F160" i="2"/>
  <c r="B318" i="2"/>
  <c r="P318" i="2" s="1"/>
  <c r="G317" i="2"/>
  <c r="C317" i="2"/>
  <c r="O316" i="2" l="1"/>
  <c r="H317" i="2"/>
  <c r="I317" i="2" s="1"/>
  <c r="U317" i="2"/>
  <c r="R160" i="2"/>
  <c r="E161" i="2"/>
  <c r="D317" i="2"/>
  <c r="B319" i="2"/>
  <c r="P319" i="2" s="1"/>
  <c r="G318" i="2"/>
  <c r="C318" i="2"/>
  <c r="N318" i="2" s="1"/>
  <c r="H318" i="2" l="1"/>
  <c r="I318" i="2" s="1"/>
  <c r="U318" i="2"/>
  <c r="Q161" i="2"/>
  <c r="S161" i="2"/>
  <c r="T161" i="2" s="1"/>
  <c r="U161" i="2" s="1"/>
  <c r="F161" i="2"/>
  <c r="D318" i="2"/>
  <c r="O318" i="2" s="1"/>
  <c r="B320" i="2"/>
  <c r="P320" i="2" s="1"/>
  <c r="C319" i="2"/>
  <c r="N319" i="2" s="1"/>
  <c r="G319" i="2"/>
  <c r="H319" i="2" l="1"/>
  <c r="I319" i="2" s="1"/>
  <c r="U319" i="2"/>
  <c r="D319" i="2"/>
  <c r="O319" i="2" s="1"/>
  <c r="E162" i="2"/>
  <c r="R161" i="2"/>
  <c r="B321" i="2"/>
  <c r="P321" i="2" s="1"/>
  <c r="G320" i="2"/>
  <c r="C320" i="2"/>
  <c r="N320" i="2" s="1"/>
  <c r="H320" i="2" l="1"/>
  <c r="I320" i="2" s="1"/>
  <c r="U320" i="2"/>
  <c r="Q162" i="2"/>
  <c r="S162" i="2"/>
  <c r="T162" i="2" s="1"/>
  <c r="U162" i="2" s="1"/>
  <c r="F162" i="2"/>
  <c r="D320" i="2"/>
  <c r="O320" i="2" s="1"/>
  <c r="B322" i="2"/>
  <c r="P322" i="2" s="1"/>
  <c r="G321" i="2"/>
  <c r="C321" i="2"/>
  <c r="N321" i="2" s="1"/>
  <c r="H321" i="2" l="1"/>
  <c r="I321" i="2" s="1"/>
  <c r="U321" i="2"/>
  <c r="D321" i="2"/>
  <c r="O321" i="2" s="1"/>
  <c r="R162" i="2"/>
  <c r="E163" i="2"/>
  <c r="B323" i="2"/>
  <c r="P323" i="2" s="1"/>
  <c r="G322" i="2"/>
  <c r="C322" i="2"/>
  <c r="N322" i="2" s="1"/>
  <c r="H322" i="2" l="1"/>
  <c r="I322" i="2" s="1"/>
  <c r="U322" i="2"/>
  <c r="Q163" i="2"/>
  <c r="S163" i="2"/>
  <c r="T163" i="2" s="1"/>
  <c r="U163" i="2" s="1"/>
  <c r="F163" i="2"/>
  <c r="D322" i="2"/>
  <c r="O322" i="2" s="1"/>
  <c r="B324" i="2"/>
  <c r="P324" i="2" s="1"/>
  <c r="G323" i="2"/>
  <c r="C323" i="2"/>
  <c r="N323" i="2" s="1"/>
  <c r="H323" i="2" l="1"/>
  <c r="I323" i="2" s="1"/>
  <c r="U323" i="2"/>
  <c r="D323" i="2"/>
  <c r="O323" i="2" s="1"/>
  <c r="R163" i="2"/>
  <c r="E164" i="2"/>
  <c r="B325" i="2"/>
  <c r="P325" i="2" s="1"/>
  <c r="G324" i="2"/>
  <c r="C324" i="2"/>
  <c r="N324" i="2" s="1"/>
  <c r="H324" i="2" l="1"/>
  <c r="I324" i="2" s="1"/>
  <c r="U324" i="2"/>
  <c r="Q164" i="2"/>
  <c r="S164" i="2"/>
  <c r="T164" i="2" s="1"/>
  <c r="U164" i="2" s="1"/>
  <c r="F164" i="2"/>
  <c r="D324" i="2"/>
  <c r="O324" i="2" s="1"/>
  <c r="B326" i="2"/>
  <c r="P326" i="2" s="1"/>
  <c r="G325" i="2"/>
  <c r="C325" i="2"/>
  <c r="N325" i="2" s="1"/>
  <c r="H325" i="2" l="1"/>
  <c r="I325" i="2" s="1"/>
  <c r="U325" i="2"/>
  <c r="D325" i="2"/>
  <c r="O325" i="2" s="1"/>
  <c r="E165" i="2"/>
  <c r="R164" i="2"/>
  <c r="B327" i="2"/>
  <c r="P327" i="2" s="1"/>
  <c r="G326" i="2"/>
  <c r="C326" i="2"/>
  <c r="D326" i="2" l="1"/>
  <c r="N326" i="2"/>
  <c r="H326" i="2"/>
  <c r="I326" i="2" s="1"/>
  <c r="U326" i="2"/>
  <c r="Q165" i="2"/>
  <c r="S165" i="2"/>
  <c r="T165" i="2" s="1"/>
  <c r="U165" i="2" s="1"/>
  <c r="F165" i="2"/>
  <c r="B328" i="2"/>
  <c r="P328" i="2" s="1"/>
  <c r="G327" i="2"/>
  <c r="C327" i="2"/>
  <c r="H327" i="2" l="1"/>
  <c r="I327" i="2" s="1"/>
  <c r="U327" i="2"/>
  <c r="O326" i="2"/>
  <c r="D327" i="2"/>
  <c r="R165" i="2"/>
  <c r="E166" i="2"/>
  <c r="B329" i="2"/>
  <c r="P329" i="2" s="1"/>
  <c r="G328" i="2"/>
  <c r="C328" i="2"/>
  <c r="N328" i="2" s="1"/>
  <c r="H328" i="2" l="1"/>
  <c r="I328" i="2" s="1"/>
  <c r="U328" i="2"/>
  <c r="Q166" i="2"/>
  <c r="S166" i="2"/>
  <c r="T166" i="2" s="1"/>
  <c r="U166" i="2" s="1"/>
  <c r="D328" i="2"/>
  <c r="O328" i="2" s="1"/>
  <c r="F166" i="2"/>
  <c r="B330" i="2"/>
  <c r="P330" i="2" s="1"/>
  <c r="G329" i="2"/>
  <c r="C329" i="2"/>
  <c r="N329" i="2" s="1"/>
  <c r="H329" i="2" l="1"/>
  <c r="I329" i="2" s="1"/>
  <c r="U329" i="2"/>
  <c r="E167" i="2"/>
  <c r="R166" i="2"/>
  <c r="D329" i="2"/>
  <c r="O329" i="2" s="1"/>
  <c r="B331" i="2"/>
  <c r="P331" i="2" s="1"/>
  <c r="G330" i="2"/>
  <c r="C330" i="2"/>
  <c r="N330" i="2" s="1"/>
  <c r="H330" i="2" l="1"/>
  <c r="I330" i="2" s="1"/>
  <c r="U330" i="2"/>
  <c r="Q167" i="2"/>
  <c r="S167" i="2"/>
  <c r="T167" i="2" s="1"/>
  <c r="U167" i="2" s="1"/>
  <c r="D330" i="2"/>
  <c r="O330" i="2" s="1"/>
  <c r="F167" i="2"/>
  <c r="B332" i="2"/>
  <c r="P332" i="2" s="1"/>
  <c r="G331" i="2"/>
  <c r="C331" i="2"/>
  <c r="N331" i="2" s="1"/>
  <c r="H331" i="2" l="1"/>
  <c r="I331" i="2" s="1"/>
  <c r="U331" i="2"/>
  <c r="E168" i="2"/>
  <c r="R167" i="2"/>
  <c r="D331" i="2"/>
  <c r="O331" i="2" s="1"/>
  <c r="B333" i="2"/>
  <c r="P333" i="2" s="1"/>
  <c r="G332" i="2"/>
  <c r="C332" i="2"/>
  <c r="N332" i="2" s="1"/>
  <c r="H332" i="2" l="1"/>
  <c r="I332" i="2" s="1"/>
  <c r="U332" i="2"/>
  <c r="Q168" i="2"/>
  <c r="S168" i="2"/>
  <c r="T168" i="2" s="1"/>
  <c r="U168" i="2" s="1"/>
  <c r="D332" i="2"/>
  <c r="O332" i="2" s="1"/>
  <c r="F168" i="2"/>
  <c r="B334" i="2"/>
  <c r="P334" i="2" s="1"/>
  <c r="G333" i="2"/>
  <c r="C333" i="2"/>
  <c r="N333" i="2" s="1"/>
  <c r="H333" i="2" l="1"/>
  <c r="I333" i="2" s="1"/>
  <c r="U333" i="2"/>
  <c r="E169" i="2"/>
  <c r="R168" i="2"/>
  <c r="D333" i="2"/>
  <c r="O333" i="2" s="1"/>
  <c r="B335" i="2"/>
  <c r="P335" i="2" s="1"/>
  <c r="G334" i="2"/>
  <c r="C334" i="2"/>
  <c r="N334" i="2" s="1"/>
  <c r="H334" i="2" l="1"/>
  <c r="I334" i="2" s="1"/>
  <c r="U334" i="2"/>
  <c r="Q169" i="2"/>
  <c r="S169" i="2"/>
  <c r="T169" i="2" s="1"/>
  <c r="U169" i="2" s="1"/>
  <c r="D334" i="2"/>
  <c r="O334" i="2" s="1"/>
  <c r="F169" i="2"/>
  <c r="B336" i="2"/>
  <c r="P336" i="2" s="1"/>
  <c r="C335" i="2"/>
  <c r="N335" i="2" s="1"/>
  <c r="G335" i="2"/>
  <c r="H335" i="2" l="1"/>
  <c r="I335" i="2" s="1"/>
  <c r="U335" i="2"/>
  <c r="E170" i="2"/>
  <c r="R169" i="2"/>
  <c r="D335" i="2"/>
  <c r="O335" i="2" s="1"/>
  <c r="B337" i="2"/>
  <c r="P337" i="2" s="1"/>
  <c r="G336" i="2"/>
  <c r="C336" i="2"/>
  <c r="N336" i="2" s="1"/>
  <c r="H336" i="2" l="1"/>
  <c r="I336" i="2" s="1"/>
  <c r="U336" i="2"/>
  <c r="Q170" i="2"/>
  <c r="S170" i="2"/>
  <c r="T170" i="2" s="1"/>
  <c r="U170" i="2" s="1"/>
  <c r="D336" i="2"/>
  <c r="O336" i="2" s="1"/>
  <c r="F170" i="2"/>
  <c r="B338" i="2"/>
  <c r="P338" i="2" s="1"/>
  <c r="G337" i="2"/>
  <c r="C337" i="2"/>
  <c r="N337" i="2" s="1"/>
  <c r="H337" i="2" l="1"/>
  <c r="I337" i="2" s="1"/>
  <c r="U337" i="2"/>
  <c r="E171" i="2"/>
  <c r="R170" i="2"/>
  <c r="D337" i="2"/>
  <c r="O337" i="2" s="1"/>
  <c r="B339" i="2"/>
  <c r="P339" i="2" s="1"/>
  <c r="G338" i="2"/>
  <c r="C338" i="2"/>
  <c r="N338" i="2" s="1"/>
  <c r="H338" i="2" l="1"/>
  <c r="I338" i="2" s="1"/>
  <c r="U338" i="2"/>
  <c r="Q171" i="2"/>
  <c r="S171" i="2"/>
  <c r="T171" i="2" s="1"/>
  <c r="U171" i="2" s="1"/>
  <c r="D338" i="2"/>
  <c r="O338" i="2" s="1"/>
  <c r="F171" i="2"/>
  <c r="B340" i="2"/>
  <c r="P340" i="2" s="1"/>
  <c r="G339" i="2"/>
  <c r="C339" i="2"/>
  <c r="N339" i="2" s="1"/>
  <c r="H339" i="2" l="1"/>
  <c r="I339" i="2" s="1"/>
  <c r="U339" i="2"/>
  <c r="E172" i="2"/>
  <c r="R171" i="2"/>
  <c r="D339" i="2"/>
  <c r="O339" i="2" s="1"/>
  <c r="B341" i="2"/>
  <c r="P341" i="2" s="1"/>
  <c r="C340" i="2"/>
  <c r="N340" i="2" s="1"/>
  <c r="G340" i="2"/>
  <c r="H340" i="2" l="1"/>
  <c r="I340" i="2" s="1"/>
  <c r="U340" i="2"/>
  <c r="Q172" i="2"/>
  <c r="S172" i="2"/>
  <c r="T172" i="2" s="1"/>
  <c r="U172" i="2" s="1"/>
  <c r="D340" i="2"/>
  <c r="O340" i="2" s="1"/>
  <c r="F172" i="2"/>
  <c r="B342" i="2"/>
  <c r="P342" i="2" s="1"/>
  <c r="G341" i="2"/>
  <c r="C341" i="2"/>
  <c r="N341" i="2" s="1"/>
  <c r="H341" i="2" l="1"/>
  <c r="I341" i="2" s="1"/>
  <c r="U341" i="2"/>
  <c r="E173" i="2"/>
  <c r="R172" i="2"/>
  <c r="D341" i="2"/>
  <c r="O341" i="2" s="1"/>
  <c r="B343" i="2"/>
  <c r="P343" i="2" s="1"/>
  <c r="G342" i="2"/>
  <c r="C342" i="2"/>
  <c r="N342" i="2" s="1"/>
  <c r="H342" i="2" l="1"/>
  <c r="I342" i="2" s="1"/>
  <c r="U342" i="2"/>
  <c r="Q173" i="2"/>
  <c r="S173" i="2"/>
  <c r="T173" i="2" s="1"/>
  <c r="U173" i="2" s="1"/>
  <c r="D342" i="2"/>
  <c r="O342" i="2" s="1"/>
  <c r="F173" i="2"/>
  <c r="B344" i="2"/>
  <c r="P344" i="2" s="1"/>
  <c r="G343" i="2"/>
  <c r="C343" i="2"/>
  <c r="N343" i="2" s="1"/>
  <c r="H343" i="2" l="1"/>
  <c r="I343" i="2" s="1"/>
  <c r="U343" i="2"/>
  <c r="E174" i="2"/>
  <c r="R173" i="2"/>
  <c r="D343" i="2"/>
  <c r="O343" i="2" s="1"/>
  <c r="B345" i="2"/>
  <c r="P345" i="2" s="1"/>
  <c r="G344" i="2"/>
  <c r="C344" i="2"/>
  <c r="D344" i="2" l="1"/>
  <c r="N344" i="2"/>
  <c r="H344" i="2"/>
  <c r="I344" i="2" s="1"/>
  <c r="U344" i="2"/>
  <c r="Q174" i="2"/>
  <c r="S174" i="2"/>
  <c r="T174" i="2" s="1"/>
  <c r="U174" i="2" s="1"/>
  <c r="F174" i="2"/>
  <c r="B346" i="2"/>
  <c r="P346" i="2" s="1"/>
  <c r="G345" i="2"/>
  <c r="C345" i="2"/>
  <c r="H345" i="2" l="1"/>
  <c r="I345" i="2" s="1"/>
  <c r="U345" i="2"/>
  <c r="O344" i="2"/>
  <c r="D345" i="2"/>
  <c r="E175" i="2"/>
  <c r="R174" i="2"/>
  <c r="B347" i="2"/>
  <c r="P347" i="2" s="1"/>
  <c r="G346" i="2"/>
  <c r="C346" i="2"/>
  <c r="N346" i="2" s="1"/>
  <c r="H346" i="2" l="1"/>
  <c r="I346" i="2" s="1"/>
  <c r="U346" i="2"/>
  <c r="Q175" i="2"/>
  <c r="S175" i="2"/>
  <c r="T175" i="2" s="1"/>
  <c r="U175" i="2" s="1"/>
  <c r="D346" i="2"/>
  <c r="O346" i="2" s="1"/>
  <c r="F175" i="2"/>
  <c r="B348" i="2"/>
  <c r="P348" i="2" s="1"/>
  <c r="G347" i="2"/>
  <c r="C347" i="2"/>
  <c r="N347" i="2" s="1"/>
  <c r="H347" i="2" l="1"/>
  <c r="I347" i="2" s="1"/>
  <c r="U347" i="2"/>
  <c r="D347" i="2"/>
  <c r="O347" i="2" s="1"/>
  <c r="E176" i="2"/>
  <c r="R175" i="2"/>
  <c r="B349" i="2"/>
  <c r="P349" i="2" s="1"/>
  <c r="G348" i="2"/>
  <c r="C348" i="2"/>
  <c r="N348" i="2" s="1"/>
  <c r="H348" i="2" l="1"/>
  <c r="I348" i="2" s="1"/>
  <c r="U348" i="2"/>
  <c r="Q176" i="2"/>
  <c r="S176" i="2"/>
  <c r="T176" i="2" s="1"/>
  <c r="U176" i="2" s="1"/>
  <c r="F176" i="2"/>
  <c r="D348" i="2"/>
  <c r="O348" i="2" s="1"/>
  <c r="B350" i="2"/>
  <c r="P350" i="2" s="1"/>
  <c r="G349" i="2"/>
  <c r="C349" i="2"/>
  <c r="N349" i="2" s="1"/>
  <c r="H349" i="2" l="1"/>
  <c r="I349" i="2" s="1"/>
  <c r="U349" i="2"/>
  <c r="D349" i="2"/>
  <c r="O349" i="2" s="1"/>
  <c r="R176" i="2"/>
  <c r="E177" i="2"/>
  <c r="B351" i="2"/>
  <c r="P351" i="2" s="1"/>
  <c r="G350" i="2"/>
  <c r="C350" i="2"/>
  <c r="N350" i="2" s="1"/>
  <c r="H350" i="2" l="1"/>
  <c r="I350" i="2" s="1"/>
  <c r="U350" i="2"/>
  <c r="Q177" i="2"/>
  <c r="S177" i="2"/>
  <c r="T177" i="2" s="1"/>
  <c r="U177" i="2" s="1"/>
  <c r="F177" i="2"/>
  <c r="D350" i="2"/>
  <c r="O350" i="2" s="1"/>
  <c r="B352" i="2"/>
  <c r="P352" i="2" s="1"/>
  <c r="G351" i="2"/>
  <c r="C351" i="2"/>
  <c r="N351" i="2" s="1"/>
  <c r="H351" i="2" l="1"/>
  <c r="I351" i="2" s="1"/>
  <c r="U351" i="2"/>
  <c r="D351" i="2"/>
  <c r="O351" i="2" s="1"/>
  <c r="R177" i="2"/>
  <c r="E178" i="2"/>
  <c r="B353" i="2"/>
  <c r="P353" i="2" s="1"/>
  <c r="G352" i="2"/>
  <c r="C352" i="2"/>
  <c r="N352" i="2" s="1"/>
  <c r="H352" i="2" l="1"/>
  <c r="I352" i="2" s="1"/>
  <c r="U352" i="2"/>
  <c r="Q178" i="2"/>
  <c r="S178" i="2"/>
  <c r="T178" i="2" s="1"/>
  <c r="U178" i="2" s="1"/>
  <c r="F178" i="2"/>
  <c r="D352" i="2"/>
  <c r="O352" i="2" s="1"/>
  <c r="B354" i="2"/>
  <c r="P354" i="2" s="1"/>
  <c r="G353" i="2"/>
  <c r="C353" i="2"/>
  <c r="N353" i="2" s="1"/>
  <c r="H353" i="2" l="1"/>
  <c r="I353" i="2" s="1"/>
  <c r="U353" i="2"/>
  <c r="D353" i="2"/>
  <c r="O353" i="2" s="1"/>
  <c r="R178" i="2"/>
  <c r="E179" i="2"/>
  <c r="B355" i="2"/>
  <c r="P355" i="2" s="1"/>
  <c r="G354" i="2"/>
  <c r="C354" i="2"/>
  <c r="N354" i="2" s="1"/>
  <c r="H354" i="2" l="1"/>
  <c r="I354" i="2" s="1"/>
  <c r="U354" i="2"/>
  <c r="Q179" i="2"/>
  <c r="S179" i="2"/>
  <c r="T179" i="2" s="1"/>
  <c r="U179" i="2" s="1"/>
  <c r="F179" i="2"/>
  <c r="D354" i="2"/>
  <c r="O354" i="2" s="1"/>
  <c r="B356" i="2"/>
  <c r="P356" i="2" s="1"/>
  <c r="G355" i="2"/>
  <c r="C355" i="2"/>
  <c r="N355" i="2" s="1"/>
  <c r="H355" i="2" l="1"/>
  <c r="I355" i="2" s="1"/>
  <c r="U355" i="2"/>
  <c r="D355" i="2"/>
  <c r="O355" i="2" s="1"/>
  <c r="R179" i="2"/>
  <c r="E180" i="2"/>
  <c r="B357" i="2"/>
  <c r="P357" i="2" s="1"/>
  <c r="C356" i="2"/>
  <c r="N356" i="2" s="1"/>
  <c r="G356" i="2"/>
  <c r="H356" i="2" l="1"/>
  <c r="I356" i="2" s="1"/>
  <c r="U356" i="2"/>
  <c r="Q180" i="2"/>
  <c r="S180" i="2"/>
  <c r="T180" i="2" s="1"/>
  <c r="U180" i="2" s="1"/>
  <c r="D356" i="2"/>
  <c r="O356" i="2" s="1"/>
  <c r="F180" i="2"/>
  <c r="B358" i="2"/>
  <c r="P358" i="2" s="1"/>
  <c r="G357" i="2"/>
  <c r="C357" i="2"/>
  <c r="N357" i="2" s="1"/>
  <c r="H357" i="2" l="1"/>
  <c r="I357" i="2" s="1"/>
  <c r="U357" i="2"/>
  <c r="D357" i="2"/>
  <c r="O357" i="2" s="1"/>
  <c r="E181" i="2"/>
  <c r="R180" i="2"/>
  <c r="B359" i="2"/>
  <c r="P359" i="2" s="1"/>
  <c r="G358" i="2"/>
  <c r="C358" i="2"/>
  <c r="N358" i="2" s="1"/>
  <c r="H358" i="2" l="1"/>
  <c r="I358" i="2" s="1"/>
  <c r="U358" i="2"/>
  <c r="Q181" i="2"/>
  <c r="S181" i="2"/>
  <c r="T181" i="2" s="1"/>
  <c r="U181" i="2" s="1"/>
  <c r="F181" i="2"/>
  <c r="D358" i="2"/>
  <c r="O358" i="2" s="1"/>
  <c r="B360" i="2"/>
  <c r="P360" i="2" s="1"/>
  <c r="G359" i="2"/>
  <c r="C359" i="2"/>
  <c r="H359" i="2" l="1"/>
  <c r="I359" i="2" s="1"/>
  <c r="U359" i="2"/>
  <c r="D359" i="2"/>
  <c r="N359" i="2"/>
  <c r="R181" i="2"/>
  <c r="E182" i="2"/>
  <c r="B361" i="2"/>
  <c r="P361" i="2" s="1"/>
  <c r="G360" i="2"/>
  <c r="C360" i="2"/>
  <c r="H360" i="2" l="1"/>
  <c r="I360" i="2" s="1"/>
  <c r="U360" i="2"/>
  <c r="O359" i="2"/>
  <c r="Q182" i="2"/>
  <c r="S182" i="2"/>
  <c r="T182" i="2" s="1"/>
  <c r="U182" i="2" s="1"/>
  <c r="D360" i="2"/>
  <c r="F182" i="2"/>
  <c r="B362" i="2"/>
  <c r="P362" i="2" s="1"/>
  <c r="G361" i="2"/>
  <c r="C361" i="2"/>
  <c r="D361" i="2" l="1"/>
  <c r="N361" i="2"/>
  <c r="H361" i="2"/>
  <c r="I361" i="2" s="1"/>
  <c r="U361" i="2"/>
  <c r="R182" i="2"/>
  <c r="E183" i="2"/>
  <c r="B363" i="2"/>
  <c r="P363" i="2" s="1"/>
  <c r="G362" i="2"/>
  <c r="C362" i="2"/>
  <c r="H362" i="2" l="1"/>
  <c r="I362" i="2" s="1"/>
  <c r="U362" i="2"/>
  <c r="O361" i="2"/>
  <c r="Q183" i="2"/>
  <c r="S183" i="2"/>
  <c r="T183" i="2" s="1"/>
  <c r="U183" i="2" s="1"/>
  <c r="D362" i="2"/>
  <c r="F183" i="2"/>
  <c r="B364" i="2"/>
  <c r="P364" i="2" s="1"/>
  <c r="G363" i="2"/>
  <c r="C363" i="2"/>
  <c r="N363" i="2" s="1"/>
  <c r="H363" i="2" l="1"/>
  <c r="I363" i="2" s="1"/>
  <c r="U363" i="2"/>
  <c r="D363" i="2"/>
  <c r="O363" i="2" s="1"/>
  <c r="R183" i="2"/>
  <c r="E184" i="2"/>
  <c r="B365" i="2"/>
  <c r="P365" i="2" s="1"/>
  <c r="G364" i="2"/>
  <c r="C364" i="2"/>
  <c r="N364" i="2" s="1"/>
  <c r="H364" i="2" l="1"/>
  <c r="I364" i="2" s="1"/>
  <c r="U364" i="2"/>
  <c r="Q184" i="2"/>
  <c r="S184" i="2"/>
  <c r="T184" i="2" s="1"/>
  <c r="U184" i="2" s="1"/>
  <c r="F184" i="2"/>
  <c r="D364" i="2"/>
  <c r="O364" i="2" s="1"/>
  <c r="B366" i="2"/>
  <c r="P366" i="2" s="1"/>
  <c r="G365" i="2"/>
  <c r="C365" i="2"/>
  <c r="N365" i="2" s="1"/>
  <c r="H365" i="2" l="1"/>
  <c r="I365" i="2" s="1"/>
  <c r="U365" i="2"/>
  <c r="E185" i="2"/>
  <c r="R184" i="2"/>
  <c r="D365" i="2"/>
  <c r="O365" i="2" s="1"/>
  <c r="B367" i="2"/>
  <c r="P367" i="2" s="1"/>
  <c r="G366" i="2"/>
  <c r="C366" i="2"/>
  <c r="D366" i="2" l="1"/>
  <c r="N366" i="2"/>
  <c r="O366" i="2" s="1"/>
  <c r="H366" i="2"/>
  <c r="I366" i="2" s="1"/>
  <c r="U366" i="2"/>
  <c r="Q185" i="2"/>
  <c r="S185" i="2"/>
  <c r="T185" i="2" s="1"/>
  <c r="U185" i="2" s="1"/>
  <c r="F185" i="2"/>
  <c r="C367" i="2"/>
  <c r="D367" i="2" s="1"/>
  <c r="G367" i="2"/>
  <c r="U367" i="2" s="1"/>
  <c r="E186" i="2" l="1"/>
  <c r="R185" i="2"/>
  <c r="Q186" i="2" l="1"/>
  <c r="S186" i="2"/>
  <c r="T186" i="2" s="1"/>
  <c r="U186" i="2" s="1"/>
  <c r="F186" i="2"/>
  <c r="E187" i="2" l="1"/>
  <c r="R186" i="2"/>
  <c r="Q187" i="2" l="1"/>
  <c r="S187" i="2"/>
  <c r="T187" i="2" s="1"/>
  <c r="U187" i="2" s="1"/>
  <c r="F187" i="2"/>
  <c r="E188" i="2" l="1"/>
  <c r="R187" i="2"/>
  <c r="Q188" i="2" l="1"/>
  <c r="S188" i="2"/>
  <c r="T188" i="2" s="1"/>
  <c r="U188" i="2" s="1"/>
  <c r="F188" i="2"/>
  <c r="R188" i="2" l="1"/>
  <c r="E189" i="2"/>
  <c r="Q189" i="2" l="1"/>
  <c r="S189" i="2"/>
  <c r="T189" i="2" s="1"/>
  <c r="U189" i="2" s="1"/>
  <c r="F189" i="2"/>
  <c r="R189" i="2" l="1"/>
  <c r="E190" i="2"/>
  <c r="Q190" i="2" l="1"/>
  <c r="S190" i="2"/>
  <c r="T190" i="2" s="1"/>
  <c r="U190" i="2" s="1"/>
  <c r="F190" i="2"/>
  <c r="R190" i="2" l="1"/>
  <c r="E191" i="2"/>
  <c r="Q191" i="2" l="1"/>
  <c r="S191" i="2"/>
  <c r="T191" i="2" s="1"/>
  <c r="U191" i="2" s="1"/>
  <c r="F191" i="2"/>
  <c r="R191" i="2" l="1"/>
  <c r="E192" i="2"/>
  <c r="Q192" i="2" l="1"/>
  <c r="S192" i="2"/>
  <c r="T192" i="2" s="1"/>
  <c r="U192" i="2" s="1"/>
  <c r="F192" i="2"/>
  <c r="E193" i="2" l="1"/>
  <c r="R192" i="2"/>
  <c r="Q193" i="2" l="1"/>
  <c r="S193" i="2"/>
  <c r="T193" i="2" s="1"/>
  <c r="U193" i="2" s="1"/>
  <c r="F193" i="2"/>
  <c r="R193" i="2" l="1"/>
  <c r="E194" i="2"/>
  <c r="Q194" i="2" l="1"/>
  <c r="S194" i="2"/>
  <c r="T194" i="2" s="1"/>
  <c r="U194" i="2" s="1"/>
  <c r="F194" i="2"/>
  <c r="R194" i="2" l="1"/>
  <c r="E195" i="2"/>
  <c r="Q195" i="2" l="1"/>
  <c r="S195" i="2"/>
  <c r="T195" i="2" s="1"/>
  <c r="U195" i="2" s="1"/>
  <c r="F195" i="2"/>
  <c r="R195" i="2" l="1"/>
  <c r="E196" i="2"/>
  <c r="Q196" i="2" l="1"/>
  <c r="S196" i="2"/>
  <c r="T196" i="2" s="1"/>
  <c r="U196" i="2" s="1"/>
  <c r="F196" i="2"/>
  <c r="E197" i="2" l="1"/>
  <c r="R196" i="2"/>
  <c r="Q197" i="2" l="1"/>
  <c r="S197" i="2"/>
  <c r="T197" i="2" s="1"/>
  <c r="U197" i="2" s="1"/>
  <c r="F197" i="2"/>
  <c r="R197" i="2" l="1"/>
  <c r="E198" i="2"/>
  <c r="Q198" i="2" l="1"/>
  <c r="S198" i="2"/>
  <c r="T198" i="2" s="1"/>
  <c r="U198" i="2" s="1"/>
  <c r="F198" i="2"/>
  <c r="R198" i="2" l="1"/>
  <c r="E199" i="2"/>
  <c r="Q199" i="2" l="1"/>
  <c r="S199" i="2"/>
  <c r="T199" i="2" s="1"/>
  <c r="U199" i="2" s="1"/>
  <c r="F199" i="2"/>
  <c r="R199" i="2" l="1"/>
  <c r="E200" i="2"/>
  <c r="Q200" i="2" l="1"/>
  <c r="S200" i="2"/>
  <c r="T200" i="2" s="1"/>
  <c r="U200" i="2" s="1"/>
  <c r="F200" i="2"/>
  <c r="R200" i="2" l="1"/>
  <c r="E201" i="2"/>
  <c r="Q201" i="2" l="1"/>
  <c r="S201" i="2"/>
  <c r="T201" i="2" s="1"/>
  <c r="U201" i="2" s="1"/>
  <c r="F201" i="2"/>
  <c r="R201" i="2" l="1"/>
  <c r="E202" i="2"/>
  <c r="Q202" i="2" l="1"/>
  <c r="S202" i="2"/>
  <c r="T202" i="2" s="1"/>
  <c r="U202" i="2" s="1"/>
  <c r="F202" i="2"/>
  <c r="R202" i="2" l="1"/>
  <c r="E203" i="2"/>
  <c r="Q203" i="2" l="1"/>
  <c r="S203" i="2"/>
  <c r="T203" i="2" s="1"/>
  <c r="U203" i="2" s="1"/>
  <c r="F203" i="2"/>
  <c r="E204" i="2" l="1"/>
  <c r="R203" i="2"/>
  <c r="Q204" i="2" l="1"/>
  <c r="S204" i="2"/>
  <c r="T204" i="2" s="1"/>
  <c r="U204" i="2" s="1"/>
  <c r="F204" i="2"/>
  <c r="R204" i="2" l="1"/>
  <c r="E205" i="2"/>
  <c r="Q205" i="2" l="1"/>
  <c r="S205" i="2"/>
  <c r="T205" i="2" s="1"/>
  <c r="U205" i="2" s="1"/>
  <c r="F205" i="2"/>
  <c r="R205" i="2" l="1"/>
  <c r="E206" i="2"/>
  <c r="Q206" i="2" l="1"/>
  <c r="S206" i="2"/>
  <c r="T206" i="2" s="1"/>
  <c r="U206" i="2" s="1"/>
  <c r="F206" i="2"/>
  <c r="R206" i="2" l="1"/>
  <c r="E207" i="2"/>
  <c r="Q207" i="2" l="1"/>
  <c r="S207" i="2"/>
  <c r="T207" i="2" s="1"/>
  <c r="U207" i="2" s="1"/>
  <c r="F207" i="2"/>
  <c r="R207" i="2" l="1"/>
  <c r="E208" i="2"/>
  <c r="Q208" i="2" l="1"/>
  <c r="S208" i="2"/>
  <c r="T208" i="2" s="1"/>
  <c r="U208" i="2" s="1"/>
  <c r="F208" i="2"/>
  <c r="E209" i="2" l="1"/>
  <c r="R208" i="2"/>
  <c r="Q209" i="2" l="1"/>
  <c r="S209" i="2"/>
  <c r="T209" i="2" s="1"/>
  <c r="U209" i="2" s="1"/>
  <c r="F209" i="2"/>
  <c r="E210" i="2" l="1"/>
  <c r="R209" i="2"/>
  <c r="Q210" i="2" l="1"/>
  <c r="S210" i="2"/>
  <c r="T210" i="2" s="1"/>
  <c r="U210" i="2" s="1"/>
  <c r="F210" i="2"/>
  <c r="R210" i="2" l="1"/>
  <c r="E211" i="2"/>
  <c r="Q211" i="2" l="1"/>
  <c r="S211" i="2"/>
  <c r="T211" i="2" s="1"/>
  <c r="U211" i="2" s="1"/>
  <c r="F211" i="2"/>
  <c r="E212" i="2" l="1"/>
  <c r="R211" i="2"/>
  <c r="Q212" i="2" l="1"/>
  <c r="S212" i="2"/>
  <c r="T212" i="2" s="1"/>
  <c r="U212" i="2" s="1"/>
  <c r="F212" i="2"/>
  <c r="R212" i="2" l="1"/>
  <c r="E213" i="2"/>
  <c r="Q213" i="2" l="1"/>
  <c r="S213" i="2"/>
  <c r="T213" i="2" s="1"/>
  <c r="U213" i="2" s="1"/>
  <c r="F213" i="2"/>
  <c r="E214" i="2" l="1"/>
  <c r="R213" i="2"/>
  <c r="Q214" i="2" l="1"/>
  <c r="S214" i="2"/>
  <c r="T214" i="2" s="1"/>
  <c r="U214" i="2" s="1"/>
  <c r="F214" i="2"/>
  <c r="R214" i="2" l="1"/>
  <c r="E215" i="2"/>
  <c r="Q215" i="2" l="1"/>
  <c r="S215" i="2"/>
  <c r="T215" i="2" s="1"/>
  <c r="U215" i="2" s="1"/>
  <c r="F215" i="2"/>
  <c r="R215" i="2" l="1"/>
  <c r="E216" i="2"/>
  <c r="Q216" i="2" l="1"/>
  <c r="S216" i="2"/>
  <c r="T216" i="2" s="1"/>
  <c r="U216" i="2" s="1"/>
  <c r="F216" i="2"/>
  <c r="R216" i="2" l="1"/>
  <c r="E217" i="2"/>
  <c r="Q217" i="2" l="1"/>
  <c r="S217" i="2"/>
  <c r="T217" i="2" s="1"/>
  <c r="U217" i="2" s="1"/>
  <c r="F217" i="2"/>
  <c r="R217" i="2" l="1"/>
  <c r="E218" i="2"/>
  <c r="Q218" i="2" l="1"/>
  <c r="S218" i="2"/>
  <c r="T218" i="2" s="1"/>
  <c r="U218" i="2" s="1"/>
  <c r="F218" i="2"/>
  <c r="R218" i="2" l="1"/>
  <c r="E219" i="2"/>
  <c r="Q219" i="2" l="1"/>
  <c r="S219" i="2"/>
  <c r="T219" i="2" s="1"/>
  <c r="U219" i="2" s="1"/>
  <c r="F219" i="2"/>
  <c r="R219" i="2" l="1"/>
  <c r="E220" i="2"/>
  <c r="Q220" i="2" l="1"/>
  <c r="S220" i="2"/>
  <c r="T220" i="2" s="1"/>
  <c r="U220" i="2" s="1"/>
  <c r="F220" i="2"/>
  <c r="E221" i="2" l="1"/>
  <c r="R220" i="2"/>
  <c r="Q221" i="2" l="1"/>
  <c r="S221" i="2"/>
  <c r="T221" i="2" s="1"/>
  <c r="U221" i="2" s="1"/>
  <c r="F221" i="2"/>
  <c r="R221" i="2" l="1"/>
  <c r="E222" i="2"/>
  <c r="Q222" i="2" l="1"/>
  <c r="S222" i="2"/>
  <c r="T222" i="2" s="1"/>
  <c r="U222" i="2" s="1"/>
  <c r="F222" i="2"/>
  <c r="E223" i="2" l="1"/>
  <c r="R222" i="2"/>
  <c r="Q223" i="2" l="1"/>
  <c r="S223" i="2"/>
  <c r="T223" i="2" s="1"/>
  <c r="U223" i="2" s="1"/>
  <c r="F223" i="2"/>
  <c r="R223" i="2" l="1"/>
  <c r="E224" i="2"/>
  <c r="Q224" i="2" l="1"/>
  <c r="S224" i="2"/>
  <c r="T224" i="2" s="1"/>
  <c r="U224" i="2" s="1"/>
  <c r="F224" i="2"/>
  <c r="E225" i="2" l="1"/>
  <c r="R224" i="2"/>
  <c r="Q225" i="2" l="1"/>
  <c r="S225" i="2"/>
  <c r="T225" i="2" s="1"/>
  <c r="U225" i="2" s="1"/>
  <c r="F225" i="2"/>
  <c r="R225" i="2" l="1"/>
  <c r="E226" i="2"/>
  <c r="Q226" i="2" l="1"/>
  <c r="S226" i="2"/>
  <c r="T226" i="2" s="1"/>
  <c r="U226" i="2" s="1"/>
  <c r="F226" i="2"/>
  <c r="R226" i="2" l="1"/>
  <c r="E227" i="2"/>
  <c r="Q227" i="2" l="1"/>
  <c r="S227" i="2"/>
  <c r="T227" i="2" s="1"/>
  <c r="U227" i="2" s="1"/>
  <c r="F227" i="2"/>
  <c r="R227" i="2" l="1"/>
  <c r="E228" i="2"/>
  <c r="Q228" i="2" l="1"/>
  <c r="S228" i="2"/>
  <c r="T228" i="2" s="1"/>
  <c r="U228" i="2" s="1"/>
  <c r="F228" i="2"/>
  <c r="E229" i="2" l="1"/>
  <c r="R228" i="2"/>
  <c r="Q229" i="2" l="1"/>
  <c r="S229" i="2"/>
  <c r="T229" i="2" s="1"/>
  <c r="U229" i="2" s="1"/>
  <c r="F229" i="2"/>
  <c r="R229" i="2" l="1"/>
  <c r="E230" i="2"/>
  <c r="Q230" i="2" l="1"/>
  <c r="S230" i="2"/>
  <c r="T230" i="2" s="1"/>
  <c r="U230" i="2" s="1"/>
  <c r="F230" i="2"/>
  <c r="R230" i="2" l="1"/>
  <c r="E231" i="2"/>
  <c r="Q231" i="2" l="1"/>
  <c r="S231" i="2"/>
  <c r="T231" i="2" s="1"/>
  <c r="U231" i="2" s="1"/>
  <c r="F231" i="2"/>
  <c r="E232" i="2" l="1"/>
  <c r="R231" i="2"/>
  <c r="Q232" i="2" l="1"/>
  <c r="S232" i="2"/>
  <c r="T232" i="2" s="1"/>
  <c r="U232" i="2" s="1"/>
  <c r="F232" i="2"/>
  <c r="E233" i="2" l="1"/>
  <c r="R232" i="2"/>
  <c r="Q233" i="2" l="1"/>
  <c r="S233" i="2"/>
  <c r="T233" i="2" s="1"/>
  <c r="U233" i="2" s="1"/>
  <c r="F233" i="2"/>
  <c r="R233" i="2" l="1"/>
  <c r="E234" i="2"/>
  <c r="Q234" i="2" l="1"/>
  <c r="S234" i="2"/>
  <c r="T234" i="2" s="1"/>
  <c r="U234" i="2" s="1"/>
  <c r="F234" i="2"/>
  <c r="R234" i="2" l="1"/>
  <c r="E235" i="2"/>
  <c r="Q235" i="2" l="1"/>
  <c r="S235" i="2"/>
  <c r="T235" i="2" s="1"/>
  <c r="U235" i="2" s="1"/>
  <c r="F235" i="2"/>
  <c r="R235" i="2" l="1"/>
  <c r="E236" i="2"/>
  <c r="Q236" i="2" l="1"/>
  <c r="S236" i="2"/>
  <c r="T236" i="2" s="1"/>
  <c r="U236" i="2" s="1"/>
  <c r="F236" i="2"/>
  <c r="R236" i="2" l="1"/>
  <c r="E237" i="2"/>
  <c r="Q237" i="2" l="1"/>
  <c r="S237" i="2"/>
  <c r="T237" i="2" s="1"/>
  <c r="U237" i="2" s="1"/>
  <c r="F237" i="2"/>
  <c r="R237" i="2" l="1"/>
  <c r="E238" i="2"/>
  <c r="Q238" i="2" l="1"/>
  <c r="S238" i="2"/>
  <c r="T238" i="2" s="1"/>
  <c r="U238" i="2" s="1"/>
  <c r="F238" i="2"/>
  <c r="R238" i="2" l="1"/>
  <c r="E239" i="2"/>
  <c r="Q239" i="2" l="1"/>
  <c r="S239" i="2"/>
  <c r="T239" i="2" s="1"/>
  <c r="U239" i="2" s="1"/>
  <c r="F239" i="2"/>
  <c r="R239" i="2" l="1"/>
  <c r="E240" i="2"/>
  <c r="Q240" i="2" l="1"/>
  <c r="S240" i="2"/>
  <c r="T240" i="2" s="1"/>
  <c r="U240" i="2" s="1"/>
  <c r="F240" i="2"/>
  <c r="E241" i="2" l="1"/>
  <c r="R240" i="2"/>
  <c r="Q241" i="2" l="1"/>
  <c r="S241" i="2"/>
  <c r="T241" i="2" s="1"/>
  <c r="U241" i="2" s="1"/>
  <c r="F241" i="2"/>
  <c r="E242" i="2" l="1"/>
  <c r="R241" i="2"/>
  <c r="Q242" i="2" l="1"/>
  <c r="S242" i="2"/>
  <c r="T242" i="2" s="1"/>
  <c r="U242" i="2" s="1"/>
  <c r="F242" i="2"/>
  <c r="R242" i="2" l="1"/>
  <c r="E243" i="2"/>
  <c r="Q243" i="2" l="1"/>
  <c r="S243" i="2"/>
  <c r="T243" i="2" s="1"/>
  <c r="U243" i="2" s="1"/>
  <c r="F243" i="2"/>
  <c r="E244" i="2" l="1"/>
  <c r="R243" i="2"/>
  <c r="Q244" i="2" l="1"/>
  <c r="S244" i="2"/>
  <c r="T244" i="2" s="1"/>
  <c r="U244" i="2" s="1"/>
  <c r="F244" i="2"/>
  <c r="R244" i="2" l="1"/>
  <c r="E245" i="2"/>
  <c r="Q245" i="2" l="1"/>
  <c r="S245" i="2"/>
  <c r="T245" i="2" s="1"/>
  <c r="U245" i="2" s="1"/>
  <c r="F245" i="2"/>
  <c r="E246" i="2" l="1"/>
  <c r="R245" i="2"/>
  <c r="Q246" i="2" l="1"/>
  <c r="S246" i="2"/>
  <c r="T246" i="2" s="1"/>
  <c r="U246" i="2" s="1"/>
  <c r="F246" i="2"/>
  <c r="R246" i="2" l="1"/>
  <c r="E247" i="2"/>
  <c r="Q247" i="2" l="1"/>
  <c r="S247" i="2"/>
  <c r="T247" i="2" s="1"/>
  <c r="U247" i="2" s="1"/>
  <c r="F247" i="2"/>
  <c r="R247" i="2" l="1"/>
  <c r="E248" i="2"/>
  <c r="Q248" i="2" l="1"/>
  <c r="S248" i="2"/>
  <c r="T248" i="2" s="1"/>
  <c r="U248" i="2" s="1"/>
  <c r="F248" i="2"/>
  <c r="R248" i="2" l="1"/>
  <c r="E249" i="2"/>
  <c r="Q249" i="2" l="1"/>
  <c r="S249" i="2"/>
  <c r="T249" i="2" s="1"/>
  <c r="U249" i="2" s="1"/>
  <c r="F249" i="2"/>
  <c r="R249" i="2" l="1"/>
  <c r="E250" i="2"/>
  <c r="Q250" i="2" l="1"/>
  <c r="S250" i="2"/>
  <c r="T250" i="2" s="1"/>
  <c r="U250" i="2" s="1"/>
  <c r="F250" i="2"/>
  <c r="R250" i="2" l="1"/>
  <c r="E251" i="2"/>
  <c r="Q251" i="2" l="1"/>
  <c r="S251" i="2"/>
  <c r="T251" i="2" s="1"/>
  <c r="U251" i="2" s="1"/>
  <c r="F251" i="2"/>
  <c r="E252" i="2" l="1"/>
  <c r="R251" i="2"/>
  <c r="Q252" i="2" l="1"/>
  <c r="S252" i="2"/>
  <c r="T252" i="2" s="1"/>
  <c r="U252" i="2" s="1"/>
  <c r="F252" i="2"/>
  <c r="R252" i="2" l="1"/>
  <c r="E253" i="2"/>
  <c r="Q253" i="2" l="1"/>
  <c r="S253" i="2"/>
  <c r="T253" i="2" s="1"/>
  <c r="U253" i="2" s="1"/>
  <c r="F253" i="2"/>
  <c r="R253" i="2" l="1"/>
  <c r="E254" i="2"/>
  <c r="Q254" i="2" l="1"/>
  <c r="S254" i="2"/>
  <c r="T254" i="2" s="1"/>
  <c r="U254" i="2" s="1"/>
  <c r="F254" i="2"/>
  <c r="R254" i="2" l="1"/>
  <c r="E255" i="2"/>
  <c r="Q255" i="2" l="1"/>
  <c r="S255" i="2"/>
  <c r="T255" i="2" s="1"/>
  <c r="U255" i="2" s="1"/>
  <c r="F255" i="2"/>
  <c r="R255" i="2" l="1"/>
  <c r="E256" i="2"/>
  <c r="Q256" i="2" l="1"/>
  <c r="S256" i="2"/>
  <c r="T256" i="2" s="1"/>
  <c r="U256" i="2" s="1"/>
  <c r="F256" i="2"/>
  <c r="E257" i="2" l="1"/>
  <c r="R256" i="2"/>
  <c r="Q257" i="2" l="1"/>
  <c r="S257" i="2"/>
  <c r="T257" i="2" s="1"/>
  <c r="U257" i="2" s="1"/>
  <c r="F257" i="2"/>
  <c r="E258" i="2" l="1"/>
  <c r="R257" i="2"/>
  <c r="Q258" i="2" l="1"/>
  <c r="S258" i="2"/>
  <c r="T258" i="2" s="1"/>
  <c r="U258" i="2" s="1"/>
  <c r="F258" i="2"/>
  <c r="E259" i="2" l="1"/>
  <c r="R258" i="2"/>
  <c r="Q259" i="2" l="1"/>
  <c r="S259" i="2"/>
  <c r="T259" i="2" s="1"/>
  <c r="U259" i="2" s="1"/>
  <c r="F259" i="2"/>
  <c r="E260" i="2" l="1"/>
  <c r="R259" i="2"/>
  <c r="Q260" i="2" l="1"/>
  <c r="S260" i="2"/>
  <c r="T260" i="2" s="1"/>
  <c r="U260" i="2" s="1"/>
  <c r="F260" i="2"/>
  <c r="R260" i="2" l="1"/>
  <c r="E261" i="2"/>
  <c r="Q261" i="2" l="1"/>
  <c r="S261" i="2"/>
  <c r="T261" i="2" s="1"/>
  <c r="U261" i="2" s="1"/>
  <c r="F261" i="2"/>
  <c r="E262" i="2" l="1"/>
  <c r="R261" i="2"/>
  <c r="Q262" i="2" l="1"/>
  <c r="S262" i="2"/>
  <c r="T262" i="2" s="1"/>
  <c r="U262" i="2" s="1"/>
  <c r="F262" i="2"/>
  <c r="E263" i="2" l="1"/>
  <c r="R262" i="2"/>
  <c r="Q263" i="2" l="1"/>
  <c r="S263" i="2"/>
  <c r="T263" i="2" s="1"/>
  <c r="U263" i="2" s="1"/>
  <c r="F263" i="2"/>
  <c r="E264" i="2" l="1"/>
  <c r="R263" i="2"/>
  <c r="Q264" i="2" l="1"/>
  <c r="S264" i="2"/>
  <c r="T264" i="2" s="1"/>
  <c r="U264" i="2" s="1"/>
  <c r="F264" i="2"/>
  <c r="R264" i="2" l="1"/>
  <c r="E265" i="2"/>
  <c r="Q265" i="2" l="1"/>
  <c r="S265" i="2"/>
  <c r="T265" i="2" s="1"/>
  <c r="U265" i="2" s="1"/>
  <c r="F265" i="2"/>
  <c r="R265" i="2" l="1"/>
  <c r="E266" i="2"/>
  <c r="Q266" i="2" l="1"/>
  <c r="S266" i="2"/>
  <c r="T266" i="2" s="1"/>
  <c r="U266" i="2" s="1"/>
  <c r="F266" i="2"/>
  <c r="R266" i="2" l="1"/>
  <c r="E267" i="2"/>
  <c r="Q267" i="2" l="1"/>
  <c r="S267" i="2"/>
  <c r="T267" i="2" s="1"/>
  <c r="U267" i="2" s="1"/>
  <c r="F267" i="2"/>
  <c r="R267" i="2" l="1"/>
  <c r="E268" i="2"/>
  <c r="Q268" i="2" l="1"/>
  <c r="S268" i="2"/>
  <c r="T268" i="2" s="1"/>
  <c r="U268" i="2" s="1"/>
  <c r="F268" i="2"/>
  <c r="R268" i="2" l="1"/>
  <c r="E269" i="2"/>
  <c r="Q269" i="2" l="1"/>
  <c r="S269" i="2"/>
  <c r="T269" i="2" s="1"/>
  <c r="U269" i="2" s="1"/>
  <c r="F269" i="2"/>
  <c r="R269" i="2" l="1"/>
  <c r="E270" i="2"/>
  <c r="Q270" i="2" l="1"/>
  <c r="S270" i="2"/>
  <c r="T270" i="2" s="1"/>
  <c r="U270" i="2" s="1"/>
  <c r="F270" i="2"/>
  <c r="R270" i="2" l="1"/>
  <c r="E271" i="2"/>
  <c r="Q271" i="2" l="1"/>
  <c r="S271" i="2"/>
  <c r="T271" i="2" s="1"/>
  <c r="U271" i="2" s="1"/>
  <c r="F271" i="2"/>
  <c r="R271" i="2" l="1"/>
  <c r="E272" i="2"/>
  <c r="Q272" i="2" l="1"/>
  <c r="S272" i="2"/>
  <c r="T272" i="2" s="1"/>
  <c r="U272" i="2" s="1"/>
  <c r="F272" i="2"/>
  <c r="E273" i="2" l="1"/>
  <c r="R272" i="2"/>
  <c r="Q273" i="2" l="1"/>
  <c r="S273" i="2"/>
  <c r="T273" i="2" s="1"/>
  <c r="U273" i="2" s="1"/>
  <c r="F273" i="2"/>
  <c r="E274" i="2" l="1"/>
  <c r="R273" i="2"/>
  <c r="Q274" i="2" l="1"/>
  <c r="S274" i="2"/>
  <c r="T274" i="2" s="1"/>
  <c r="U274" i="2" s="1"/>
  <c r="F274" i="2"/>
  <c r="E275" i="2" l="1"/>
  <c r="R274" i="2"/>
  <c r="Q275" i="2" l="1"/>
  <c r="S275" i="2"/>
  <c r="T275" i="2" s="1"/>
  <c r="U275" i="2" s="1"/>
  <c r="F275" i="2"/>
  <c r="E276" i="2" l="1"/>
  <c r="R275" i="2"/>
  <c r="Q276" i="2" l="1"/>
  <c r="S276" i="2"/>
  <c r="T276" i="2" s="1"/>
  <c r="U276" i="2" s="1"/>
  <c r="F276" i="2"/>
  <c r="E277" i="2" l="1"/>
  <c r="R276" i="2"/>
  <c r="Q277" i="2" l="1"/>
  <c r="S277" i="2"/>
  <c r="T277" i="2" s="1"/>
  <c r="U277" i="2" s="1"/>
  <c r="F277" i="2"/>
  <c r="R277" i="2" l="1"/>
  <c r="E278" i="2"/>
  <c r="Q278" i="2" l="1"/>
  <c r="S278" i="2"/>
  <c r="T278" i="2" s="1"/>
  <c r="U278" i="2" s="1"/>
  <c r="F278" i="2"/>
  <c r="R278" i="2" l="1"/>
  <c r="E279" i="2"/>
  <c r="Q279" i="2" l="1"/>
  <c r="S279" i="2"/>
  <c r="T279" i="2" s="1"/>
  <c r="U279" i="2" s="1"/>
  <c r="F279" i="2"/>
  <c r="E280" i="2" l="1"/>
  <c r="R279" i="2"/>
  <c r="Q280" i="2" l="1"/>
  <c r="S280" i="2"/>
  <c r="T280" i="2" s="1"/>
  <c r="U280" i="2" s="1"/>
  <c r="F280" i="2"/>
  <c r="R280" i="2" l="1"/>
  <c r="E281" i="2"/>
  <c r="Q281" i="2" l="1"/>
  <c r="S281" i="2"/>
  <c r="T281" i="2" s="1"/>
  <c r="U281" i="2" s="1"/>
  <c r="F281" i="2"/>
  <c r="R281" i="2" l="1"/>
  <c r="E282" i="2"/>
  <c r="Q282" i="2" l="1"/>
  <c r="S282" i="2"/>
  <c r="T282" i="2" s="1"/>
  <c r="U282" i="2" s="1"/>
  <c r="F282" i="2"/>
  <c r="R282" i="2" l="1"/>
  <c r="E283" i="2"/>
  <c r="Q283" i="2" l="1"/>
  <c r="S283" i="2"/>
  <c r="T283" i="2" s="1"/>
  <c r="U283" i="2" s="1"/>
  <c r="F283" i="2"/>
  <c r="R283" i="2" l="1"/>
  <c r="E284" i="2"/>
  <c r="Q284" i="2" l="1"/>
  <c r="S284" i="2"/>
  <c r="T284" i="2" s="1"/>
  <c r="U284" i="2" s="1"/>
  <c r="F284" i="2"/>
  <c r="E285" i="2" l="1"/>
  <c r="R284" i="2"/>
  <c r="Q285" i="2" l="1"/>
  <c r="S285" i="2"/>
  <c r="T285" i="2" s="1"/>
  <c r="U285" i="2" s="1"/>
  <c r="F285" i="2"/>
  <c r="E286" i="2" l="1"/>
  <c r="R285" i="2"/>
  <c r="Q286" i="2" l="1"/>
  <c r="S286" i="2"/>
  <c r="T286" i="2" s="1"/>
  <c r="U286" i="2" s="1"/>
  <c r="F286" i="2"/>
  <c r="E287" i="2" l="1"/>
  <c r="R286" i="2"/>
  <c r="Q287" i="2" l="1"/>
  <c r="S287" i="2"/>
  <c r="T287" i="2" s="1"/>
  <c r="U287" i="2" s="1"/>
  <c r="F287" i="2"/>
  <c r="E288" i="2" l="1"/>
  <c r="R287" i="2"/>
  <c r="Q288" i="2" l="1"/>
  <c r="S288" i="2"/>
  <c r="T288" i="2" s="1"/>
  <c r="U288" i="2" s="1"/>
  <c r="F288" i="2"/>
  <c r="R288" i="2" l="1"/>
  <c r="E289" i="2"/>
  <c r="Q289" i="2" l="1"/>
  <c r="S289" i="2"/>
  <c r="T289" i="2" s="1"/>
  <c r="U289" i="2" s="1"/>
  <c r="F289" i="2"/>
  <c r="E290" i="2" l="1"/>
  <c r="R289" i="2"/>
  <c r="Q290" i="2" l="1"/>
  <c r="S290" i="2"/>
  <c r="T290" i="2" s="1"/>
  <c r="U290" i="2" s="1"/>
  <c r="F290" i="2"/>
  <c r="E291" i="2" l="1"/>
  <c r="R290" i="2"/>
  <c r="Q291" i="2" l="1"/>
  <c r="S291" i="2"/>
  <c r="T291" i="2" s="1"/>
  <c r="U291" i="2" s="1"/>
  <c r="F291" i="2"/>
  <c r="R291" i="2" l="1"/>
  <c r="E292" i="2"/>
  <c r="Q292" i="2" l="1"/>
  <c r="S292" i="2"/>
  <c r="T292" i="2" s="1"/>
  <c r="U292" i="2" s="1"/>
  <c r="F292" i="2"/>
  <c r="R292" i="2" l="1"/>
  <c r="E293" i="2"/>
  <c r="Q293" i="2" l="1"/>
  <c r="S293" i="2"/>
  <c r="T293" i="2" s="1"/>
  <c r="U293" i="2" s="1"/>
  <c r="F293" i="2"/>
  <c r="E294" i="2" l="1"/>
  <c r="R293" i="2"/>
  <c r="Q294" i="2" l="1"/>
  <c r="S294" i="2"/>
  <c r="T294" i="2" s="1"/>
  <c r="U294" i="2" s="1"/>
  <c r="F294" i="2"/>
  <c r="R294" i="2" l="1"/>
  <c r="E295" i="2"/>
  <c r="Q295" i="2" l="1"/>
  <c r="S295" i="2"/>
  <c r="T295" i="2" s="1"/>
  <c r="U295" i="2" s="1"/>
  <c r="F295" i="2"/>
  <c r="E296" i="2" l="1"/>
  <c r="R295" i="2"/>
  <c r="Q296" i="2" l="1"/>
  <c r="S296" i="2"/>
  <c r="T296" i="2" s="1"/>
  <c r="U296" i="2" s="1"/>
  <c r="F296" i="2"/>
  <c r="E297" i="2" l="1"/>
  <c r="R296" i="2"/>
  <c r="Q297" i="2" l="1"/>
  <c r="S297" i="2"/>
  <c r="T297" i="2" s="1"/>
  <c r="U297" i="2" s="1"/>
  <c r="F297" i="2"/>
  <c r="R297" i="2" l="1"/>
  <c r="E298" i="2"/>
  <c r="Q298" i="2" l="1"/>
  <c r="S298" i="2"/>
  <c r="T298" i="2" s="1"/>
  <c r="U298" i="2" s="1"/>
  <c r="F298" i="2"/>
  <c r="E299" i="2" l="1"/>
  <c r="R298" i="2"/>
  <c r="Q299" i="2" l="1"/>
  <c r="S299" i="2"/>
  <c r="T299" i="2" s="1"/>
  <c r="U299" i="2" s="1"/>
  <c r="F299" i="2"/>
  <c r="R299" i="2" l="1"/>
  <c r="E300" i="2"/>
  <c r="Q300" i="2" l="1"/>
  <c r="S300" i="2"/>
  <c r="T300" i="2" s="1"/>
  <c r="U300" i="2" s="1"/>
  <c r="F300" i="2"/>
  <c r="E301" i="2" l="1"/>
  <c r="R300" i="2"/>
  <c r="Q301" i="2" l="1"/>
  <c r="S301" i="2"/>
  <c r="T301" i="2" s="1"/>
  <c r="F301" i="2"/>
  <c r="E302" i="2" l="1"/>
  <c r="R301" i="2"/>
  <c r="Q302" i="2" l="1"/>
  <c r="S302" i="2"/>
  <c r="T302" i="2" s="1"/>
  <c r="F302" i="2"/>
  <c r="E303" i="2" l="1"/>
  <c r="R302" i="2"/>
  <c r="Q303" i="2" l="1"/>
  <c r="S303" i="2"/>
  <c r="T303" i="2" s="1"/>
  <c r="F303" i="2"/>
  <c r="E304" i="2" l="1"/>
  <c r="R303" i="2"/>
  <c r="Q304" i="2" l="1"/>
  <c r="S304" i="2"/>
  <c r="T304" i="2" s="1"/>
  <c r="F304" i="2"/>
  <c r="R304" i="2" l="1"/>
  <c r="E305" i="2"/>
  <c r="Q305" i="2" l="1"/>
  <c r="S305" i="2"/>
  <c r="T305" i="2" s="1"/>
  <c r="F305" i="2"/>
  <c r="E306" i="2" l="1"/>
  <c r="R305" i="2"/>
  <c r="Q306" i="2" l="1"/>
  <c r="S306" i="2"/>
  <c r="T306" i="2" s="1"/>
  <c r="F306" i="2"/>
  <c r="E307" i="2" l="1"/>
  <c r="R306" i="2"/>
  <c r="Q307" i="2" l="1"/>
  <c r="S307" i="2"/>
  <c r="T307" i="2" s="1"/>
  <c r="F307" i="2"/>
  <c r="E308" i="2" l="1"/>
  <c r="R307" i="2"/>
  <c r="Q308" i="2" l="1"/>
  <c r="S308" i="2"/>
  <c r="T308" i="2" s="1"/>
  <c r="F308" i="2"/>
  <c r="E309" i="2" l="1"/>
  <c r="R308" i="2"/>
  <c r="Q309" i="2" l="1"/>
  <c r="S309" i="2"/>
  <c r="T309" i="2" s="1"/>
  <c r="F309" i="2"/>
  <c r="E310" i="2" l="1"/>
  <c r="R309" i="2"/>
  <c r="Q310" i="2" l="1"/>
  <c r="S310" i="2"/>
  <c r="T310" i="2" s="1"/>
  <c r="F310" i="2"/>
  <c r="E311" i="2" l="1"/>
  <c r="R310" i="2"/>
  <c r="Q311" i="2" l="1"/>
  <c r="S311" i="2"/>
  <c r="T311" i="2" s="1"/>
  <c r="F311" i="2"/>
  <c r="R311" i="2" l="1"/>
  <c r="E312" i="2"/>
  <c r="Q312" i="2" l="1"/>
  <c r="S312" i="2"/>
  <c r="T312" i="2" s="1"/>
  <c r="F312" i="2"/>
  <c r="R312" i="2" l="1"/>
  <c r="E313" i="2"/>
  <c r="Q313" i="2" l="1"/>
  <c r="S313" i="2"/>
  <c r="T313" i="2" s="1"/>
  <c r="F313" i="2"/>
  <c r="E314" i="2" l="1"/>
  <c r="R313" i="2"/>
  <c r="Q314" i="2" l="1"/>
  <c r="S314" i="2"/>
  <c r="T314" i="2" s="1"/>
  <c r="F314" i="2"/>
  <c r="E315" i="2" l="1"/>
  <c r="R314" i="2"/>
  <c r="Q315" i="2" l="1"/>
  <c r="S315" i="2"/>
  <c r="T315" i="2" s="1"/>
  <c r="F315" i="2"/>
  <c r="R315" i="2" l="1"/>
  <c r="E316" i="2"/>
  <c r="Q316" i="2" l="1"/>
  <c r="S316" i="2"/>
  <c r="T316" i="2" s="1"/>
  <c r="F316" i="2"/>
  <c r="E317" i="2" l="1"/>
  <c r="R316" i="2"/>
  <c r="Q317" i="2" l="1"/>
  <c r="S317" i="2"/>
  <c r="T317" i="2" s="1"/>
  <c r="F317" i="2"/>
  <c r="R317" i="2" l="1"/>
  <c r="E318" i="2"/>
  <c r="Q318" i="2" l="1"/>
  <c r="S318" i="2"/>
  <c r="T318" i="2" s="1"/>
  <c r="F318" i="2"/>
  <c r="E319" i="2" l="1"/>
  <c r="R318" i="2"/>
  <c r="Q319" i="2" l="1"/>
  <c r="S319" i="2"/>
  <c r="T319" i="2" s="1"/>
  <c r="F319" i="2"/>
  <c r="E320" i="2" l="1"/>
  <c r="R319" i="2"/>
  <c r="Q320" i="2" l="1"/>
  <c r="S320" i="2"/>
  <c r="T320" i="2" s="1"/>
  <c r="F320" i="2"/>
  <c r="R320" i="2" l="1"/>
  <c r="E321" i="2"/>
  <c r="Q321" i="2" l="1"/>
  <c r="S321" i="2"/>
  <c r="T321" i="2" s="1"/>
  <c r="F321" i="2"/>
  <c r="E322" i="2" l="1"/>
  <c r="R321" i="2"/>
  <c r="Q322" i="2" l="1"/>
  <c r="S322" i="2"/>
  <c r="T322" i="2" s="1"/>
  <c r="F322" i="2"/>
  <c r="E323" i="2" l="1"/>
  <c r="R322" i="2"/>
  <c r="Q323" i="2" l="1"/>
  <c r="S323" i="2"/>
  <c r="T323" i="2" s="1"/>
  <c r="F323" i="2"/>
  <c r="E324" i="2" l="1"/>
  <c r="R323" i="2"/>
  <c r="Q324" i="2" l="1"/>
  <c r="S324" i="2"/>
  <c r="T324" i="2" s="1"/>
  <c r="F324" i="2"/>
  <c r="R324" i="2" l="1"/>
  <c r="E325" i="2"/>
  <c r="Q325" i="2" l="1"/>
  <c r="S325" i="2"/>
  <c r="T325" i="2" s="1"/>
  <c r="F325" i="2"/>
  <c r="E326" i="2" l="1"/>
  <c r="R325" i="2"/>
  <c r="Q326" i="2" l="1"/>
  <c r="S326" i="2"/>
  <c r="T326" i="2" s="1"/>
  <c r="F326" i="2"/>
  <c r="E327" i="2" l="1"/>
  <c r="R326" i="2"/>
  <c r="Q327" i="2" l="1"/>
  <c r="S327" i="2"/>
  <c r="T327" i="2" s="1"/>
  <c r="F327" i="2"/>
  <c r="E328" i="2" l="1"/>
  <c r="R327" i="2"/>
  <c r="Q328" i="2" l="1"/>
  <c r="S328" i="2"/>
  <c r="T328" i="2" s="1"/>
  <c r="F328" i="2"/>
  <c r="R328" i="2" l="1"/>
  <c r="E329" i="2"/>
  <c r="Q329" i="2" l="1"/>
  <c r="S329" i="2"/>
  <c r="T329" i="2" s="1"/>
  <c r="F329" i="2"/>
  <c r="E330" i="2" l="1"/>
  <c r="R329" i="2"/>
  <c r="Q330" i="2" l="1"/>
  <c r="S330" i="2"/>
  <c r="T330" i="2" s="1"/>
  <c r="F330" i="2"/>
  <c r="E331" i="2" l="1"/>
  <c r="R330" i="2"/>
  <c r="Q331" i="2" l="1"/>
  <c r="S331" i="2"/>
  <c r="T331" i="2" s="1"/>
  <c r="F331" i="2"/>
  <c r="E332" i="2" l="1"/>
  <c r="R331" i="2"/>
  <c r="Q332" i="2" l="1"/>
  <c r="S332" i="2"/>
  <c r="T332" i="2" s="1"/>
  <c r="F332" i="2"/>
  <c r="E333" i="2" l="1"/>
  <c r="R332" i="2"/>
  <c r="Q333" i="2" l="1"/>
  <c r="S333" i="2"/>
  <c r="T333" i="2" s="1"/>
  <c r="F333" i="2"/>
  <c r="E334" i="2" l="1"/>
  <c r="R333" i="2"/>
  <c r="Q334" i="2" l="1"/>
  <c r="S334" i="2"/>
  <c r="T334" i="2" s="1"/>
  <c r="F334" i="2"/>
  <c r="R334" i="2" l="1"/>
  <c r="E335" i="2"/>
  <c r="Q335" i="2" l="1"/>
  <c r="S335" i="2"/>
  <c r="T335" i="2" s="1"/>
  <c r="F335" i="2"/>
  <c r="E336" i="2" l="1"/>
  <c r="R335" i="2"/>
  <c r="Q336" i="2" l="1"/>
  <c r="S336" i="2"/>
  <c r="T336" i="2" s="1"/>
  <c r="F336" i="2"/>
  <c r="R336" i="2" l="1"/>
  <c r="E337" i="2"/>
  <c r="Q337" i="2" l="1"/>
  <c r="S337" i="2"/>
  <c r="T337" i="2" s="1"/>
  <c r="F337" i="2"/>
  <c r="E338" i="2" l="1"/>
  <c r="R337" i="2"/>
  <c r="Q338" i="2" l="1"/>
  <c r="S338" i="2"/>
  <c r="T338" i="2" s="1"/>
  <c r="F338" i="2"/>
  <c r="E339" i="2" l="1"/>
  <c r="R338" i="2"/>
  <c r="Q339" i="2" l="1"/>
  <c r="S339" i="2"/>
  <c r="T339" i="2" s="1"/>
  <c r="F339" i="2"/>
  <c r="E340" i="2" l="1"/>
  <c r="R339" i="2"/>
  <c r="Q340" i="2" l="1"/>
  <c r="S340" i="2"/>
  <c r="T340" i="2" s="1"/>
  <c r="F340" i="2"/>
  <c r="R340" i="2" l="1"/>
  <c r="E341" i="2"/>
  <c r="Q341" i="2" l="1"/>
  <c r="S341" i="2"/>
  <c r="T341" i="2" s="1"/>
  <c r="F341" i="2"/>
  <c r="E342" i="2" l="1"/>
  <c r="R341" i="2"/>
  <c r="Q342" i="2" l="1"/>
  <c r="S342" i="2"/>
  <c r="T342" i="2" s="1"/>
  <c r="F342" i="2"/>
  <c r="E343" i="2" l="1"/>
  <c r="R342" i="2"/>
  <c r="Q343" i="2" l="1"/>
  <c r="S343" i="2"/>
  <c r="T343" i="2" s="1"/>
  <c r="F343" i="2"/>
  <c r="E344" i="2" l="1"/>
  <c r="R343" i="2"/>
  <c r="Q344" i="2" l="1"/>
  <c r="S344" i="2"/>
  <c r="T344" i="2" s="1"/>
  <c r="F344" i="2"/>
  <c r="R344" i="2" l="1"/>
  <c r="E345" i="2"/>
  <c r="Q345" i="2" l="1"/>
  <c r="S345" i="2"/>
  <c r="T345" i="2" s="1"/>
  <c r="F345" i="2"/>
  <c r="R345" i="2" l="1"/>
  <c r="E346" i="2"/>
  <c r="Q346" i="2" l="1"/>
  <c r="S346" i="2"/>
  <c r="T346" i="2" s="1"/>
  <c r="F346" i="2"/>
  <c r="E347" i="2" l="1"/>
  <c r="R346" i="2"/>
  <c r="Q347" i="2" l="1"/>
  <c r="S347" i="2"/>
  <c r="T347" i="2" s="1"/>
  <c r="F347" i="2"/>
  <c r="E348" i="2" l="1"/>
  <c r="R347" i="2"/>
  <c r="Q348" i="2" l="1"/>
  <c r="S348" i="2"/>
  <c r="T348" i="2" s="1"/>
  <c r="F348" i="2"/>
  <c r="R348" i="2" l="1"/>
  <c r="E349" i="2"/>
  <c r="Q349" i="2" l="1"/>
  <c r="S349" i="2"/>
  <c r="T349" i="2" s="1"/>
  <c r="F349" i="2"/>
  <c r="R349" i="2" l="1"/>
  <c r="E350" i="2"/>
  <c r="Q350" i="2" l="1"/>
  <c r="S350" i="2"/>
  <c r="T350" i="2" s="1"/>
  <c r="F350" i="2"/>
  <c r="R350" i="2" l="1"/>
  <c r="E351" i="2"/>
  <c r="Q351" i="2" l="1"/>
  <c r="S351" i="2"/>
  <c r="T351" i="2" s="1"/>
  <c r="F351" i="2"/>
  <c r="R351" i="2" l="1"/>
  <c r="E352" i="2"/>
  <c r="Q352" i="2" l="1"/>
  <c r="S352" i="2"/>
  <c r="T352" i="2" s="1"/>
  <c r="F352" i="2"/>
  <c r="E353" i="2" l="1"/>
  <c r="R352" i="2"/>
  <c r="Q353" i="2" l="1"/>
  <c r="S353" i="2"/>
  <c r="T353" i="2" s="1"/>
  <c r="F353" i="2"/>
  <c r="E354" i="2" l="1"/>
  <c r="R353" i="2"/>
  <c r="Q354" i="2" l="1"/>
  <c r="S354" i="2"/>
  <c r="T354" i="2" s="1"/>
  <c r="F354" i="2"/>
  <c r="E355" i="2" l="1"/>
  <c r="R354" i="2"/>
  <c r="Q355" i="2" l="1"/>
  <c r="S355" i="2"/>
  <c r="T355" i="2" s="1"/>
  <c r="F355" i="2"/>
  <c r="R355" i="2" l="1"/>
  <c r="E356" i="2"/>
  <c r="Q356" i="2" l="1"/>
  <c r="S356" i="2"/>
  <c r="T356" i="2" s="1"/>
  <c r="F356" i="2"/>
  <c r="E357" i="2" l="1"/>
  <c r="R356" i="2"/>
  <c r="Q357" i="2" l="1"/>
  <c r="S357" i="2"/>
  <c r="T357" i="2" s="1"/>
  <c r="F357" i="2"/>
  <c r="E358" i="2" l="1"/>
  <c r="R357" i="2"/>
  <c r="Q358" i="2" l="1"/>
  <c r="S358" i="2"/>
  <c r="T358" i="2" s="1"/>
  <c r="F358" i="2"/>
  <c r="R358" i="2" l="1"/>
  <c r="E359" i="2"/>
  <c r="Q359" i="2" l="1"/>
  <c r="S359" i="2"/>
  <c r="T359" i="2" s="1"/>
  <c r="F359" i="2"/>
  <c r="E360" i="2" l="1"/>
  <c r="R359" i="2"/>
  <c r="Q360" i="2" l="1"/>
  <c r="S360" i="2"/>
  <c r="T360" i="2" s="1"/>
  <c r="F360" i="2"/>
  <c r="E361" i="2" l="1"/>
  <c r="R360" i="2"/>
  <c r="Q361" i="2" l="1"/>
  <c r="S361" i="2"/>
  <c r="T361" i="2" s="1"/>
  <c r="F361" i="2"/>
  <c r="E362" i="2" l="1"/>
  <c r="R361" i="2"/>
  <c r="Q362" i="2" l="1"/>
  <c r="S362" i="2"/>
  <c r="T362" i="2" s="1"/>
  <c r="F362" i="2"/>
  <c r="E363" i="2" l="1"/>
  <c r="R362" i="2"/>
  <c r="Q363" i="2" l="1"/>
  <c r="S363" i="2"/>
  <c r="T363" i="2" s="1"/>
  <c r="F363" i="2"/>
  <c r="E364" i="2" l="1"/>
  <c r="R363" i="2"/>
  <c r="Q364" i="2" l="1"/>
  <c r="S364" i="2"/>
  <c r="T364" i="2" s="1"/>
  <c r="F364" i="2"/>
  <c r="R364" i="2" l="1"/>
  <c r="E365" i="2"/>
  <c r="Q365" i="2" l="1"/>
  <c r="S365" i="2"/>
  <c r="T365" i="2" s="1"/>
  <c r="F365" i="2"/>
  <c r="E366" i="2" l="1"/>
  <c r="R365" i="2"/>
  <c r="Q366" i="2" l="1"/>
  <c r="S366" i="2"/>
  <c r="T366" i="2" s="1"/>
  <c r="F366" i="2"/>
  <c r="R366" i="2" l="1"/>
  <c r="E367" i="2"/>
  <c r="Q367" i="2" l="1"/>
  <c r="S367" i="2"/>
  <c r="T367" i="2" s="1"/>
  <c r="F367" i="2"/>
  <c r="R367" i="2" l="1"/>
</calcChain>
</file>

<file path=xl/sharedStrings.xml><?xml version="1.0" encoding="utf-8"?>
<sst xmlns="http://schemas.openxmlformats.org/spreadsheetml/2006/main" count="57" uniqueCount="40">
  <si>
    <t>수혜면적</t>
    <phoneticPr fontId="2" type="noConversion"/>
  </si>
  <si>
    <t>㎡</t>
    <phoneticPr fontId="2" type="noConversion"/>
  </si>
  <si>
    <t>생장시기별 필요수심</t>
    <phoneticPr fontId="2" type="noConversion"/>
  </si>
  <si>
    <t>묘대기</t>
    <phoneticPr fontId="2" type="noConversion"/>
  </si>
  <si>
    <t>기간</t>
    <phoneticPr fontId="2" type="noConversion"/>
  </si>
  <si>
    <t>구분</t>
    <phoneticPr fontId="2" type="noConversion"/>
  </si>
  <si>
    <t>시작</t>
    <phoneticPr fontId="2" type="noConversion"/>
  </si>
  <si>
    <t>종료</t>
    <phoneticPr fontId="2" type="noConversion"/>
  </si>
  <si>
    <t>필요면적</t>
    <phoneticPr fontId="2" type="noConversion"/>
  </si>
  <si>
    <t>(%)</t>
    <phoneticPr fontId="2" type="noConversion"/>
  </si>
  <si>
    <t>분얼기</t>
    <phoneticPr fontId="2" type="noConversion"/>
  </si>
  <si>
    <t>생식기</t>
    <phoneticPr fontId="2" type="noConversion"/>
  </si>
  <si>
    <t>이앙기/착근기</t>
    <phoneticPr fontId="2" type="noConversion"/>
  </si>
  <si>
    <t>논바닥 밑</t>
    <phoneticPr fontId="2" type="noConversion"/>
  </si>
  <si>
    <t>논바닥 위</t>
    <phoneticPr fontId="2" type="noConversion"/>
  </si>
  <si>
    <t>합계</t>
    <phoneticPr fontId="2" type="noConversion"/>
  </si>
  <si>
    <t>필요수심(m)</t>
    <phoneticPr fontId="2" type="noConversion"/>
  </si>
  <si>
    <t>필요수량</t>
    <phoneticPr fontId="2" type="noConversion"/>
  </si>
  <si>
    <t>(㎥)</t>
    <phoneticPr fontId="2" type="noConversion"/>
  </si>
  <si>
    <t>Year</t>
    <phoneticPr fontId="2" type="noConversion"/>
  </si>
  <si>
    <t>Date</t>
    <phoneticPr fontId="2" type="noConversion"/>
  </si>
  <si>
    <t>Irrigation Inflow</t>
    <phoneticPr fontId="2" type="noConversion"/>
  </si>
  <si>
    <t>(K㎥)</t>
    <phoneticPr fontId="2" type="noConversion"/>
  </si>
  <si>
    <t>Rainfall</t>
    <phoneticPr fontId="2" type="noConversion"/>
  </si>
  <si>
    <t>Beginning Storage</t>
    <phoneticPr fontId="2" type="noConversion"/>
  </si>
  <si>
    <t>Evaporation</t>
    <phoneticPr fontId="2" type="noConversion"/>
  </si>
  <si>
    <t>농업용수 공급량</t>
    <phoneticPr fontId="2" type="noConversion"/>
  </si>
  <si>
    <t>Flag</t>
    <phoneticPr fontId="2" type="noConversion"/>
  </si>
  <si>
    <t>휴농</t>
    <phoneticPr fontId="2" type="noConversion"/>
  </si>
  <si>
    <t>공급량</t>
    <phoneticPr fontId="2" type="noConversion"/>
  </si>
  <si>
    <t>Ending Storage</t>
    <phoneticPr fontId="2" type="noConversion"/>
  </si>
  <si>
    <t>Irrigation Demand</t>
    <phoneticPr fontId="2" type="noConversion"/>
  </si>
  <si>
    <t>Net Evaporation</t>
    <phoneticPr fontId="2" type="noConversion"/>
  </si>
  <si>
    <t>Outflow</t>
    <phoneticPr fontId="2" type="noConversion"/>
  </si>
  <si>
    <t>Rate of Return</t>
    <phoneticPr fontId="2" type="noConversion"/>
  </si>
  <si>
    <t>(%)</t>
    <phoneticPr fontId="2" type="noConversion"/>
  </si>
  <si>
    <r>
      <rPr>
        <sz val="11"/>
        <color theme="1"/>
        <rFont val="맑은 고딕"/>
        <family val="2"/>
        <charset val="129"/>
      </rPr>
      <t>시기</t>
    </r>
    <phoneticPr fontId="2" type="noConversion"/>
  </si>
  <si>
    <r>
      <t>(K</t>
    </r>
    <r>
      <rPr>
        <sz val="11"/>
        <color theme="1"/>
        <rFont val="맑은 고딕"/>
        <family val="2"/>
        <charset val="129"/>
      </rPr>
      <t>㎥</t>
    </r>
    <r>
      <rPr>
        <sz val="11"/>
        <color theme="1"/>
        <rFont val="Arial"/>
        <family val="2"/>
      </rPr>
      <t>)</t>
    </r>
    <phoneticPr fontId="2" type="noConversion"/>
  </si>
  <si>
    <r>
      <t>(</t>
    </r>
    <r>
      <rPr>
        <sz val="11"/>
        <color theme="1"/>
        <rFont val="맑은 고딕"/>
        <family val="2"/>
        <charset val="129"/>
      </rPr>
      <t>㎜</t>
    </r>
    <r>
      <rPr>
        <sz val="11"/>
        <color theme="1"/>
        <rFont val="Arial"/>
        <family val="2"/>
      </rPr>
      <t>)</t>
    </r>
    <phoneticPr fontId="2" type="noConversion"/>
  </si>
  <si>
    <r>
      <t>(</t>
    </r>
    <r>
      <rPr>
        <sz val="11"/>
        <color theme="1"/>
        <rFont val="맑은 고딕"/>
        <family val="2"/>
        <charset val="129"/>
      </rPr>
      <t>㎥</t>
    </r>
    <r>
      <rPr>
        <sz val="11"/>
        <color theme="1"/>
        <rFont val="Arial"/>
        <family val="2"/>
      </rPr>
      <t>/s)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</si>
</sst>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1" formatCode="_-* #,##0_-;\-* #,##0_-;_-* &quot;-&quot;_-;_-@_-"/>
    <numFmt numFmtId="43" formatCode="_-* #,##0.00_-;\-* #,##0.00_-;_-* &quot;-&quot;??_-;_-@_-"/>
    <numFmt numFmtId="176" formatCode="m&quot;/&quot;d;@"/>
    <numFmt numFmtId="177" formatCode="#,##0.0_);[Red]\(#,##0.0\)"/>
    <numFmt numFmtId="178" formatCode="#,##0.000_ "/>
    <numFmt numFmtId="179" formatCode="#,##0.00_);[Red]\(#,##0.00\)"/>
    <numFmt numFmtId="180" formatCode="#,##0_ "/>
    <numFmt numFmtId="181" formatCode="#,##0_ ;[Red]\-#,##0\ "/>
    <numFmt numFmtId="182" formatCode="#,##0_);[Red]\(#,##0\)"/>
    <numFmt numFmtId="183" formatCode="#,##0.00_ ;[Red]\-#,##0.00\ "/>
    <numFmt numFmtId="184" formatCode="0.0_ ;[Red]\-0.0\ "/>
    <numFmt numFmtId="185" formatCode="#,##0.0_ ;[Red]\-#,##0.0\ "/>
    <numFmt numFmtId="186" formatCode="0.0000000_ "/>
    <numFmt numFmtId="187" formatCode="0.00_ ;[Red]\-0.00\ 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rial"/>
      <family val="2"/>
    </font>
    <font>
      <sz val="11"/>
      <color theme="1"/>
      <name val="맑은 고딕"/>
      <family val="2"/>
      <charset val="129"/>
    </font>
    <font>
      <sz val="11"/>
      <color theme="5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ashed">
        <color auto="1"/>
      </right>
      <top style="hair">
        <color auto="1"/>
      </top>
      <bottom style="hair">
        <color auto="1"/>
      </bottom>
      <diagonal/>
    </border>
    <border>
      <left style="dashed">
        <color auto="1"/>
      </left>
      <right style="dashed">
        <color auto="1"/>
      </right>
      <top style="hair">
        <color auto="1"/>
      </top>
      <bottom style="hair">
        <color auto="1"/>
      </bottom>
      <diagonal/>
    </border>
    <border>
      <left style="dashed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ashed">
        <color auto="1"/>
      </right>
      <top/>
      <bottom style="hair">
        <color auto="1"/>
      </bottom>
      <diagonal/>
    </border>
    <border>
      <left style="dashed">
        <color auto="1"/>
      </left>
      <right style="dashed">
        <color auto="1"/>
      </right>
      <top/>
      <bottom style="hair">
        <color auto="1"/>
      </bottom>
      <diagonal/>
    </border>
    <border>
      <left style="dashed">
        <color auto="1"/>
      </left>
      <right style="thin">
        <color auto="1"/>
      </right>
      <top/>
      <bottom style="hair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41" fontId="0" fillId="0" borderId="0" xfId="1" applyFont="1">
      <alignment vertical="center"/>
    </xf>
    <xf numFmtId="4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78" fontId="0" fillId="0" borderId="12" xfId="1" applyNumberFormat="1" applyFont="1" applyBorder="1" applyAlignment="1">
      <alignment horizontal="center" vertical="center"/>
    </xf>
    <xf numFmtId="178" fontId="0" fillId="0" borderId="6" xfId="1" applyNumberFormat="1" applyFont="1" applyFill="1" applyBorder="1" applyAlignment="1">
      <alignment horizontal="center" vertical="center"/>
    </xf>
    <xf numFmtId="178" fontId="0" fillId="0" borderId="9" xfId="1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Border="1">
      <alignment vertical="center"/>
    </xf>
    <xf numFmtId="176" fontId="0" fillId="0" borderId="8" xfId="0" applyNumberFormat="1" applyBorder="1">
      <alignment vertical="center"/>
    </xf>
    <xf numFmtId="0" fontId="0" fillId="0" borderId="9" xfId="0" applyBorder="1">
      <alignment vertical="center"/>
    </xf>
    <xf numFmtId="43" fontId="0" fillId="0" borderId="6" xfId="0" applyNumberFormat="1" applyBorder="1" applyAlignment="1">
      <alignment horizontal="center" vertical="center"/>
    </xf>
    <xf numFmtId="184" fontId="0" fillId="0" borderId="1" xfId="0" applyNumberFormat="1" applyBorder="1" applyAlignment="1">
      <alignment horizontal="center" vertical="center"/>
    </xf>
    <xf numFmtId="184" fontId="0" fillId="0" borderId="8" xfId="0" applyNumberFormat="1" applyBorder="1" applyAlignment="1">
      <alignment horizontal="center" vertical="center"/>
    </xf>
    <xf numFmtId="0" fontId="0" fillId="0" borderId="17" xfId="0" applyBorder="1">
      <alignment vertical="center"/>
    </xf>
    <xf numFmtId="176" fontId="0" fillId="0" borderId="20" xfId="0" applyNumberFormat="1" applyBorder="1">
      <alignment vertical="center"/>
    </xf>
    <xf numFmtId="0" fontId="5" fillId="0" borderId="1" xfId="0" applyNumberFormat="1" applyFont="1" applyBorder="1" applyAlignment="1">
      <alignment horizontal="center" vertical="center"/>
    </xf>
    <xf numFmtId="0" fontId="5" fillId="0" borderId="8" xfId="0" applyNumberFormat="1" applyFont="1" applyBorder="1" applyAlignment="1">
      <alignment horizontal="center" vertical="center"/>
    </xf>
    <xf numFmtId="0" fontId="5" fillId="0" borderId="11" xfId="0" applyNumberFormat="1" applyFont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3" borderId="17" xfId="0" applyFill="1" applyBorder="1">
      <alignment vertical="center"/>
    </xf>
    <xf numFmtId="0" fontId="0" fillId="4" borderId="17" xfId="0" applyFill="1" applyBorder="1">
      <alignment vertical="center"/>
    </xf>
    <xf numFmtId="0" fontId="3" fillId="5" borderId="10" xfId="0" applyFont="1" applyFill="1" applyBorder="1" applyAlignment="1">
      <alignment horizontal="center" vertical="center"/>
    </xf>
    <xf numFmtId="176" fontId="3" fillId="5" borderId="11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176" fontId="3" fillId="5" borderId="1" xfId="0" applyNumberFormat="1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176" fontId="3" fillId="5" borderId="8" xfId="0" applyNumberFormat="1" applyFont="1" applyFill="1" applyBorder="1" applyAlignment="1">
      <alignment horizontal="center" vertical="center"/>
    </xf>
    <xf numFmtId="0" fontId="0" fillId="5" borderId="19" xfId="0" applyFill="1" applyBorder="1">
      <alignment vertical="center"/>
    </xf>
    <xf numFmtId="176" fontId="0" fillId="5" borderId="20" xfId="0" applyNumberFormat="1" applyFill="1" applyBorder="1">
      <alignment vertical="center"/>
    </xf>
    <xf numFmtId="0" fontId="0" fillId="5" borderId="16" xfId="0" applyFill="1" applyBorder="1">
      <alignment vertical="center"/>
    </xf>
    <xf numFmtId="0" fontId="0" fillId="5" borderId="17" xfId="0" applyFill="1" applyBorder="1">
      <alignment vertical="center"/>
    </xf>
    <xf numFmtId="0" fontId="3" fillId="2" borderId="14" xfId="0" applyFont="1" applyFill="1" applyBorder="1" applyAlignment="1">
      <alignment horizontal="center" vertical="center"/>
    </xf>
    <xf numFmtId="182" fontId="6" fillId="2" borderId="11" xfId="0" applyNumberFormat="1" applyFont="1" applyFill="1" applyBorder="1">
      <alignment vertical="center"/>
    </xf>
    <xf numFmtId="177" fontId="3" fillId="2" borderId="11" xfId="0" applyNumberFormat="1" applyFont="1" applyFill="1" applyBorder="1">
      <alignment vertical="center"/>
    </xf>
    <xf numFmtId="181" fontId="3" fillId="2" borderId="1" xfId="0" applyNumberFormat="1" applyFont="1" applyFill="1" applyBorder="1">
      <alignment vertical="center"/>
    </xf>
    <xf numFmtId="185" fontId="3" fillId="2" borderId="1" xfId="0" applyNumberFormat="1" applyFont="1" applyFill="1" applyBorder="1">
      <alignment vertical="center"/>
    </xf>
    <xf numFmtId="181" fontId="3" fillId="2" borderId="8" xfId="0" applyNumberFormat="1" applyFont="1" applyFill="1" applyBorder="1">
      <alignment vertical="center"/>
    </xf>
    <xf numFmtId="185" fontId="3" fillId="2" borderId="8" xfId="0" applyNumberFormat="1" applyFont="1" applyFill="1" applyBorder="1">
      <alignment vertical="center"/>
    </xf>
    <xf numFmtId="0" fontId="0" fillId="2" borderId="20" xfId="0" applyFill="1" applyBorder="1">
      <alignment vertical="center"/>
    </xf>
    <xf numFmtId="185" fontId="7" fillId="2" borderId="11" xfId="0" applyNumberFormat="1" applyFont="1" applyFill="1" applyBorder="1">
      <alignment vertical="center"/>
    </xf>
    <xf numFmtId="183" fontId="3" fillId="2" borderId="11" xfId="0" applyNumberFormat="1" applyFont="1" applyFill="1" applyBorder="1">
      <alignment vertical="center"/>
    </xf>
    <xf numFmtId="185" fontId="7" fillId="2" borderId="1" xfId="0" applyNumberFormat="1" applyFont="1" applyFill="1" applyBorder="1">
      <alignment vertical="center"/>
    </xf>
    <xf numFmtId="183" fontId="3" fillId="2" borderId="1" xfId="0" applyNumberFormat="1" applyFont="1" applyFill="1" applyBorder="1">
      <alignment vertical="center"/>
    </xf>
    <xf numFmtId="185" fontId="7" fillId="2" borderId="8" xfId="0" applyNumberFormat="1" applyFont="1" applyFill="1" applyBorder="1">
      <alignment vertical="center"/>
    </xf>
    <xf numFmtId="183" fontId="3" fillId="2" borderId="8" xfId="0" applyNumberFormat="1" applyFont="1" applyFill="1" applyBorder="1">
      <alignment vertical="center"/>
    </xf>
    <xf numFmtId="0" fontId="3" fillId="6" borderId="14" xfId="0" applyFont="1" applyFill="1" applyBorder="1" applyAlignment="1">
      <alignment horizontal="center" vertical="center"/>
    </xf>
    <xf numFmtId="0" fontId="0" fillId="6" borderId="20" xfId="0" applyFill="1" applyBorder="1">
      <alignment vertical="center"/>
    </xf>
    <xf numFmtId="0" fontId="0" fillId="6" borderId="17" xfId="0" applyFill="1" applyBorder="1">
      <alignment vertical="center"/>
    </xf>
    <xf numFmtId="0" fontId="3" fillId="3" borderId="14" xfId="0" applyFont="1" applyFill="1" applyBorder="1" applyAlignment="1">
      <alignment horizontal="center" vertical="center"/>
    </xf>
    <xf numFmtId="0" fontId="0" fillId="3" borderId="20" xfId="0" applyFill="1" applyBorder="1">
      <alignment vertical="center"/>
    </xf>
    <xf numFmtId="0" fontId="3" fillId="7" borderId="14" xfId="0" applyFont="1" applyFill="1" applyBorder="1" applyAlignment="1">
      <alignment horizontal="center" vertical="center"/>
    </xf>
    <xf numFmtId="178" fontId="3" fillId="7" borderId="11" xfId="0" applyNumberFormat="1" applyFont="1" applyFill="1" applyBorder="1">
      <alignment vertical="center"/>
    </xf>
    <xf numFmtId="180" fontId="3" fillId="7" borderId="11" xfId="0" applyNumberFormat="1" applyFont="1" applyFill="1" applyBorder="1">
      <alignment vertical="center"/>
    </xf>
    <xf numFmtId="179" fontId="3" fillId="7" borderId="11" xfId="0" applyNumberFormat="1" applyFont="1" applyFill="1" applyBorder="1">
      <alignment vertical="center"/>
    </xf>
    <xf numFmtId="178" fontId="3" fillId="7" borderId="1" xfId="0" applyNumberFormat="1" applyFont="1" applyFill="1" applyBorder="1">
      <alignment vertical="center"/>
    </xf>
    <xf numFmtId="180" fontId="3" fillId="7" borderId="1" xfId="0" applyNumberFormat="1" applyFont="1" applyFill="1" applyBorder="1">
      <alignment vertical="center"/>
    </xf>
    <xf numFmtId="179" fontId="3" fillId="7" borderId="1" xfId="0" applyNumberFormat="1" applyFont="1" applyFill="1" applyBorder="1">
      <alignment vertical="center"/>
    </xf>
    <xf numFmtId="178" fontId="3" fillId="7" borderId="8" xfId="0" applyNumberFormat="1" applyFont="1" applyFill="1" applyBorder="1">
      <alignment vertical="center"/>
    </xf>
    <xf numFmtId="180" fontId="3" fillId="7" borderId="8" xfId="0" applyNumberFormat="1" applyFont="1" applyFill="1" applyBorder="1">
      <alignment vertical="center"/>
    </xf>
    <xf numFmtId="179" fontId="3" fillId="7" borderId="8" xfId="0" applyNumberFormat="1" applyFont="1" applyFill="1" applyBorder="1">
      <alignment vertical="center"/>
    </xf>
    <xf numFmtId="0" fontId="0" fillId="7" borderId="20" xfId="0" applyFill="1" applyBorder="1">
      <alignment vertical="center"/>
    </xf>
    <xf numFmtId="0" fontId="0" fillId="7" borderId="17" xfId="0" applyFill="1" applyBorder="1">
      <alignment vertical="center"/>
    </xf>
    <xf numFmtId="0" fontId="3" fillId="4" borderId="14" xfId="0" applyFont="1" applyFill="1" applyBorder="1" applyAlignment="1">
      <alignment horizontal="center" vertical="center"/>
    </xf>
    <xf numFmtId="2" fontId="3" fillId="4" borderId="11" xfId="0" applyNumberFormat="1" applyFont="1" applyFill="1" applyBorder="1">
      <alignment vertical="center"/>
    </xf>
    <xf numFmtId="181" fontId="3" fillId="4" borderId="11" xfId="0" applyNumberFormat="1" applyFont="1" applyFill="1" applyBorder="1">
      <alignment vertical="center"/>
    </xf>
    <xf numFmtId="2" fontId="3" fillId="4" borderId="1" xfId="0" applyNumberFormat="1" applyFont="1" applyFill="1" applyBorder="1">
      <alignment vertical="center"/>
    </xf>
    <xf numFmtId="181" fontId="3" fillId="4" borderId="1" xfId="0" applyNumberFormat="1" applyFont="1" applyFill="1" applyBorder="1">
      <alignment vertical="center"/>
    </xf>
    <xf numFmtId="2" fontId="3" fillId="4" borderId="8" xfId="0" applyNumberFormat="1" applyFont="1" applyFill="1" applyBorder="1">
      <alignment vertical="center"/>
    </xf>
    <xf numFmtId="181" fontId="3" fillId="4" borderId="8" xfId="0" applyNumberFormat="1" applyFont="1" applyFill="1" applyBorder="1">
      <alignment vertical="center"/>
    </xf>
    <xf numFmtId="0" fontId="0" fillId="4" borderId="20" xfId="0" applyFill="1" applyBorder="1">
      <alignment vertical="center"/>
    </xf>
    <xf numFmtId="0" fontId="3" fillId="8" borderId="14" xfId="0" applyFont="1" applyFill="1" applyBorder="1" applyAlignment="1">
      <alignment horizontal="center" vertical="center"/>
    </xf>
    <xf numFmtId="2" fontId="3" fillId="8" borderId="11" xfId="0" applyNumberFormat="1" applyFont="1" applyFill="1" applyBorder="1">
      <alignment vertical="center"/>
    </xf>
    <xf numFmtId="180" fontId="3" fillId="8" borderId="11" xfId="0" applyNumberFormat="1" applyFont="1" applyFill="1" applyBorder="1">
      <alignment vertical="center"/>
    </xf>
    <xf numFmtId="183" fontId="3" fillId="8" borderId="11" xfId="0" applyNumberFormat="1" applyFont="1" applyFill="1" applyBorder="1">
      <alignment vertical="center"/>
    </xf>
    <xf numFmtId="181" fontId="3" fillId="8" borderId="11" xfId="0" applyNumberFormat="1" applyFont="1" applyFill="1" applyBorder="1">
      <alignment vertical="center"/>
    </xf>
    <xf numFmtId="2" fontId="3" fillId="8" borderId="1" xfId="0" applyNumberFormat="1" applyFont="1" applyFill="1" applyBorder="1">
      <alignment vertical="center"/>
    </xf>
    <xf numFmtId="180" fontId="3" fillId="8" borderId="1" xfId="0" applyNumberFormat="1" applyFont="1" applyFill="1" applyBorder="1">
      <alignment vertical="center"/>
    </xf>
    <xf numFmtId="183" fontId="3" fillId="8" borderId="1" xfId="0" applyNumberFormat="1" applyFont="1" applyFill="1" applyBorder="1">
      <alignment vertical="center"/>
    </xf>
    <xf numFmtId="181" fontId="3" fillId="8" borderId="1" xfId="0" applyNumberFormat="1" applyFont="1" applyFill="1" applyBorder="1">
      <alignment vertical="center"/>
    </xf>
    <xf numFmtId="2" fontId="3" fillId="8" borderId="8" xfId="0" applyNumberFormat="1" applyFont="1" applyFill="1" applyBorder="1">
      <alignment vertical="center"/>
    </xf>
    <xf numFmtId="180" fontId="3" fillId="8" borderId="8" xfId="0" applyNumberFormat="1" applyFont="1" applyFill="1" applyBorder="1">
      <alignment vertical="center"/>
    </xf>
    <xf numFmtId="183" fontId="3" fillId="8" borderId="8" xfId="0" applyNumberFormat="1" applyFont="1" applyFill="1" applyBorder="1">
      <alignment vertical="center"/>
    </xf>
    <xf numFmtId="181" fontId="3" fillId="8" borderId="8" xfId="0" applyNumberFormat="1" applyFont="1" applyFill="1" applyBorder="1">
      <alignment vertical="center"/>
    </xf>
    <xf numFmtId="0" fontId="0" fillId="8" borderId="20" xfId="0" applyFill="1" applyBorder="1">
      <alignment vertical="center"/>
    </xf>
    <xf numFmtId="0" fontId="0" fillId="8" borderId="17" xfId="0" applyFill="1" applyBorder="1">
      <alignment vertical="center"/>
    </xf>
    <xf numFmtId="0" fontId="3" fillId="3" borderId="3" xfId="0" applyFont="1" applyFill="1" applyBorder="1" applyAlignment="1">
      <alignment horizontal="center" vertical="center"/>
    </xf>
    <xf numFmtId="182" fontId="3" fillId="3" borderId="11" xfId="0" applyNumberFormat="1" applyFont="1" applyFill="1" applyBorder="1">
      <alignment vertical="center"/>
    </xf>
    <xf numFmtId="182" fontId="3" fillId="3" borderId="1" xfId="0" applyNumberFormat="1" applyFont="1" applyFill="1" applyBorder="1">
      <alignment vertical="center"/>
    </xf>
    <xf numFmtId="182" fontId="3" fillId="3" borderId="8" xfId="0" applyNumberFormat="1" applyFont="1" applyFill="1" applyBorder="1">
      <alignment vertical="center"/>
    </xf>
    <xf numFmtId="181" fontId="3" fillId="6" borderId="11" xfId="0" applyNumberFormat="1" applyFont="1" applyFill="1" applyBorder="1">
      <alignment vertical="center"/>
    </xf>
    <xf numFmtId="186" fontId="3" fillId="6" borderId="11" xfId="0" applyNumberFormat="1" applyFont="1" applyFill="1" applyBorder="1">
      <alignment vertical="center"/>
    </xf>
    <xf numFmtId="181" fontId="3" fillId="6" borderId="1" xfId="0" applyNumberFormat="1" applyFont="1" applyFill="1" applyBorder="1">
      <alignment vertical="center"/>
    </xf>
    <xf numFmtId="186" fontId="3" fillId="6" borderId="1" xfId="0" applyNumberFormat="1" applyFont="1" applyFill="1" applyBorder="1">
      <alignment vertical="center"/>
    </xf>
    <xf numFmtId="181" fontId="3" fillId="6" borderId="8" xfId="0" applyNumberFormat="1" applyFont="1" applyFill="1" applyBorder="1">
      <alignment vertical="center"/>
    </xf>
    <xf numFmtId="186" fontId="3" fillId="6" borderId="8" xfId="0" applyNumberFormat="1" applyFont="1" applyFill="1" applyBorder="1">
      <alignment vertical="center"/>
    </xf>
    <xf numFmtId="0" fontId="3" fillId="9" borderId="15" xfId="0" applyFont="1" applyFill="1" applyBorder="1" applyAlignment="1">
      <alignment horizontal="center" vertical="center"/>
    </xf>
    <xf numFmtId="187" fontId="3" fillId="9" borderId="12" xfId="0" applyNumberFormat="1" applyFont="1" applyFill="1" applyBorder="1">
      <alignment vertical="center"/>
    </xf>
    <xf numFmtId="187" fontId="3" fillId="9" borderId="6" xfId="0" applyNumberFormat="1" applyFont="1" applyFill="1" applyBorder="1">
      <alignment vertical="center"/>
    </xf>
    <xf numFmtId="187" fontId="3" fillId="9" borderId="9" xfId="0" applyNumberFormat="1" applyFont="1" applyFill="1" applyBorder="1">
      <alignment vertical="center"/>
    </xf>
    <xf numFmtId="0" fontId="0" fillId="9" borderId="21" xfId="0" applyFill="1" applyBorder="1">
      <alignment vertical="center"/>
    </xf>
    <xf numFmtId="0" fontId="0" fillId="9" borderId="18" xfId="0" applyFill="1" applyBorder="1">
      <alignment vertical="center"/>
    </xf>
    <xf numFmtId="0" fontId="3" fillId="9" borderId="4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504824</xdr:colOff>
      <xdr:row>2</xdr:row>
      <xdr:rowOff>9526</xdr:rowOff>
    </xdr:from>
    <xdr:to>
      <xdr:col>2</xdr:col>
      <xdr:colOff>447674</xdr:colOff>
      <xdr:row>9</xdr:row>
      <xdr:rowOff>95251</xdr:rowOff>
    </xdr:to>
    <xdr:sp macro="" textlink="">
      <xdr:nvSpPr>
        <xdr:cNvPr id="2" name="사각형 설명선 1"/>
        <xdr:cNvSpPr/>
      </xdr:nvSpPr>
      <xdr:spPr>
        <a:xfrm>
          <a:off x="504824" y="438151"/>
          <a:ext cx="1533525" cy="1581150"/>
        </a:xfrm>
        <a:prstGeom prst="wedgeRectCallout">
          <a:avLst>
            <a:gd name="adj1" fmla="val 83049"/>
            <a:gd name="adj2" fmla="val -70323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1. </a:t>
          </a:r>
          <a:r>
            <a:rPr lang="ko-KR" altLang="en-US" sz="1100"/>
            <a:t>시기구분을 다시 정확히 하고 시기별 필요수량 체크</a:t>
          </a:r>
          <a:endParaRPr lang="en-US" altLang="ko-KR" sz="1100"/>
        </a:p>
        <a:p>
          <a:pPr algn="l"/>
          <a:endParaRPr lang="en-US" altLang="ko-KR" sz="1100"/>
        </a:p>
        <a:p>
          <a:pPr algn="l"/>
          <a:r>
            <a:rPr lang="en-US" altLang="ko-KR" sz="1100"/>
            <a:t>2. </a:t>
          </a:r>
          <a:r>
            <a:rPr lang="ko-KR" altLang="en-US" sz="1100"/>
            <a:t>중부</a:t>
          </a:r>
          <a:r>
            <a:rPr lang="en-US" altLang="ko-KR" sz="1100"/>
            <a:t>, </a:t>
          </a:r>
          <a:r>
            <a:rPr lang="ko-KR" altLang="en-US" sz="1100"/>
            <a:t>남부</a:t>
          </a:r>
          <a:r>
            <a:rPr lang="en-US" altLang="ko-KR" sz="1100" baseline="0"/>
            <a:t> </a:t>
          </a:r>
          <a:r>
            <a:rPr lang="ko-KR" altLang="en-US" sz="1100" baseline="0"/>
            <a:t>등등 지역에  맞게 수정</a:t>
          </a:r>
          <a:endParaRPr lang="en-US" altLang="ko-KR" sz="1100"/>
        </a:p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tabSelected="1" workbookViewId="0">
      <selection activeCell="J13" sqref="J13"/>
    </sheetView>
  </sheetViews>
  <sheetFormatPr defaultRowHeight="17" x14ac:dyDescent="0.45"/>
  <cols>
    <col min="2" max="2" width="11.83203125" bestFit="1" customWidth="1"/>
    <col min="4" max="4" width="14.58203125" bestFit="1" customWidth="1"/>
    <col min="6" max="6" width="9.83203125" bestFit="1" customWidth="1"/>
  </cols>
  <sheetData>
    <row r="1" spans="1:17" ht="17.5" thickBot="1" x14ac:dyDescent="0.5">
      <c r="A1" t="s">
        <v>0</v>
      </c>
      <c r="B1" s="1">
        <v>800000</v>
      </c>
      <c r="C1" t="s">
        <v>1</v>
      </c>
      <c r="D1" s="2" t="s">
        <v>2</v>
      </c>
      <c r="O1" t="s">
        <v>26</v>
      </c>
    </row>
    <row r="2" spans="1:17" x14ac:dyDescent="0.45">
      <c r="D2" s="120" t="s">
        <v>5</v>
      </c>
      <c r="E2" s="119" t="s">
        <v>4</v>
      </c>
      <c r="F2" s="119"/>
      <c r="G2" s="119" t="s">
        <v>16</v>
      </c>
      <c r="H2" s="119"/>
      <c r="I2" s="119"/>
      <c r="J2" s="6" t="s">
        <v>8</v>
      </c>
      <c r="K2" s="7" t="s">
        <v>17</v>
      </c>
      <c r="L2" t="s">
        <v>27</v>
      </c>
      <c r="O2" s="120" t="s">
        <v>4</v>
      </c>
      <c r="P2" s="119"/>
      <c r="Q2" s="7" t="s">
        <v>29</v>
      </c>
    </row>
    <row r="3" spans="1:17" ht="17.5" thickBot="1" x14ac:dyDescent="0.5">
      <c r="D3" s="121"/>
      <c r="E3" s="4" t="s">
        <v>6</v>
      </c>
      <c r="F3" s="4" t="s">
        <v>7</v>
      </c>
      <c r="G3" s="4" t="s">
        <v>13</v>
      </c>
      <c r="H3" s="4" t="s">
        <v>14</v>
      </c>
      <c r="I3" s="4" t="s">
        <v>15</v>
      </c>
      <c r="J3" s="4" t="s">
        <v>9</v>
      </c>
      <c r="K3" s="8" t="s">
        <v>22</v>
      </c>
      <c r="O3" s="18" t="s">
        <v>6</v>
      </c>
      <c r="P3" s="13" t="s">
        <v>7</v>
      </c>
      <c r="Q3" s="14" t="s">
        <v>18</v>
      </c>
    </row>
    <row r="4" spans="1:17" ht="17.5" thickTop="1" x14ac:dyDescent="0.45">
      <c r="D4" s="9" t="s">
        <v>3</v>
      </c>
      <c r="E4" s="5">
        <v>43215</v>
      </c>
      <c r="F4" s="5">
        <v>43235</v>
      </c>
      <c r="G4" s="28">
        <v>0.5</v>
      </c>
      <c r="H4" s="28">
        <v>0.1</v>
      </c>
      <c r="I4" s="4">
        <f>G4+H4</f>
        <v>0.6</v>
      </c>
      <c r="J4" s="4">
        <v>0.1</v>
      </c>
      <c r="K4" s="27">
        <f>$B$1*I4*J4/100/1000</f>
        <v>0.48</v>
      </c>
      <c r="L4" s="3">
        <v>1</v>
      </c>
      <c r="O4" s="17">
        <v>43215</v>
      </c>
      <c r="P4" s="12">
        <v>43235</v>
      </c>
      <c r="Q4" s="19">
        <v>5.0000000000000001E-3</v>
      </c>
    </row>
    <row r="5" spans="1:17" x14ac:dyDescent="0.45">
      <c r="D5" s="9" t="s">
        <v>12</v>
      </c>
      <c r="E5" s="5">
        <f>F4+1</f>
        <v>43236</v>
      </c>
      <c r="F5" s="5">
        <v>43271</v>
      </c>
      <c r="G5" s="28">
        <v>0.5</v>
      </c>
      <c r="H5" s="28">
        <v>0.3</v>
      </c>
      <c r="I5" s="4">
        <f t="shared" ref="I5:I8" si="0">G5+H5</f>
        <v>0.8</v>
      </c>
      <c r="J5" s="4">
        <v>100</v>
      </c>
      <c r="K5" s="27">
        <f t="shared" ref="K5:K8" si="1">$B$1*I5*J5/100/1000</f>
        <v>640</v>
      </c>
      <c r="L5" s="22">
        <v>2</v>
      </c>
      <c r="O5" s="15">
        <f>P4+1</f>
        <v>43236</v>
      </c>
      <c r="P5" s="5">
        <v>43271</v>
      </c>
      <c r="Q5" s="20">
        <f>0.08*5</f>
        <v>0.4</v>
      </c>
    </row>
    <row r="6" spans="1:17" x14ac:dyDescent="0.45">
      <c r="D6" s="9" t="s">
        <v>10</v>
      </c>
      <c r="E6" s="5">
        <f t="shared" ref="E6:E7" si="2">F5+1</f>
        <v>43272</v>
      </c>
      <c r="F6" s="5">
        <v>43343</v>
      </c>
      <c r="G6" s="28">
        <v>0.5</v>
      </c>
      <c r="H6" s="28">
        <v>0.3</v>
      </c>
      <c r="I6" s="4">
        <f t="shared" si="0"/>
        <v>0.8</v>
      </c>
      <c r="J6" s="4">
        <v>100</v>
      </c>
      <c r="K6" s="27">
        <f t="shared" si="1"/>
        <v>640</v>
      </c>
      <c r="L6" s="22">
        <v>3</v>
      </c>
      <c r="O6" s="15">
        <f t="shared" ref="O6:O7" si="3">P5+1</f>
        <v>43272</v>
      </c>
      <c r="P6" s="5">
        <v>43343</v>
      </c>
      <c r="Q6" s="20">
        <f>0.05*5</f>
        <v>0.25</v>
      </c>
    </row>
    <row r="7" spans="1:17" ht="17.5" thickBot="1" x14ac:dyDescent="0.5">
      <c r="D7" s="9" t="s">
        <v>11</v>
      </c>
      <c r="E7" s="5">
        <f t="shared" si="2"/>
        <v>43344</v>
      </c>
      <c r="F7" s="5">
        <v>43398</v>
      </c>
      <c r="G7" s="28">
        <v>0.5</v>
      </c>
      <c r="H7" s="28">
        <v>0.1</v>
      </c>
      <c r="I7" s="4">
        <f t="shared" si="0"/>
        <v>0.6</v>
      </c>
      <c r="J7" s="4">
        <v>100</v>
      </c>
      <c r="K7" s="27">
        <f t="shared" si="1"/>
        <v>480</v>
      </c>
      <c r="L7" s="22">
        <v>4</v>
      </c>
      <c r="O7" s="16">
        <f t="shared" si="3"/>
        <v>43344</v>
      </c>
      <c r="P7" s="10">
        <v>43398</v>
      </c>
      <c r="Q7" s="21">
        <f>0.003*5</f>
        <v>1.4999999999999999E-2</v>
      </c>
    </row>
    <row r="8" spans="1:17" ht="17.5" thickBot="1" x14ac:dyDescent="0.5">
      <c r="D8" s="23" t="s">
        <v>28</v>
      </c>
      <c r="E8" s="24"/>
      <c r="F8" s="25"/>
      <c r="G8" s="29">
        <v>0.5</v>
      </c>
      <c r="H8" s="29">
        <v>0</v>
      </c>
      <c r="I8" s="11">
        <f t="shared" si="0"/>
        <v>0.5</v>
      </c>
      <c r="J8" s="11">
        <v>0</v>
      </c>
      <c r="K8" s="26">
        <f t="shared" si="1"/>
        <v>0</v>
      </c>
      <c r="L8" s="22">
        <v>5</v>
      </c>
    </row>
  </sheetData>
  <mergeCells count="4">
    <mergeCell ref="E2:F2"/>
    <mergeCell ref="D2:D3"/>
    <mergeCell ref="G2:I2"/>
    <mergeCell ref="O2:P2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8"/>
  <sheetViews>
    <sheetView zoomScaleNormal="100" workbookViewId="0">
      <selection activeCell="W7" sqref="W7"/>
    </sheetView>
  </sheetViews>
  <sheetFormatPr defaultRowHeight="17" x14ac:dyDescent="0.45"/>
  <cols>
    <col min="1" max="1" width="5.58203125" style="46" bestFit="1" customWidth="1"/>
    <col min="2" max="2" width="6.08203125" style="47" bestFit="1" customWidth="1"/>
    <col min="3" max="3" width="13.58203125" style="47" bestFit="1" customWidth="1"/>
    <col min="4" max="4" width="5" style="30" bestFit="1" customWidth="1"/>
    <col min="5" max="5" width="5.83203125" style="35" bestFit="1" customWidth="1"/>
    <col min="6" max="6" width="9.83203125" style="35" customWidth="1"/>
    <col min="7" max="7" width="6.58203125" style="78" bestFit="1" customWidth="1"/>
    <col min="8" max="8" width="5.83203125" style="78" bestFit="1" customWidth="1"/>
    <col min="9" max="9" width="6.58203125" style="78" bestFit="1" customWidth="1"/>
    <col min="10" max="10" width="6.08203125" style="37" bestFit="1" customWidth="1"/>
    <col min="11" max="11" width="7.58203125" style="37" bestFit="1" customWidth="1"/>
    <col min="12" max="12" width="5" style="101" bestFit="1" customWidth="1"/>
    <col min="13" max="13" width="6.58203125" style="101" bestFit="1" customWidth="1"/>
    <col min="14" max="14" width="8.33203125" style="101" customWidth="1"/>
    <col min="15" max="15" width="6.58203125" style="101" bestFit="1" customWidth="1"/>
    <col min="16" max="16" width="16.5" style="36" bestFit="1" customWidth="1"/>
    <col min="17" max="17" width="6.58203125" style="35" bestFit="1" customWidth="1"/>
    <col min="18" max="18" width="6.5" style="35" customWidth="1"/>
    <col min="19" max="19" width="7.58203125" style="64" bestFit="1" customWidth="1"/>
    <col min="20" max="20" width="10.83203125" style="64" bestFit="1" customWidth="1"/>
    <col min="21" max="21" width="13.75" style="117" bestFit="1" customWidth="1"/>
  </cols>
  <sheetData>
    <row r="1" spans="1:21" x14ac:dyDescent="0.45">
      <c r="A1" s="127" t="s">
        <v>19</v>
      </c>
      <c r="B1" s="129" t="s">
        <v>20</v>
      </c>
      <c r="C1" s="129" t="s">
        <v>36</v>
      </c>
      <c r="D1" s="131" t="s">
        <v>27</v>
      </c>
      <c r="E1" s="125" t="s">
        <v>24</v>
      </c>
      <c r="F1" s="125"/>
      <c r="G1" s="123" t="s">
        <v>21</v>
      </c>
      <c r="H1" s="123"/>
      <c r="I1" s="123"/>
      <c r="J1" s="124" t="s">
        <v>23</v>
      </c>
      <c r="K1" s="124"/>
      <c r="L1" s="126" t="s">
        <v>25</v>
      </c>
      <c r="M1" s="126"/>
      <c r="N1" s="126" t="s">
        <v>32</v>
      </c>
      <c r="O1" s="126"/>
      <c r="P1" s="102" t="s">
        <v>31</v>
      </c>
      <c r="Q1" s="125" t="s">
        <v>30</v>
      </c>
      <c r="R1" s="125"/>
      <c r="S1" s="122" t="s">
        <v>33</v>
      </c>
      <c r="T1" s="122"/>
      <c r="U1" s="118" t="s">
        <v>34</v>
      </c>
    </row>
    <row r="2" spans="1:21" ht="17.5" thickBot="1" x14ac:dyDescent="0.5">
      <c r="A2" s="128"/>
      <c r="B2" s="130"/>
      <c r="C2" s="130"/>
      <c r="D2" s="132"/>
      <c r="E2" s="48" t="s">
        <v>37</v>
      </c>
      <c r="F2" s="48" t="s">
        <v>38</v>
      </c>
      <c r="G2" s="67" t="s">
        <v>39</v>
      </c>
      <c r="H2" s="67" t="s">
        <v>37</v>
      </c>
      <c r="I2" s="67" t="s">
        <v>38</v>
      </c>
      <c r="J2" s="79" t="s">
        <v>38</v>
      </c>
      <c r="K2" s="79" t="s">
        <v>37</v>
      </c>
      <c r="L2" s="87" t="s">
        <v>38</v>
      </c>
      <c r="M2" s="87" t="s">
        <v>37</v>
      </c>
      <c r="N2" s="87" t="s">
        <v>38</v>
      </c>
      <c r="O2" s="87" t="s">
        <v>37</v>
      </c>
      <c r="P2" s="65" t="s">
        <v>37</v>
      </c>
      <c r="Q2" s="48" t="s">
        <v>37</v>
      </c>
      <c r="R2" s="48" t="s">
        <v>38</v>
      </c>
      <c r="S2" s="62" t="s">
        <v>37</v>
      </c>
      <c r="T2" s="62" t="s">
        <v>39</v>
      </c>
      <c r="U2" s="112" t="s">
        <v>35</v>
      </c>
    </row>
    <row r="3" spans="1:21" ht="17.5" thickTop="1" x14ac:dyDescent="0.45">
      <c r="A3" s="38">
        <v>2000</v>
      </c>
      <c r="B3" s="39">
        <v>43101</v>
      </c>
      <c r="C3" s="39" t="str">
        <f>IF(AND(B3&gt;=Input!$E$4,B3&lt;=Input!$F$4),Input!$D$4,IF(AND(B3&gt;=Input!$E$5,B3&lt;=Input!$F$5),Input!$D$5,IF(AND(B3&gt;=Input!$E$6,B3&lt;=Input!$F$6),Input!$D$6,IF(AND(B3&gt;=Input!$E$7,B3&lt;=Input!$F$7),Input!$D$7,"휴농"))))</f>
        <v>휴농</v>
      </c>
      <c r="D3" s="34">
        <f>VLOOKUP(C3,Input!$D$4:$L$8,9)</f>
        <v>5</v>
      </c>
      <c r="E3" s="49">
        <v>0</v>
      </c>
      <c r="F3" s="50">
        <f>E3*1000/Input!$B$1</f>
        <v>0</v>
      </c>
      <c r="G3" s="68">
        <f>IF(AND(B3&gt;=Input!$E$4,B3&lt;=Input!$F$4),Input!$Q$4,IF(AND(B3&gt;=Input!$E$5,B3&lt;=Input!$F$5),Input!$Q$5,IF(AND(B3&gt;=Input!$E$6,B3&lt;=Input!$F$6),Input!$Q$6,IF(AND(B3&gt;=Input!$E$7,B3&lt;=Input!$F$7),Input!$Q$7,0))))</f>
        <v>0</v>
      </c>
      <c r="H3" s="69">
        <f>G3*24*3600/1000</f>
        <v>0</v>
      </c>
      <c r="I3" s="70">
        <f>H3*1000*1000/Input!$B$1</f>
        <v>0</v>
      </c>
      <c r="J3" s="80">
        <v>0</v>
      </c>
      <c r="K3" s="81">
        <f>J3*Input!$B$1/1000</f>
        <v>0</v>
      </c>
      <c r="L3" s="88">
        <v>0.5</v>
      </c>
      <c r="M3" s="89">
        <f>L3*Input!$B$1/1000</f>
        <v>400</v>
      </c>
      <c r="N3" s="90">
        <f>IF(J3&gt;=L3,0,IF((L3-J3)&gt;VLOOKUP(C3,Input!$D$4:$L$8,4)*1000,VLOOKUP(C3,Input!$D$4:$L$8,4)*1000,L3-J3))</f>
        <v>0.5</v>
      </c>
      <c r="O3" s="91">
        <f>N3*Input!$B$1/1000</f>
        <v>400</v>
      </c>
      <c r="P3" s="103">
        <f>IF(AND(B3&gt;=Input!$E$4,B3&lt;=Input!$F$4),Input!$K$4,IF(AND(B3&gt;=Input!$E$5,B3&lt;=Input!$F$5),Input!$K$5,IF(AND(B3&gt;=Input!$E$6,B3&lt;=Input!$F$6),Input!$K$6,IF(AND(B3&gt;=Input!$E$7,B3&lt;=Input!$F$7),Input!$K$7,0))))</f>
        <v>0</v>
      </c>
      <c r="Q3" s="56">
        <f>IF(P3&gt;E3,IF((E3+H3+K3-O3)&gt;P3,P3,E3+H3+K3-O3),E3)</f>
        <v>0</v>
      </c>
      <c r="R3" s="57">
        <f>Q3*1000/Input!$B$1</f>
        <v>0</v>
      </c>
      <c r="S3" s="106">
        <f>IF((E3+H3+K3-O3)&gt;P3,E3+H3+K3-O3-P3,0)</f>
        <v>0</v>
      </c>
      <c r="T3" s="107">
        <f>S3*1000/Input!$B$1/(24*3600)</f>
        <v>0</v>
      </c>
      <c r="U3" s="113">
        <f>IF(G3=0,0,T3/G3)*100</f>
        <v>0</v>
      </c>
    </row>
    <row r="4" spans="1:21" x14ac:dyDescent="0.45">
      <c r="A4" s="40">
        <v>2000</v>
      </c>
      <c r="B4" s="41">
        <f>B3+1</f>
        <v>43102</v>
      </c>
      <c r="C4" s="41" t="str">
        <f>IF(AND(B4&gt;=Input!$E$4,B4&lt;=Input!$F$4),Input!$D$4,IF(AND(B4&gt;=Input!$E$5,B4&lt;=Input!$F$5),Input!$D$5,IF(AND(B4&gt;=Input!$E$6,B4&lt;=Input!$F$6),Input!$D$6,IF(AND(B4&gt;=Input!$E$7,B4&lt;=Input!$F$7),Input!$D$7,"휴농"))))</f>
        <v>휴농</v>
      </c>
      <c r="D4" s="32">
        <f>VLOOKUP(C4,Input!$D$4:$L$8,9)</f>
        <v>5</v>
      </c>
      <c r="E4" s="51">
        <f>Q3</f>
        <v>0</v>
      </c>
      <c r="F4" s="52">
        <f>E4*1000/Input!$B$1</f>
        <v>0</v>
      </c>
      <c r="G4" s="71">
        <f>IF(AND(B4&gt;=Input!$E$4,B4&lt;=Input!$F$4),Input!$Q$4,IF(AND(B4&gt;=Input!$E$5,B4&lt;=Input!$F$5),Input!$Q$5,IF(AND(B4&gt;=Input!$E$6,B4&lt;=Input!$F$6),Input!$Q$6,IF(AND(B4&gt;=Input!$E$7,B4&lt;=Input!$F$7),Input!$Q$7,0))))</f>
        <v>0</v>
      </c>
      <c r="H4" s="72">
        <f t="shared" ref="H4:H67" si="0">G4*24*3600/1000</f>
        <v>0</v>
      </c>
      <c r="I4" s="73">
        <f>H4*1000*1000/Input!$B$1</f>
        <v>0</v>
      </c>
      <c r="J4" s="82">
        <v>0</v>
      </c>
      <c r="K4" s="83">
        <f>J4*Input!$B$1/1000</f>
        <v>0</v>
      </c>
      <c r="L4" s="92">
        <v>2</v>
      </c>
      <c r="M4" s="93">
        <f>L4*Input!$B$1/1000</f>
        <v>1600</v>
      </c>
      <c r="N4" s="94">
        <f>IF(J4&gt;=L4,0,IF((L4-J4)&gt;VLOOKUP(C4,Input!$D$4:$L$8,4)*1000,VLOOKUP(C4,Input!$D$4:$L$8,4)*1000,L4-J4))</f>
        <v>2</v>
      </c>
      <c r="O4" s="95">
        <f>N4*Input!$B$1/1000</f>
        <v>1600</v>
      </c>
      <c r="P4" s="104">
        <f>IF(AND(B4&gt;=Input!$E$4,B4&lt;=Input!$F$4),Input!$K$4,IF(AND(B4&gt;=Input!$E$5,B4&lt;=Input!$F$5),Input!$K$5,IF(AND(B4&gt;=Input!$E$6,B4&lt;=Input!$F$6),Input!$K$6,IF(AND(B4&gt;=Input!$E$7,B4&lt;=Input!$F$7),Input!$K$7,0))))</f>
        <v>0</v>
      </c>
      <c r="Q4" s="58">
        <f t="shared" ref="Q4:Q67" si="1">IF(P4&gt;E4,IF((E4+H4+K4-O4)&gt;P4,P4,E4+H4+K4-O4),E4)</f>
        <v>0</v>
      </c>
      <c r="R4" s="59">
        <f>Q4*1000/Input!$B$1</f>
        <v>0</v>
      </c>
      <c r="S4" s="108">
        <f t="shared" ref="S4:S67" si="2">IF((E4+H4+K4-O4)&gt;P4,E4+H4+K4-O4-P4,0)</f>
        <v>0</v>
      </c>
      <c r="T4" s="109">
        <f>S4*1000/Input!$B$1/(24*3600)</f>
        <v>0</v>
      </c>
      <c r="U4" s="114">
        <f t="shared" ref="U4:U67" si="3">IF(G4=0,0,T4/G4)*100</f>
        <v>0</v>
      </c>
    </row>
    <row r="5" spans="1:21" x14ac:dyDescent="0.45">
      <c r="A5" s="40">
        <v>2000</v>
      </c>
      <c r="B5" s="41">
        <f t="shared" ref="B5:B68" si="4">B4+1</f>
        <v>43103</v>
      </c>
      <c r="C5" s="41" t="str">
        <f>IF(AND(B5&gt;=Input!$E$4,B5&lt;=Input!$F$4),Input!$D$4,IF(AND(B5&gt;=Input!$E$5,B5&lt;=Input!$F$5),Input!$D$5,IF(AND(B5&gt;=Input!$E$6,B5&lt;=Input!$F$6),Input!$D$6,IF(AND(B5&gt;=Input!$E$7,B5&lt;=Input!$F$7),Input!$D$7,"휴농"))))</f>
        <v>휴농</v>
      </c>
      <c r="D5" s="32">
        <f>VLOOKUP(C5,Input!$D$4:$L$8,9)</f>
        <v>5</v>
      </c>
      <c r="E5" s="51">
        <f t="shared" ref="E5:E68" si="5">Q4</f>
        <v>0</v>
      </c>
      <c r="F5" s="52">
        <f>E5*1000/Input!$B$1</f>
        <v>0</v>
      </c>
      <c r="G5" s="71">
        <f>IF(AND(B5&gt;=Input!$E$4,B5&lt;=Input!$F$4),Input!$Q$4,IF(AND(B5&gt;=Input!$E$5,B5&lt;=Input!$F$5),Input!$Q$5,IF(AND(B5&gt;=Input!$E$6,B5&lt;=Input!$F$6),Input!$Q$6,IF(AND(B5&gt;=Input!$E$7,B5&lt;=Input!$F$7),Input!$Q$7,0))))</f>
        <v>0</v>
      </c>
      <c r="H5" s="72">
        <f t="shared" si="0"/>
        <v>0</v>
      </c>
      <c r="I5" s="73">
        <f>H5*1000*1000/Input!$B$1</f>
        <v>0</v>
      </c>
      <c r="J5" s="82">
        <v>0</v>
      </c>
      <c r="K5" s="83">
        <f>J5*Input!$B$1/1000</f>
        <v>0</v>
      </c>
      <c r="L5" s="92">
        <v>0.5</v>
      </c>
      <c r="M5" s="93">
        <f>L5*Input!$B$1/1000</f>
        <v>400</v>
      </c>
      <c r="N5" s="94">
        <f>IF(J5&gt;=L5,0,IF((L5-J5)&gt;VLOOKUP(C5,Input!$D$4:$L$8,4)*1000,VLOOKUP(C5,Input!$D$4:$L$8,4)*1000,L5-J5))</f>
        <v>0.5</v>
      </c>
      <c r="O5" s="95">
        <f>N5*Input!$B$1/1000</f>
        <v>400</v>
      </c>
      <c r="P5" s="104">
        <f>IF(AND(B5&gt;=Input!$E$4,B5&lt;=Input!$F$4),Input!$K$4,IF(AND(B5&gt;=Input!$E$5,B5&lt;=Input!$F$5),Input!$K$5,IF(AND(B5&gt;=Input!$E$6,B5&lt;=Input!$F$6),Input!$K$6,IF(AND(B5&gt;=Input!$E$7,B5&lt;=Input!$F$7),Input!$K$7,0))))</f>
        <v>0</v>
      </c>
      <c r="Q5" s="58">
        <f t="shared" si="1"/>
        <v>0</v>
      </c>
      <c r="R5" s="59">
        <f>Q5*1000/Input!$B$1</f>
        <v>0</v>
      </c>
      <c r="S5" s="108">
        <f t="shared" si="2"/>
        <v>0</v>
      </c>
      <c r="T5" s="109">
        <f>S5*1000/Input!$B$1/(24*3600)</f>
        <v>0</v>
      </c>
      <c r="U5" s="114">
        <f t="shared" si="3"/>
        <v>0</v>
      </c>
    </row>
    <row r="6" spans="1:21" x14ac:dyDescent="0.45">
      <c r="A6" s="40">
        <v>2000</v>
      </c>
      <c r="B6" s="41">
        <f t="shared" si="4"/>
        <v>43104</v>
      </c>
      <c r="C6" s="41" t="str">
        <f>IF(AND(B6&gt;=Input!$E$4,B6&lt;=Input!$F$4),Input!$D$4,IF(AND(B6&gt;=Input!$E$5,B6&lt;=Input!$F$5),Input!$D$5,IF(AND(B6&gt;=Input!$E$6,B6&lt;=Input!$F$6),Input!$D$6,IF(AND(B6&gt;=Input!$E$7,B6&lt;=Input!$F$7),Input!$D$7,"휴농"))))</f>
        <v>휴농</v>
      </c>
      <c r="D6" s="32">
        <f>VLOOKUP(C6,Input!$D$4:$L$8,9)</f>
        <v>5</v>
      </c>
      <c r="E6" s="51">
        <f t="shared" si="5"/>
        <v>0</v>
      </c>
      <c r="F6" s="52">
        <f>E6*1000/Input!$B$1</f>
        <v>0</v>
      </c>
      <c r="G6" s="71">
        <f>IF(AND(B6&gt;=Input!$E$4,B6&lt;=Input!$F$4),Input!$Q$4,IF(AND(B6&gt;=Input!$E$5,B6&lt;=Input!$F$5),Input!$Q$5,IF(AND(B6&gt;=Input!$E$6,B6&lt;=Input!$F$6),Input!$Q$6,IF(AND(B6&gt;=Input!$E$7,B6&lt;=Input!$F$7),Input!$Q$7,0))))</f>
        <v>0</v>
      </c>
      <c r="H6" s="72">
        <f t="shared" si="0"/>
        <v>0</v>
      </c>
      <c r="I6" s="73">
        <f>H6*1000*1000/Input!$B$1</f>
        <v>0</v>
      </c>
      <c r="J6" s="82">
        <v>0</v>
      </c>
      <c r="K6" s="83">
        <f>J6*Input!$B$1/1000</f>
        <v>0</v>
      </c>
      <c r="L6" s="92">
        <v>0</v>
      </c>
      <c r="M6" s="93">
        <f>L6*Input!$B$1/1000</f>
        <v>0</v>
      </c>
      <c r="N6" s="94">
        <f>IF(J6&gt;=L6,0,IF((L6-J6)&gt;VLOOKUP(C6,Input!$D$4:$L$8,4)*1000,VLOOKUP(C6,Input!$D$4:$L$8,4)*1000,L6-J6))</f>
        <v>0</v>
      </c>
      <c r="O6" s="95">
        <f>N6*Input!$B$1/1000</f>
        <v>0</v>
      </c>
      <c r="P6" s="104">
        <f>IF(AND(B6&gt;=Input!$E$4,B6&lt;=Input!$F$4),Input!$K$4,IF(AND(B6&gt;=Input!$E$5,B6&lt;=Input!$F$5),Input!$K$5,IF(AND(B6&gt;=Input!$E$6,B6&lt;=Input!$F$6),Input!$K$6,IF(AND(B6&gt;=Input!$E$7,B6&lt;=Input!$F$7),Input!$K$7,0))))</f>
        <v>0</v>
      </c>
      <c r="Q6" s="58">
        <f t="shared" si="1"/>
        <v>0</v>
      </c>
      <c r="R6" s="59">
        <f>Q6*1000/Input!$B$1</f>
        <v>0</v>
      </c>
      <c r="S6" s="108">
        <f t="shared" si="2"/>
        <v>0</v>
      </c>
      <c r="T6" s="109">
        <f>S6*1000/Input!$B$1/(24*3600)</f>
        <v>0</v>
      </c>
      <c r="U6" s="114">
        <f t="shared" si="3"/>
        <v>0</v>
      </c>
    </row>
    <row r="7" spans="1:21" x14ac:dyDescent="0.45">
      <c r="A7" s="40">
        <v>2000</v>
      </c>
      <c r="B7" s="41">
        <f t="shared" si="4"/>
        <v>43105</v>
      </c>
      <c r="C7" s="41" t="str">
        <f>IF(AND(B7&gt;=Input!$E$4,B7&lt;=Input!$F$4),Input!$D$4,IF(AND(B7&gt;=Input!$E$5,B7&lt;=Input!$F$5),Input!$D$5,IF(AND(B7&gt;=Input!$E$6,B7&lt;=Input!$F$6),Input!$D$6,IF(AND(B7&gt;=Input!$E$7,B7&lt;=Input!$F$7),Input!$D$7,"휴농"))))</f>
        <v>휴농</v>
      </c>
      <c r="D7" s="32">
        <f>VLOOKUP(C7,Input!$D$4:$L$8,9)</f>
        <v>5</v>
      </c>
      <c r="E7" s="51">
        <f t="shared" si="5"/>
        <v>0</v>
      </c>
      <c r="F7" s="52">
        <f>E7*1000/Input!$B$1</f>
        <v>0</v>
      </c>
      <c r="G7" s="71">
        <f>IF(AND(B7&gt;=Input!$E$4,B7&lt;=Input!$F$4),Input!$Q$4,IF(AND(B7&gt;=Input!$E$5,B7&lt;=Input!$F$5),Input!$Q$5,IF(AND(B7&gt;=Input!$E$6,B7&lt;=Input!$F$6),Input!$Q$6,IF(AND(B7&gt;=Input!$E$7,B7&lt;=Input!$F$7),Input!$Q$7,0))))</f>
        <v>0</v>
      </c>
      <c r="H7" s="72">
        <f t="shared" si="0"/>
        <v>0</v>
      </c>
      <c r="I7" s="73">
        <f>H7*1000*1000/Input!$B$1</f>
        <v>0</v>
      </c>
      <c r="J7" s="82">
        <v>0</v>
      </c>
      <c r="K7" s="83">
        <f>J7*Input!$B$1/1000</f>
        <v>0</v>
      </c>
      <c r="L7" s="92">
        <v>1</v>
      </c>
      <c r="M7" s="93">
        <f>L7*Input!$B$1/1000</f>
        <v>800</v>
      </c>
      <c r="N7" s="94">
        <f>IF(J7&gt;=L7,0,IF((L7-J7)&gt;VLOOKUP(C7,Input!$D$4:$L$8,4)*1000,VLOOKUP(C7,Input!$D$4:$L$8,4)*1000,L7-J7))</f>
        <v>1</v>
      </c>
      <c r="O7" s="95">
        <f>N7*Input!$B$1/1000</f>
        <v>800</v>
      </c>
      <c r="P7" s="104">
        <f>IF(AND(B7&gt;=Input!$E$4,B7&lt;=Input!$F$4),Input!$K$4,IF(AND(B7&gt;=Input!$E$5,B7&lt;=Input!$F$5),Input!$K$5,IF(AND(B7&gt;=Input!$E$6,B7&lt;=Input!$F$6),Input!$K$6,IF(AND(B7&gt;=Input!$E$7,B7&lt;=Input!$F$7),Input!$K$7,0))))</f>
        <v>0</v>
      </c>
      <c r="Q7" s="58">
        <f t="shared" si="1"/>
        <v>0</v>
      </c>
      <c r="R7" s="59">
        <f>Q7*1000/Input!$B$1</f>
        <v>0</v>
      </c>
      <c r="S7" s="108">
        <f t="shared" si="2"/>
        <v>0</v>
      </c>
      <c r="T7" s="109">
        <f>S7*1000/Input!$B$1/(24*3600)</f>
        <v>0</v>
      </c>
      <c r="U7" s="114">
        <f t="shared" si="3"/>
        <v>0</v>
      </c>
    </row>
    <row r="8" spans="1:21" x14ac:dyDescent="0.45">
      <c r="A8" s="40">
        <v>2000</v>
      </c>
      <c r="B8" s="41">
        <f t="shared" si="4"/>
        <v>43106</v>
      </c>
      <c r="C8" s="41" t="str">
        <f>IF(AND(B8&gt;=Input!$E$4,B8&lt;=Input!$F$4),Input!$D$4,IF(AND(B8&gt;=Input!$E$5,B8&lt;=Input!$F$5),Input!$D$5,IF(AND(B8&gt;=Input!$E$6,B8&lt;=Input!$F$6),Input!$D$6,IF(AND(B8&gt;=Input!$E$7,B8&lt;=Input!$F$7),Input!$D$7,"휴농"))))</f>
        <v>휴농</v>
      </c>
      <c r="D8" s="32">
        <f>VLOOKUP(C8,Input!$D$4:$L$8,9)</f>
        <v>5</v>
      </c>
      <c r="E8" s="51">
        <f t="shared" si="5"/>
        <v>0</v>
      </c>
      <c r="F8" s="52">
        <f>E8*1000/Input!$B$1</f>
        <v>0</v>
      </c>
      <c r="G8" s="71">
        <f>IF(AND(B8&gt;=Input!$E$4,B8&lt;=Input!$F$4),Input!$Q$4,IF(AND(B8&gt;=Input!$E$5,B8&lt;=Input!$F$5),Input!$Q$5,IF(AND(B8&gt;=Input!$E$6,B8&lt;=Input!$F$6),Input!$Q$6,IF(AND(B8&gt;=Input!$E$7,B8&lt;=Input!$F$7),Input!$Q$7,0))))</f>
        <v>0</v>
      </c>
      <c r="H8" s="72">
        <f t="shared" si="0"/>
        <v>0</v>
      </c>
      <c r="I8" s="73">
        <f>H8*1000*1000/Input!$B$1</f>
        <v>0</v>
      </c>
      <c r="J8" s="82">
        <v>0</v>
      </c>
      <c r="K8" s="83">
        <f>J8*Input!$B$1/1000</f>
        <v>0</v>
      </c>
      <c r="L8" s="92">
        <v>1.5</v>
      </c>
      <c r="M8" s="93">
        <f>L8*Input!$B$1/1000</f>
        <v>1200</v>
      </c>
      <c r="N8" s="94">
        <f>IF(J8&gt;=L8,0,IF((L8-J8)&gt;VLOOKUP(C8,Input!$D$4:$L$8,4)*1000,VLOOKUP(C8,Input!$D$4:$L$8,4)*1000,L8-J8))</f>
        <v>1.5</v>
      </c>
      <c r="O8" s="95">
        <f>N8*Input!$B$1/1000</f>
        <v>1200</v>
      </c>
      <c r="P8" s="104">
        <f>IF(AND(B8&gt;=Input!$E$4,B8&lt;=Input!$F$4),Input!$K$4,IF(AND(B8&gt;=Input!$E$5,B8&lt;=Input!$F$5),Input!$K$5,IF(AND(B8&gt;=Input!$E$6,B8&lt;=Input!$F$6),Input!$K$6,IF(AND(B8&gt;=Input!$E$7,B8&lt;=Input!$F$7),Input!$K$7,0))))</f>
        <v>0</v>
      </c>
      <c r="Q8" s="58">
        <f t="shared" si="1"/>
        <v>0</v>
      </c>
      <c r="R8" s="59">
        <f>Q8*1000/Input!$B$1</f>
        <v>0</v>
      </c>
      <c r="S8" s="108">
        <f t="shared" si="2"/>
        <v>0</v>
      </c>
      <c r="T8" s="109">
        <f>S8*1000/Input!$B$1/(24*3600)</f>
        <v>0</v>
      </c>
      <c r="U8" s="114">
        <f t="shared" si="3"/>
        <v>0</v>
      </c>
    </row>
    <row r="9" spans="1:21" x14ac:dyDescent="0.45">
      <c r="A9" s="40">
        <v>2000</v>
      </c>
      <c r="B9" s="41">
        <f t="shared" si="4"/>
        <v>43107</v>
      </c>
      <c r="C9" s="41" t="str">
        <f>IF(AND(B9&gt;=Input!$E$4,B9&lt;=Input!$F$4),Input!$D$4,IF(AND(B9&gt;=Input!$E$5,B9&lt;=Input!$F$5),Input!$D$5,IF(AND(B9&gt;=Input!$E$6,B9&lt;=Input!$F$6),Input!$D$6,IF(AND(B9&gt;=Input!$E$7,B9&lt;=Input!$F$7),Input!$D$7,"휴농"))))</f>
        <v>휴농</v>
      </c>
      <c r="D9" s="32">
        <f>VLOOKUP(C9,Input!$D$4:$L$8,9)</f>
        <v>5</v>
      </c>
      <c r="E9" s="51">
        <f t="shared" si="5"/>
        <v>0</v>
      </c>
      <c r="F9" s="52">
        <f>E9*1000/Input!$B$1</f>
        <v>0</v>
      </c>
      <c r="G9" s="71">
        <f>IF(AND(B9&gt;=Input!$E$4,B9&lt;=Input!$F$4),Input!$Q$4,IF(AND(B9&gt;=Input!$E$5,B9&lt;=Input!$F$5),Input!$Q$5,IF(AND(B9&gt;=Input!$E$6,B9&lt;=Input!$F$6),Input!$Q$6,IF(AND(B9&gt;=Input!$E$7,B9&lt;=Input!$F$7),Input!$Q$7,0))))</f>
        <v>0</v>
      </c>
      <c r="H9" s="72">
        <f t="shared" si="0"/>
        <v>0</v>
      </c>
      <c r="I9" s="73">
        <f>H9*1000*1000/Input!$B$1</f>
        <v>0</v>
      </c>
      <c r="J9" s="82">
        <v>1.25</v>
      </c>
      <c r="K9" s="83">
        <f>J9*Input!$B$1/1000</f>
        <v>1000</v>
      </c>
      <c r="L9" s="92">
        <v>3</v>
      </c>
      <c r="M9" s="93">
        <f>L9*Input!$B$1/1000</f>
        <v>2400</v>
      </c>
      <c r="N9" s="94">
        <f>IF(J9&gt;=L9,0,IF((L9-J9)&gt;VLOOKUP(C9,Input!$D$4:$L$8,4)*1000,VLOOKUP(C9,Input!$D$4:$L$8,4)*1000,L9-J9))</f>
        <v>1.75</v>
      </c>
      <c r="O9" s="95">
        <f>N9*Input!$B$1/1000</f>
        <v>1400</v>
      </c>
      <c r="P9" s="104">
        <f>IF(AND(B9&gt;=Input!$E$4,B9&lt;=Input!$F$4),Input!$K$4,IF(AND(B9&gt;=Input!$E$5,B9&lt;=Input!$F$5),Input!$K$5,IF(AND(B9&gt;=Input!$E$6,B9&lt;=Input!$F$6),Input!$K$6,IF(AND(B9&gt;=Input!$E$7,B9&lt;=Input!$F$7),Input!$K$7,0))))</f>
        <v>0</v>
      </c>
      <c r="Q9" s="58">
        <f t="shared" si="1"/>
        <v>0</v>
      </c>
      <c r="R9" s="59">
        <f>Q9*1000/Input!$B$1</f>
        <v>0</v>
      </c>
      <c r="S9" s="108">
        <f t="shared" si="2"/>
        <v>0</v>
      </c>
      <c r="T9" s="109">
        <f>S9*1000/Input!$B$1/(24*3600)</f>
        <v>0</v>
      </c>
      <c r="U9" s="114">
        <f t="shared" si="3"/>
        <v>0</v>
      </c>
    </row>
    <row r="10" spans="1:21" x14ac:dyDescent="0.45">
      <c r="A10" s="40">
        <v>2000</v>
      </c>
      <c r="B10" s="41">
        <f t="shared" si="4"/>
        <v>43108</v>
      </c>
      <c r="C10" s="41" t="str">
        <f>IF(AND(B10&gt;=Input!$E$4,B10&lt;=Input!$F$4),Input!$D$4,IF(AND(B10&gt;=Input!$E$5,B10&lt;=Input!$F$5),Input!$D$5,IF(AND(B10&gt;=Input!$E$6,B10&lt;=Input!$F$6),Input!$D$6,IF(AND(B10&gt;=Input!$E$7,B10&lt;=Input!$F$7),Input!$D$7,"휴농"))))</f>
        <v>휴농</v>
      </c>
      <c r="D10" s="32">
        <f>VLOOKUP(C10,Input!$D$4:$L$8,9)</f>
        <v>5</v>
      </c>
      <c r="E10" s="51">
        <f t="shared" si="5"/>
        <v>0</v>
      </c>
      <c r="F10" s="52">
        <f>E10*1000/Input!$B$1</f>
        <v>0</v>
      </c>
      <c r="G10" s="71">
        <f>IF(AND(B10&gt;=Input!$E$4,B10&lt;=Input!$F$4),Input!$Q$4,IF(AND(B10&gt;=Input!$E$5,B10&lt;=Input!$F$5),Input!$Q$5,IF(AND(B10&gt;=Input!$E$6,B10&lt;=Input!$F$6),Input!$Q$6,IF(AND(B10&gt;=Input!$E$7,B10&lt;=Input!$F$7),Input!$Q$7,0))))</f>
        <v>0</v>
      </c>
      <c r="H10" s="72">
        <f t="shared" si="0"/>
        <v>0</v>
      </c>
      <c r="I10" s="73">
        <f>H10*1000*1000/Input!$B$1</f>
        <v>0</v>
      </c>
      <c r="J10" s="82">
        <v>2</v>
      </c>
      <c r="K10" s="83">
        <f>J10*Input!$B$1/1000</f>
        <v>1600</v>
      </c>
      <c r="L10" s="92">
        <v>5</v>
      </c>
      <c r="M10" s="93">
        <f>L10*Input!$B$1/1000</f>
        <v>4000</v>
      </c>
      <c r="N10" s="94">
        <f>IF(J10&gt;=L10,0,IF((L10-J10)&gt;VLOOKUP(C10,Input!$D$4:$L$8,4)*1000,VLOOKUP(C10,Input!$D$4:$L$8,4)*1000,L10-J10))</f>
        <v>3</v>
      </c>
      <c r="O10" s="95">
        <f>N10*Input!$B$1/1000</f>
        <v>2400</v>
      </c>
      <c r="P10" s="104">
        <f>IF(AND(B10&gt;=Input!$E$4,B10&lt;=Input!$F$4),Input!$K$4,IF(AND(B10&gt;=Input!$E$5,B10&lt;=Input!$F$5),Input!$K$5,IF(AND(B10&gt;=Input!$E$6,B10&lt;=Input!$F$6),Input!$K$6,IF(AND(B10&gt;=Input!$E$7,B10&lt;=Input!$F$7),Input!$K$7,0))))</f>
        <v>0</v>
      </c>
      <c r="Q10" s="58">
        <f t="shared" si="1"/>
        <v>0</v>
      </c>
      <c r="R10" s="59">
        <f>Q10*1000/Input!$B$1</f>
        <v>0</v>
      </c>
      <c r="S10" s="108">
        <f t="shared" si="2"/>
        <v>0</v>
      </c>
      <c r="T10" s="109">
        <f>S10*1000/Input!$B$1/(24*3600)</f>
        <v>0</v>
      </c>
      <c r="U10" s="114">
        <f t="shared" si="3"/>
        <v>0</v>
      </c>
    </row>
    <row r="11" spans="1:21" x14ac:dyDescent="0.45">
      <c r="A11" s="40">
        <v>2000</v>
      </c>
      <c r="B11" s="41">
        <f t="shared" si="4"/>
        <v>43109</v>
      </c>
      <c r="C11" s="41" t="str">
        <f>IF(AND(B11&gt;=Input!$E$4,B11&lt;=Input!$F$4),Input!$D$4,IF(AND(B11&gt;=Input!$E$5,B11&lt;=Input!$F$5),Input!$D$5,IF(AND(B11&gt;=Input!$E$6,B11&lt;=Input!$F$6),Input!$D$6,IF(AND(B11&gt;=Input!$E$7,B11&lt;=Input!$F$7),Input!$D$7,"휴농"))))</f>
        <v>휴농</v>
      </c>
      <c r="D11" s="32">
        <f>VLOOKUP(C11,Input!$D$4:$L$8,9)</f>
        <v>5</v>
      </c>
      <c r="E11" s="51">
        <f t="shared" si="5"/>
        <v>0</v>
      </c>
      <c r="F11" s="52">
        <f>E11*1000/Input!$B$1</f>
        <v>0</v>
      </c>
      <c r="G11" s="71">
        <f>IF(AND(B11&gt;=Input!$E$4,B11&lt;=Input!$F$4),Input!$Q$4,IF(AND(B11&gt;=Input!$E$5,B11&lt;=Input!$F$5),Input!$Q$5,IF(AND(B11&gt;=Input!$E$6,B11&lt;=Input!$F$6),Input!$Q$6,IF(AND(B11&gt;=Input!$E$7,B11&lt;=Input!$F$7),Input!$Q$7,0))))</f>
        <v>0</v>
      </c>
      <c r="H11" s="72">
        <f t="shared" si="0"/>
        <v>0</v>
      </c>
      <c r="I11" s="73">
        <f>H11*1000*1000/Input!$B$1</f>
        <v>0</v>
      </c>
      <c r="J11" s="82">
        <v>0</v>
      </c>
      <c r="K11" s="83">
        <f>J11*Input!$B$1/1000</f>
        <v>0</v>
      </c>
      <c r="L11" s="92">
        <v>3</v>
      </c>
      <c r="M11" s="93">
        <f>L11*Input!$B$1/1000</f>
        <v>2400</v>
      </c>
      <c r="N11" s="94">
        <f>IF(J11&gt;=L11,0,IF((L11-J11)&gt;VLOOKUP(C11,Input!$D$4:$L$8,4)*1000,VLOOKUP(C11,Input!$D$4:$L$8,4)*1000,L11-J11))</f>
        <v>3</v>
      </c>
      <c r="O11" s="95">
        <f>N11*Input!$B$1/1000</f>
        <v>2400</v>
      </c>
      <c r="P11" s="104">
        <f>IF(AND(B11&gt;=Input!$E$4,B11&lt;=Input!$F$4),Input!$K$4,IF(AND(B11&gt;=Input!$E$5,B11&lt;=Input!$F$5),Input!$K$5,IF(AND(B11&gt;=Input!$E$6,B11&lt;=Input!$F$6),Input!$K$6,IF(AND(B11&gt;=Input!$E$7,B11&lt;=Input!$F$7),Input!$K$7,0))))</f>
        <v>0</v>
      </c>
      <c r="Q11" s="58">
        <f t="shared" si="1"/>
        <v>0</v>
      </c>
      <c r="R11" s="59">
        <f>Q11*1000/Input!$B$1</f>
        <v>0</v>
      </c>
      <c r="S11" s="108">
        <f t="shared" si="2"/>
        <v>0</v>
      </c>
      <c r="T11" s="109">
        <f>S11*1000/Input!$B$1/(24*3600)</f>
        <v>0</v>
      </c>
      <c r="U11" s="114">
        <f t="shared" si="3"/>
        <v>0</v>
      </c>
    </row>
    <row r="12" spans="1:21" x14ac:dyDescent="0.45">
      <c r="A12" s="40">
        <v>2000</v>
      </c>
      <c r="B12" s="41">
        <f t="shared" si="4"/>
        <v>43110</v>
      </c>
      <c r="C12" s="41" t="str">
        <f>IF(AND(B12&gt;=Input!$E$4,B12&lt;=Input!$F$4),Input!$D$4,IF(AND(B12&gt;=Input!$E$5,B12&lt;=Input!$F$5),Input!$D$5,IF(AND(B12&gt;=Input!$E$6,B12&lt;=Input!$F$6),Input!$D$6,IF(AND(B12&gt;=Input!$E$7,B12&lt;=Input!$F$7),Input!$D$7,"휴농"))))</f>
        <v>휴농</v>
      </c>
      <c r="D12" s="32">
        <f>VLOOKUP(C12,Input!$D$4:$L$8,9)</f>
        <v>5</v>
      </c>
      <c r="E12" s="51">
        <f t="shared" si="5"/>
        <v>0</v>
      </c>
      <c r="F12" s="52">
        <f>E12*1000/Input!$B$1</f>
        <v>0</v>
      </c>
      <c r="G12" s="71">
        <f>IF(AND(B12&gt;=Input!$E$4,B12&lt;=Input!$F$4),Input!$Q$4,IF(AND(B12&gt;=Input!$E$5,B12&lt;=Input!$F$5),Input!$Q$5,IF(AND(B12&gt;=Input!$E$6,B12&lt;=Input!$F$6),Input!$Q$6,IF(AND(B12&gt;=Input!$E$7,B12&lt;=Input!$F$7),Input!$Q$7,0))))</f>
        <v>0</v>
      </c>
      <c r="H12" s="72">
        <f t="shared" si="0"/>
        <v>0</v>
      </c>
      <c r="I12" s="73">
        <f>H12*1000*1000/Input!$B$1</f>
        <v>0</v>
      </c>
      <c r="J12" s="82">
        <v>0</v>
      </c>
      <c r="K12" s="83">
        <f>J12*Input!$B$1/1000</f>
        <v>0</v>
      </c>
      <c r="L12" s="92">
        <v>2</v>
      </c>
      <c r="M12" s="93">
        <f>L12*Input!$B$1/1000</f>
        <v>1600</v>
      </c>
      <c r="N12" s="94">
        <f>IF(J12&gt;=L12,0,IF((L12-J12)&gt;VLOOKUP(C12,Input!$D$4:$L$8,4)*1000,VLOOKUP(C12,Input!$D$4:$L$8,4)*1000,L12-J12))</f>
        <v>2</v>
      </c>
      <c r="O12" s="95">
        <f>N12*Input!$B$1/1000</f>
        <v>1600</v>
      </c>
      <c r="P12" s="104">
        <f>IF(AND(B12&gt;=Input!$E$4,B12&lt;=Input!$F$4),Input!$K$4,IF(AND(B12&gt;=Input!$E$5,B12&lt;=Input!$F$5),Input!$K$5,IF(AND(B12&gt;=Input!$E$6,B12&lt;=Input!$F$6),Input!$K$6,IF(AND(B12&gt;=Input!$E$7,B12&lt;=Input!$F$7),Input!$K$7,0))))</f>
        <v>0</v>
      </c>
      <c r="Q12" s="58">
        <f t="shared" si="1"/>
        <v>0</v>
      </c>
      <c r="R12" s="59">
        <f>Q12*1000/Input!$B$1</f>
        <v>0</v>
      </c>
      <c r="S12" s="108">
        <f t="shared" si="2"/>
        <v>0</v>
      </c>
      <c r="T12" s="109">
        <f>S12*1000/Input!$B$1/(24*3600)</f>
        <v>0</v>
      </c>
      <c r="U12" s="114">
        <f t="shared" si="3"/>
        <v>0</v>
      </c>
    </row>
    <row r="13" spans="1:21" x14ac:dyDescent="0.45">
      <c r="A13" s="40">
        <v>2000</v>
      </c>
      <c r="B13" s="41">
        <f t="shared" si="4"/>
        <v>43111</v>
      </c>
      <c r="C13" s="41" t="str">
        <f>IF(AND(B13&gt;=Input!$E$4,B13&lt;=Input!$F$4),Input!$D$4,IF(AND(B13&gt;=Input!$E$5,B13&lt;=Input!$F$5),Input!$D$5,IF(AND(B13&gt;=Input!$E$6,B13&lt;=Input!$F$6),Input!$D$6,IF(AND(B13&gt;=Input!$E$7,B13&lt;=Input!$F$7),Input!$D$7,"휴농"))))</f>
        <v>휴농</v>
      </c>
      <c r="D13" s="32">
        <f>VLOOKUP(C13,Input!$D$4:$L$8,9)</f>
        <v>5</v>
      </c>
      <c r="E13" s="51">
        <f t="shared" si="5"/>
        <v>0</v>
      </c>
      <c r="F13" s="52">
        <f>E13*1000/Input!$B$1</f>
        <v>0</v>
      </c>
      <c r="G13" s="71">
        <f>IF(AND(B13&gt;=Input!$E$4,B13&lt;=Input!$F$4),Input!$Q$4,IF(AND(B13&gt;=Input!$E$5,B13&lt;=Input!$F$5),Input!$Q$5,IF(AND(B13&gt;=Input!$E$6,B13&lt;=Input!$F$6),Input!$Q$6,IF(AND(B13&gt;=Input!$E$7,B13&lt;=Input!$F$7),Input!$Q$7,0))))</f>
        <v>0</v>
      </c>
      <c r="H13" s="72">
        <f t="shared" si="0"/>
        <v>0</v>
      </c>
      <c r="I13" s="73">
        <f>H13*1000*1000/Input!$B$1</f>
        <v>0</v>
      </c>
      <c r="J13" s="82">
        <v>0</v>
      </c>
      <c r="K13" s="83">
        <f>J13*Input!$B$1/1000</f>
        <v>0</v>
      </c>
      <c r="L13" s="92">
        <v>5</v>
      </c>
      <c r="M13" s="93">
        <f>L13*Input!$B$1/1000</f>
        <v>4000</v>
      </c>
      <c r="N13" s="94">
        <f>IF(J13&gt;=L13,0,IF((L13-J13)&gt;VLOOKUP(C13,Input!$D$4:$L$8,4)*1000,VLOOKUP(C13,Input!$D$4:$L$8,4)*1000,L13-J13))</f>
        <v>5</v>
      </c>
      <c r="O13" s="95">
        <f>N13*Input!$B$1/1000</f>
        <v>4000</v>
      </c>
      <c r="P13" s="104">
        <f>IF(AND(B13&gt;=Input!$E$4,B13&lt;=Input!$F$4),Input!$K$4,IF(AND(B13&gt;=Input!$E$5,B13&lt;=Input!$F$5),Input!$K$5,IF(AND(B13&gt;=Input!$E$6,B13&lt;=Input!$F$6),Input!$K$6,IF(AND(B13&gt;=Input!$E$7,B13&lt;=Input!$F$7),Input!$K$7,0))))</f>
        <v>0</v>
      </c>
      <c r="Q13" s="58">
        <f t="shared" si="1"/>
        <v>0</v>
      </c>
      <c r="R13" s="59">
        <f>Q13*1000/Input!$B$1</f>
        <v>0</v>
      </c>
      <c r="S13" s="108">
        <f t="shared" si="2"/>
        <v>0</v>
      </c>
      <c r="T13" s="109">
        <f>S13*1000/Input!$B$1/(24*3600)</f>
        <v>0</v>
      </c>
      <c r="U13" s="114">
        <f t="shared" si="3"/>
        <v>0</v>
      </c>
    </row>
    <row r="14" spans="1:21" x14ac:dyDescent="0.45">
      <c r="A14" s="40">
        <v>2000</v>
      </c>
      <c r="B14" s="41">
        <f t="shared" si="4"/>
        <v>43112</v>
      </c>
      <c r="C14" s="41" t="str">
        <f>IF(AND(B14&gt;=Input!$E$4,B14&lt;=Input!$F$4),Input!$D$4,IF(AND(B14&gt;=Input!$E$5,B14&lt;=Input!$F$5),Input!$D$5,IF(AND(B14&gt;=Input!$E$6,B14&lt;=Input!$F$6),Input!$D$6,IF(AND(B14&gt;=Input!$E$7,B14&lt;=Input!$F$7),Input!$D$7,"휴농"))))</f>
        <v>휴농</v>
      </c>
      <c r="D14" s="32">
        <f>VLOOKUP(C14,Input!$D$4:$L$8,9)</f>
        <v>5</v>
      </c>
      <c r="E14" s="51">
        <f t="shared" si="5"/>
        <v>0</v>
      </c>
      <c r="F14" s="52">
        <f>E14*1000/Input!$B$1</f>
        <v>0</v>
      </c>
      <c r="G14" s="71">
        <f>IF(AND(B14&gt;=Input!$E$4,B14&lt;=Input!$F$4),Input!$Q$4,IF(AND(B14&gt;=Input!$E$5,B14&lt;=Input!$F$5),Input!$Q$5,IF(AND(B14&gt;=Input!$E$6,B14&lt;=Input!$F$6),Input!$Q$6,IF(AND(B14&gt;=Input!$E$7,B14&lt;=Input!$F$7),Input!$Q$7,0))))</f>
        <v>0</v>
      </c>
      <c r="H14" s="72">
        <f t="shared" si="0"/>
        <v>0</v>
      </c>
      <c r="I14" s="73">
        <f>H14*1000*1000/Input!$B$1</f>
        <v>0</v>
      </c>
      <c r="J14" s="82">
        <v>0</v>
      </c>
      <c r="K14" s="83">
        <f>J14*Input!$B$1/1000</f>
        <v>0</v>
      </c>
      <c r="L14" s="92">
        <v>4.5</v>
      </c>
      <c r="M14" s="93">
        <f>L14*Input!$B$1/1000</f>
        <v>3600</v>
      </c>
      <c r="N14" s="94">
        <f>IF(J14&gt;=L14,0,IF((L14-J14)&gt;VLOOKUP(C14,Input!$D$4:$L$8,4)*1000,VLOOKUP(C14,Input!$D$4:$L$8,4)*1000,L14-J14))</f>
        <v>4.5</v>
      </c>
      <c r="O14" s="95">
        <f>N14*Input!$B$1/1000</f>
        <v>3600</v>
      </c>
      <c r="P14" s="104">
        <f>IF(AND(B14&gt;=Input!$E$4,B14&lt;=Input!$F$4),Input!$K$4,IF(AND(B14&gt;=Input!$E$5,B14&lt;=Input!$F$5),Input!$K$5,IF(AND(B14&gt;=Input!$E$6,B14&lt;=Input!$F$6),Input!$K$6,IF(AND(B14&gt;=Input!$E$7,B14&lt;=Input!$F$7),Input!$K$7,0))))</f>
        <v>0</v>
      </c>
      <c r="Q14" s="58">
        <f t="shared" si="1"/>
        <v>0</v>
      </c>
      <c r="R14" s="59">
        <f>Q14*1000/Input!$B$1</f>
        <v>0</v>
      </c>
      <c r="S14" s="108">
        <f t="shared" si="2"/>
        <v>0</v>
      </c>
      <c r="T14" s="109">
        <f>S14*1000/Input!$B$1/(24*3600)</f>
        <v>0</v>
      </c>
      <c r="U14" s="114">
        <f t="shared" si="3"/>
        <v>0</v>
      </c>
    </row>
    <row r="15" spans="1:21" x14ac:dyDescent="0.45">
      <c r="A15" s="40">
        <v>2000</v>
      </c>
      <c r="B15" s="41">
        <f t="shared" si="4"/>
        <v>43113</v>
      </c>
      <c r="C15" s="41" t="str">
        <f>IF(AND(B15&gt;=Input!$E$4,B15&lt;=Input!$F$4),Input!$D$4,IF(AND(B15&gt;=Input!$E$5,B15&lt;=Input!$F$5),Input!$D$5,IF(AND(B15&gt;=Input!$E$6,B15&lt;=Input!$F$6),Input!$D$6,IF(AND(B15&gt;=Input!$E$7,B15&lt;=Input!$F$7),Input!$D$7,"휴농"))))</f>
        <v>휴농</v>
      </c>
      <c r="D15" s="32">
        <f>VLOOKUP(C15,Input!$D$4:$L$8,9)</f>
        <v>5</v>
      </c>
      <c r="E15" s="51">
        <f t="shared" si="5"/>
        <v>0</v>
      </c>
      <c r="F15" s="52">
        <f>E15*1000/Input!$B$1</f>
        <v>0</v>
      </c>
      <c r="G15" s="71">
        <f>IF(AND(B15&gt;=Input!$E$4,B15&lt;=Input!$F$4),Input!$Q$4,IF(AND(B15&gt;=Input!$E$5,B15&lt;=Input!$F$5),Input!$Q$5,IF(AND(B15&gt;=Input!$E$6,B15&lt;=Input!$F$6),Input!$Q$6,IF(AND(B15&gt;=Input!$E$7,B15&lt;=Input!$F$7),Input!$Q$7,0))))</f>
        <v>0</v>
      </c>
      <c r="H15" s="72">
        <f t="shared" si="0"/>
        <v>0</v>
      </c>
      <c r="I15" s="73">
        <f>H15*1000*1000/Input!$B$1</f>
        <v>0</v>
      </c>
      <c r="J15" s="82">
        <v>2.25</v>
      </c>
      <c r="K15" s="83">
        <f>J15*Input!$B$1/1000</f>
        <v>1800</v>
      </c>
      <c r="L15" s="92">
        <v>3</v>
      </c>
      <c r="M15" s="93">
        <f>L15*Input!$B$1/1000</f>
        <v>2400</v>
      </c>
      <c r="N15" s="94">
        <f>IF(J15&gt;=L15,0,IF((L15-J15)&gt;VLOOKUP(C15,Input!$D$4:$L$8,4)*1000,VLOOKUP(C15,Input!$D$4:$L$8,4)*1000,L15-J15))</f>
        <v>0.75</v>
      </c>
      <c r="O15" s="95">
        <f>N15*Input!$B$1/1000</f>
        <v>600</v>
      </c>
      <c r="P15" s="104">
        <f>IF(AND(B15&gt;=Input!$E$4,B15&lt;=Input!$F$4),Input!$K$4,IF(AND(B15&gt;=Input!$E$5,B15&lt;=Input!$F$5),Input!$K$5,IF(AND(B15&gt;=Input!$E$6,B15&lt;=Input!$F$6),Input!$K$6,IF(AND(B15&gt;=Input!$E$7,B15&lt;=Input!$F$7),Input!$K$7,0))))</f>
        <v>0</v>
      </c>
      <c r="Q15" s="58">
        <f t="shared" si="1"/>
        <v>0</v>
      </c>
      <c r="R15" s="59">
        <f>Q15*1000/Input!$B$1</f>
        <v>0</v>
      </c>
      <c r="S15" s="108">
        <f t="shared" si="2"/>
        <v>1200</v>
      </c>
      <c r="T15" s="109">
        <f>S15*1000/Input!$B$1/(24*3600)</f>
        <v>1.7361111111111111E-5</v>
      </c>
      <c r="U15" s="114">
        <f t="shared" si="3"/>
        <v>0</v>
      </c>
    </row>
    <row r="16" spans="1:21" x14ac:dyDescent="0.45">
      <c r="A16" s="40">
        <v>2000</v>
      </c>
      <c r="B16" s="41">
        <f t="shared" si="4"/>
        <v>43114</v>
      </c>
      <c r="C16" s="41" t="str">
        <f>IF(AND(B16&gt;=Input!$E$4,B16&lt;=Input!$F$4),Input!$D$4,IF(AND(B16&gt;=Input!$E$5,B16&lt;=Input!$F$5),Input!$D$5,IF(AND(B16&gt;=Input!$E$6,B16&lt;=Input!$F$6),Input!$D$6,IF(AND(B16&gt;=Input!$E$7,B16&lt;=Input!$F$7),Input!$D$7,"휴농"))))</f>
        <v>휴농</v>
      </c>
      <c r="D16" s="32">
        <f>VLOOKUP(C16,Input!$D$4:$L$8,9)</f>
        <v>5</v>
      </c>
      <c r="E16" s="51">
        <f t="shared" si="5"/>
        <v>0</v>
      </c>
      <c r="F16" s="52">
        <f>E16*1000/Input!$B$1</f>
        <v>0</v>
      </c>
      <c r="G16" s="71">
        <f>IF(AND(B16&gt;=Input!$E$4,B16&lt;=Input!$F$4),Input!$Q$4,IF(AND(B16&gt;=Input!$E$5,B16&lt;=Input!$F$5),Input!$Q$5,IF(AND(B16&gt;=Input!$E$6,B16&lt;=Input!$F$6),Input!$Q$6,IF(AND(B16&gt;=Input!$E$7,B16&lt;=Input!$F$7),Input!$Q$7,0))))</f>
        <v>0</v>
      </c>
      <c r="H16" s="72">
        <f t="shared" si="0"/>
        <v>0</v>
      </c>
      <c r="I16" s="73">
        <f>H16*1000*1000/Input!$B$1</f>
        <v>0</v>
      </c>
      <c r="J16" s="82">
        <v>0</v>
      </c>
      <c r="K16" s="83">
        <f>J16*Input!$B$1/1000</f>
        <v>0</v>
      </c>
      <c r="L16" s="92">
        <v>0</v>
      </c>
      <c r="M16" s="93">
        <f>L16*Input!$B$1/1000</f>
        <v>0</v>
      </c>
      <c r="N16" s="94">
        <f>IF(J16&gt;=L16,0,IF((L16-J16)&gt;VLOOKUP(C16,Input!$D$4:$L$8,4)*1000,VLOOKUP(C16,Input!$D$4:$L$8,4)*1000,L16-J16))</f>
        <v>0</v>
      </c>
      <c r="O16" s="95">
        <f>N16*Input!$B$1/1000</f>
        <v>0</v>
      </c>
      <c r="P16" s="104">
        <f>IF(AND(B16&gt;=Input!$E$4,B16&lt;=Input!$F$4),Input!$K$4,IF(AND(B16&gt;=Input!$E$5,B16&lt;=Input!$F$5),Input!$K$5,IF(AND(B16&gt;=Input!$E$6,B16&lt;=Input!$F$6),Input!$K$6,IF(AND(B16&gt;=Input!$E$7,B16&lt;=Input!$F$7),Input!$K$7,0))))</f>
        <v>0</v>
      </c>
      <c r="Q16" s="58">
        <f t="shared" si="1"/>
        <v>0</v>
      </c>
      <c r="R16" s="59">
        <f>Q16*1000/Input!$B$1</f>
        <v>0</v>
      </c>
      <c r="S16" s="108">
        <f t="shared" si="2"/>
        <v>0</v>
      </c>
      <c r="T16" s="109">
        <f>S16*1000/Input!$B$1/(24*3600)</f>
        <v>0</v>
      </c>
      <c r="U16" s="114">
        <f t="shared" si="3"/>
        <v>0</v>
      </c>
    </row>
    <row r="17" spans="1:21" x14ac:dyDescent="0.45">
      <c r="A17" s="40">
        <v>2000</v>
      </c>
      <c r="B17" s="41">
        <f t="shared" si="4"/>
        <v>43115</v>
      </c>
      <c r="C17" s="41" t="str">
        <f>IF(AND(B17&gt;=Input!$E$4,B17&lt;=Input!$F$4),Input!$D$4,IF(AND(B17&gt;=Input!$E$5,B17&lt;=Input!$F$5),Input!$D$5,IF(AND(B17&gt;=Input!$E$6,B17&lt;=Input!$F$6),Input!$D$6,IF(AND(B17&gt;=Input!$E$7,B17&lt;=Input!$F$7),Input!$D$7,"휴농"))))</f>
        <v>휴농</v>
      </c>
      <c r="D17" s="32">
        <f>VLOOKUP(C17,Input!$D$4:$L$8,9)</f>
        <v>5</v>
      </c>
      <c r="E17" s="51">
        <f t="shared" si="5"/>
        <v>0</v>
      </c>
      <c r="F17" s="52">
        <f>E17*1000/Input!$B$1</f>
        <v>0</v>
      </c>
      <c r="G17" s="71">
        <f>IF(AND(B17&gt;=Input!$E$4,B17&lt;=Input!$F$4),Input!$Q$4,IF(AND(B17&gt;=Input!$E$5,B17&lt;=Input!$F$5),Input!$Q$5,IF(AND(B17&gt;=Input!$E$6,B17&lt;=Input!$F$6),Input!$Q$6,IF(AND(B17&gt;=Input!$E$7,B17&lt;=Input!$F$7),Input!$Q$7,0))))</f>
        <v>0</v>
      </c>
      <c r="H17" s="72">
        <f t="shared" si="0"/>
        <v>0</v>
      </c>
      <c r="I17" s="73">
        <f>H17*1000*1000/Input!$B$1</f>
        <v>0</v>
      </c>
      <c r="J17" s="82">
        <v>0</v>
      </c>
      <c r="K17" s="83">
        <f>J17*Input!$B$1/1000</f>
        <v>0</v>
      </c>
      <c r="L17" s="92">
        <v>2</v>
      </c>
      <c r="M17" s="93">
        <f>L17*Input!$B$1/1000</f>
        <v>1600</v>
      </c>
      <c r="N17" s="94">
        <f>IF(J17&gt;=L17,0,IF((L17-J17)&gt;VLOOKUP(C17,Input!$D$4:$L$8,4)*1000,VLOOKUP(C17,Input!$D$4:$L$8,4)*1000,L17-J17))</f>
        <v>2</v>
      </c>
      <c r="O17" s="95">
        <f>N17*Input!$B$1/1000</f>
        <v>1600</v>
      </c>
      <c r="P17" s="104">
        <f>IF(AND(B17&gt;=Input!$E$4,B17&lt;=Input!$F$4),Input!$K$4,IF(AND(B17&gt;=Input!$E$5,B17&lt;=Input!$F$5),Input!$K$5,IF(AND(B17&gt;=Input!$E$6,B17&lt;=Input!$F$6),Input!$K$6,IF(AND(B17&gt;=Input!$E$7,B17&lt;=Input!$F$7),Input!$K$7,0))))</f>
        <v>0</v>
      </c>
      <c r="Q17" s="58">
        <f t="shared" si="1"/>
        <v>0</v>
      </c>
      <c r="R17" s="59">
        <f>Q17*1000/Input!$B$1</f>
        <v>0</v>
      </c>
      <c r="S17" s="108">
        <f t="shared" si="2"/>
        <v>0</v>
      </c>
      <c r="T17" s="109">
        <f>S17*1000/Input!$B$1/(24*3600)</f>
        <v>0</v>
      </c>
      <c r="U17" s="114">
        <f t="shared" si="3"/>
        <v>0</v>
      </c>
    </row>
    <row r="18" spans="1:21" x14ac:dyDescent="0.45">
      <c r="A18" s="40">
        <v>2000</v>
      </c>
      <c r="B18" s="41">
        <f t="shared" si="4"/>
        <v>43116</v>
      </c>
      <c r="C18" s="41" t="str">
        <f>IF(AND(B18&gt;=Input!$E$4,B18&lt;=Input!$F$4),Input!$D$4,IF(AND(B18&gt;=Input!$E$5,B18&lt;=Input!$F$5),Input!$D$5,IF(AND(B18&gt;=Input!$E$6,B18&lt;=Input!$F$6),Input!$D$6,IF(AND(B18&gt;=Input!$E$7,B18&lt;=Input!$F$7),Input!$D$7,"휴농"))))</f>
        <v>휴농</v>
      </c>
      <c r="D18" s="32">
        <f>VLOOKUP(C18,Input!$D$4:$L$8,9)</f>
        <v>5</v>
      </c>
      <c r="E18" s="51">
        <f t="shared" si="5"/>
        <v>0</v>
      </c>
      <c r="F18" s="52">
        <f>E18*1000/Input!$B$1</f>
        <v>0</v>
      </c>
      <c r="G18" s="71">
        <f>IF(AND(B18&gt;=Input!$E$4,B18&lt;=Input!$F$4),Input!$Q$4,IF(AND(B18&gt;=Input!$E$5,B18&lt;=Input!$F$5),Input!$Q$5,IF(AND(B18&gt;=Input!$E$6,B18&lt;=Input!$F$6),Input!$Q$6,IF(AND(B18&gt;=Input!$E$7,B18&lt;=Input!$F$7),Input!$Q$7,0))))</f>
        <v>0</v>
      </c>
      <c r="H18" s="72">
        <f t="shared" si="0"/>
        <v>0</v>
      </c>
      <c r="I18" s="73">
        <f>H18*1000*1000/Input!$B$1</f>
        <v>0</v>
      </c>
      <c r="J18" s="82">
        <v>0</v>
      </c>
      <c r="K18" s="83">
        <f>J18*Input!$B$1/1000</f>
        <v>0</v>
      </c>
      <c r="L18" s="92">
        <v>1.5</v>
      </c>
      <c r="M18" s="93">
        <f>L18*Input!$B$1/1000</f>
        <v>1200</v>
      </c>
      <c r="N18" s="94">
        <f>IF(J18&gt;=L18,0,IF((L18-J18)&gt;VLOOKUP(C18,Input!$D$4:$L$8,4)*1000,VLOOKUP(C18,Input!$D$4:$L$8,4)*1000,L18-J18))</f>
        <v>1.5</v>
      </c>
      <c r="O18" s="95">
        <f>N18*Input!$B$1/1000</f>
        <v>1200</v>
      </c>
      <c r="P18" s="104">
        <f>IF(AND(B18&gt;=Input!$E$4,B18&lt;=Input!$F$4),Input!$K$4,IF(AND(B18&gt;=Input!$E$5,B18&lt;=Input!$F$5),Input!$K$5,IF(AND(B18&gt;=Input!$E$6,B18&lt;=Input!$F$6),Input!$K$6,IF(AND(B18&gt;=Input!$E$7,B18&lt;=Input!$F$7),Input!$K$7,0))))</f>
        <v>0</v>
      </c>
      <c r="Q18" s="58">
        <f t="shared" si="1"/>
        <v>0</v>
      </c>
      <c r="R18" s="59">
        <f>Q18*1000/Input!$B$1</f>
        <v>0</v>
      </c>
      <c r="S18" s="108">
        <f t="shared" si="2"/>
        <v>0</v>
      </c>
      <c r="T18" s="109">
        <f>S18*1000/Input!$B$1/(24*3600)</f>
        <v>0</v>
      </c>
      <c r="U18" s="114">
        <f t="shared" si="3"/>
        <v>0</v>
      </c>
    </row>
    <row r="19" spans="1:21" x14ac:dyDescent="0.45">
      <c r="A19" s="40">
        <v>2000</v>
      </c>
      <c r="B19" s="41">
        <f t="shared" si="4"/>
        <v>43117</v>
      </c>
      <c r="C19" s="41" t="str">
        <f>IF(AND(B19&gt;=Input!$E$4,B19&lt;=Input!$F$4),Input!$D$4,IF(AND(B19&gt;=Input!$E$5,B19&lt;=Input!$F$5),Input!$D$5,IF(AND(B19&gt;=Input!$E$6,B19&lt;=Input!$F$6),Input!$D$6,IF(AND(B19&gt;=Input!$E$7,B19&lt;=Input!$F$7),Input!$D$7,"휴농"))))</f>
        <v>휴농</v>
      </c>
      <c r="D19" s="32">
        <f>VLOOKUP(C19,Input!$D$4:$L$8,9)</f>
        <v>5</v>
      </c>
      <c r="E19" s="51">
        <f t="shared" si="5"/>
        <v>0</v>
      </c>
      <c r="F19" s="52">
        <f>E19*1000/Input!$B$1</f>
        <v>0</v>
      </c>
      <c r="G19" s="71">
        <f>IF(AND(B19&gt;=Input!$E$4,B19&lt;=Input!$F$4),Input!$Q$4,IF(AND(B19&gt;=Input!$E$5,B19&lt;=Input!$F$5),Input!$Q$5,IF(AND(B19&gt;=Input!$E$6,B19&lt;=Input!$F$6),Input!$Q$6,IF(AND(B19&gt;=Input!$E$7,B19&lt;=Input!$F$7),Input!$Q$7,0))))</f>
        <v>0</v>
      </c>
      <c r="H19" s="72">
        <f t="shared" si="0"/>
        <v>0</v>
      </c>
      <c r="I19" s="73">
        <f>H19*1000*1000/Input!$B$1</f>
        <v>0</v>
      </c>
      <c r="J19" s="82">
        <v>0</v>
      </c>
      <c r="K19" s="83">
        <f>J19*Input!$B$1/1000</f>
        <v>0</v>
      </c>
      <c r="L19" s="92">
        <v>3.5</v>
      </c>
      <c r="M19" s="93">
        <f>L19*Input!$B$1/1000</f>
        <v>2800</v>
      </c>
      <c r="N19" s="94">
        <f>IF(J19&gt;=L19,0,IF((L19-J19)&gt;VLOOKUP(C19,Input!$D$4:$L$8,4)*1000,VLOOKUP(C19,Input!$D$4:$L$8,4)*1000,L19-J19))</f>
        <v>3.5</v>
      </c>
      <c r="O19" s="95">
        <f>N19*Input!$B$1/1000</f>
        <v>2800</v>
      </c>
      <c r="P19" s="104">
        <f>IF(AND(B19&gt;=Input!$E$4,B19&lt;=Input!$F$4),Input!$K$4,IF(AND(B19&gt;=Input!$E$5,B19&lt;=Input!$F$5),Input!$K$5,IF(AND(B19&gt;=Input!$E$6,B19&lt;=Input!$F$6),Input!$K$6,IF(AND(B19&gt;=Input!$E$7,B19&lt;=Input!$F$7),Input!$K$7,0))))</f>
        <v>0</v>
      </c>
      <c r="Q19" s="58">
        <f t="shared" si="1"/>
        <v>0</v>
      </c>
      <c r="R19" s="59">
        <f>Q19*1000/Input!$B$1</f>
        <v>0</v>
      </c>
      <c r="S19" s="108">
        <f t="shared" si="2"/>
        <v>0</v>
      </c>
      <c r="T19" s="109">
        <f>S19*1000/Input!$B$1/(24*3600)</f>
        <v>0</v>
      </c>
      <c r="U19" s="114">
        <f t="shared" si="3"/>
        <v>0</v>
      </c>
    </row>
    <row r="20" spans="1:21" x14ac:dyDescent="0.45">
      <c r="A20" s="40">
        <v>2000</v>
      </c>
      <c r="B20" s="41">
        <f t="shared" si="4"/>
        <v>43118</v>
      </c>
      <c r="C20" s="41" t="str">
        <f>IF(AND(B20&gt;=Input!$E$4,B20&lt;=Input!$F$4),Input!$D$4,IF(AND(B20&gt;=Input!$E$5,B20&lt;=Input!$F$5),Input!$D$5,IF(AND(B20&gt;=Input!$E$6,B20&lt;=Input!$F$6),Input!$D$6,IF(AND(B20&gt;=Input!$E$7,B20&lt;=Input!$F$7),Input!$D$7,"휴농"))))</f>
        <v>휴농</v>
      </c>
      <c r="D20" s="32">
        <f>VLOOKUP(C20,Input!$D$4:$L$8,9)</f>
        <v>5</v>
      </c>
      <c r="E20" s="51">
        <f t="shared" si="5"/>
        <v>0</v>
      </c>
      <c r="F20" s="52">
        <f>E20*1000/Input!$B$1</f>
        <v>0</v>
      </c>
      <c r="G20" s="71">
        <f>IF(AND(B20&gt;=Input!$E$4,B20&lt;=Input!$F$4),Input!$Q$4,IF(AND(B20&gt;=Input!$E$5,B20&lt;=Input!$F$5),Input!$Q$5,IF(AND(B20&gt;=Input!$E$6,B20&lt;=Input!$F$6),Input!$Q$6,IF(AND(B20&gt;=Input!$E$7,B20&lt;=Input!$F$7),Input!$Q$7,0))))</f>
        <v>0</v>
      </c>
      <c r="H20" s="72">
        <f t="shared" si="0"/>
        <v>0</v>
      </c>
      <c r="I20" s="73">
        <f>H20*1000*1000/Input!$B$1</f>
        <v>0</v>
      </c>
      <c r="J20" s="82">
        <v>0</v>
      </c>
      <c r="K20" s="83">
        <f>J20*Input!$B$1/1000</f>
        <v>0</v>
      </c>
      <c r="L20" s="92">
        <v>1</v>
      </c>
      <c r="M20" s="93">
        <f>L20*Input!$B$1/1000</f>
        <v>800</v>
      </c>
      <c r="N20" s="94">
        <f>IF(J20&gt;=L20,0,IF((L20-J20)&gt;VLOOKUP(C20,Input!$D$4:$L$8,4)*1000,VLOOKUP(C20,Input!$D$4:$L$8,4)*1000,L20-J20))</f>
        <v>1</v>
      </c>
      <c r="O20" s="95">
        <f>N20*Input!$B$1/1000</f>
        <v>800</v>
      </c>
      <c r="P20" s="104">
        <f>IF(AND(B20&gt;=Input!$E$4,B20&lt;=Input!$F$4),Input!$K$4,IF(AND(B20&gt;=Input!$E$5,B20&lt;=Input!$F$5),Input!$K$5,IF(AND(B20&gt;=Input!$E$6,B20&lt;=Input!$F$6),Input!$K$6,IF(AND(B20&gt;=Input!$E$7,B20&lt;=Input!$F$7),Input!$K$7,0))))</f>
        <v>0</v>
      </c>
      <c r="Q20" s="58">
        <f t="shared" si="1"/>
        <v>0</v>
      </c>
      <c r="R20" s="59">
        <f>Q20*1000/Input!$B$1</f>
        <v>0</v>
      </c>
      <c r="S20" s="108">
        <f t="shared" si="2"/>
        <v>0</v>
      </c>
      <c r="T20" s="109">
        <f>S20*1000/Input!$B$1/(24*3600)</f>
        <v>0</v>
      </c>
      <c r="U20" s="114">
        <f t="shared" si="3"/>
        <v>0</v>
      </c>
    </row>
    <row r="21" spans="1:21" x14ac:dyDescent="0.45">
      <c r="A21" s="40">
        <v>2000</v>
      </c>
      <c r="B21" s="41">
        <f t="shared" si="4"/>
        <v>43119</v>
      </c>
      <c r="C21" s="41" t="str">
        <f>IF(AND(B21&gt;=Input!$E$4,B21&lt;=Input!$F$4),Input!$D$4,IF(AND(B21&gt;=Input!$E$5,B21&lt;=Input!$F$5),Input!$D$5,IF(AND(B21&gt;=Input!$E$6,B21&lt;=Input!$F$6),Input!$D$6,IF(AND(B21&gt;=Input!$E$7,B21&lt;=Input!$F$7),Input!$D$7,"휴농"))))</f>
        <v>휴농</v>
      </c>
      <c r="D21" s="32">
        <f>VLOOKUP(C21,Input!$D$4:$L$8,9)</f>
        <v>5</v>
      </c>
      <c r="E21" s="51">
        <f t="shared" si="5"/>
        <v>0</v>
      </c>
      <c r="F21" s="52">
        <f>E21*1000/Input!$B$1</f>
        <v>0</v>
      </c>
      <c r="G21" s="71">
        <f>IF(AND(B21&gt;=Input!$E$4,B21&lt;=Input!$F$4),Input!$Q$4,IF(AND(B21&gt;=Input!$E$5,B21&lt;=Input!$F$5),Input!$Q$5,IF(AND(B21&gt;=Input!$E$6,B21&lt;=Input!$F$6),Input!$Q$6,IF(AND(B21&gt;=Input!$E$7,B21&lt;=Input!$F$7),Input!$Q$7,0))))</f>
        <v>0</v>
      </c>
      <c r="H21" s="72">
        <f t="shared" si="0"/>
        <v>0</v>
      </c>
      <c r="I21" s="73">
        <f>H21*1000*1000/Input!$B$1</f>
        <v>0</v>
      </c>
      <c r="J21" s="82">
        <v>0</v>
      </c>
      <c r="K21" s="83">
        <f>J21*Input!$B$1/1000</f>
        <v>0</v>
      </c>
      <c r="L21" s="92">
        <v>5</v>
      </c>
      <c r="M21" s="93">
        <f>L21*Input!$B$1/1000</f>
        <v>4000</v>
      </c>
      <c r="N21" s="94">
        <f>IF(J21&gt;=L21,0,IF((L21-J21)&gt;VLOOKUP(C21,Input!$D$4:$L$8,4)*1000,VLOOKUP(C21,Input!$D$4:$L$8,4)*1000,L21-J21))</f>
        <v>5</v>
      </c>
      <c r="O21" s="95">
        <f>N21*Input!$B$1/1000</f>
        <v>4000</v>
      </c>
      <c r="P21" s="104">
        <f>IF(AND(B21&gt;=Input!$E$4,B21&lt;=Input!$F$4),Input!$K$4,IF(AND(B21&gt;=Input!$E$5,B21&lt;=Input!$F$5),Input!$K$5,IF(AND(B21&gt;=Input!$E$6,B21&lt;=Input!$F$6),Input!$K$6,IF(AND(B21&gt;=Input!$E$7,B21&lt;=Input!$F$7),Input!$K$7,0))))</f>
        <v>0</v>
      </c>
      <c r="Q21" s="58">
        <f t="shared" si="1"/>
        <v>0</v>
      </c>
      <c r="R21" s="59">
        <f>Q21*1000/Input!$B$1</f>
        <v>0</v>
      </c>
      <c r="S21" s="108">
        <f t="shared" si="2"/>
        <v>0</v>
      </c>
      <c r="T21" s="109">
        <f>S21*1000/Input!$B$1/(24*3600)</f>
        <v>0</v>
      </c>
      <c r="U21" s="114">
        <f t="shared" si="3"/>
        <v>0</v>
      </c>
    </row>
    <row r="22" spans="1:21" x14ac:dyDescent="0.45">
      <c r="A22" s="40">
        <v>2000</v>
      </c>
      <c r="B22" s="41">
        <f t="shared" si="4"/>
        <v>43120</v>
      </c>
      <c r="C22" s="41" t="str">
        <f>IF(AND(B22&gt;=Input!$E$4,B22&lt;=Input!$F$4),Input!$D$4,IF(AND(B22&gt;=Input!$E$5,B22&lt;=Input!$F$5),Input!$D$5,IF(AND(B22&gt;=Input!$E$6,B22&lt;=Input!$F$6),Input!$D$6,IF(AND(B22&gt;=Input!$E$7,B22&lt;=Input!$F$7),Input!$D$7,"휴농"))))</f>
        <v>휴농</v>
      </c>
      <c r="D22" s="32">
        <f>VLOOKUP(C22,Input!$D$4:$L$8,9)</f>
        <v>5</v>
      </c>
      <c r="E22" s="51">
        <f t="shared" si="5"/>
        <v>0</v>
      </c>
      <c r="F22" s="52">
        <f>E22*1000/Input!$B$1</f>
        <v>0</v>
      </c>
      <c r="G22" s="71">
        <f>IF(AND(B22&gt;=Input!$E$4,B22&lt;=Input!$F$4),Input!$Q$4,IF(AND(B22&gt;=Input!$E$5,B22&lt;=Input!$F$5),Input!$Q$5,IF(AND(B22&gt;=Input!$E$6,B22&lt;=Input!$F$6),Input!$Q$6,IF(AND(B22&gt;=Input!$E$7,B22&lt;=Input!$F$7),Input!$Q$7,0))))</f>
        <v>0</v>
      </c>
      <c r="H22" s="72">
        <f t="shared" si="0"/>
        <v>0</v>
      </c>
      <c r="I22" s="73">
        <f>H22*1000*1000/Input!$B$1</f>
        <v>0</v>
      </c>
      <c r="J22" s="82">
        <v>0</v>
      </c>
      <c r="K22" s="83">
        <f>J22*Input!$B$1/1000</f>
        <v>0</v>
      </c>
      <c r="L22" s="92">
        <v>3.5</v>
      </c>
      <c r="M22" s="93">
        <f>L22*Input!$B$1/1000</f>
        <v>2800</v>
      </c>
      <c r="N22" s="94">
        <f>IF(J22&gt;=L22,0,IF((L22-J22)&gt;VLOOKUP(C22,Input!$D$4:$L$8,4)*1000,VLOOKUP(C22,Input!$D$4:$L$8,4)*1000,L22-J22))</f>
        <v>3.5</v>
      </c>
      <c r="O22" s="95">
        <f>N22*Input!$B$1/1000</f>
        <v>2800</v>
      </c>
      <c r="P22" s="104">
        <f>IF(AND(B22&gt;=Input!$E$4,B22&lt;=Input!$F$4),Input!$K$4,IF(AND(B22&gt;=Input!$E$5,B22&lt;=Input!$F$5),Input!$K$5,IF(AND(B22&gt;=Input!$E$6,B22&lt;=Input!$F$6),Input!$K$6,IF(AND(B22&gt;=Input!$E$7,B22&lt;=Input!$F$7),Input!$K$7,0))))</f>
        <v>0</v>
      </c>
      <c r="Q22" s="58">
        <f t="shared" si="1"/>
        <v>0</v>
      </c>
      <c r="R22" s="59">
        <f>Q22*1000/Input!$B$1</f>
        <v>0</v>
      </c>
      <c r="S22" s="108">
        <f t="shared" si="2"/>
        <v>0</v>
      </c>
      <c r="T22" s="109">
        <f>S22*1000/Input!$B$1/(24*3600)</f>
        <v>0</v>
      </c>
      <c r="U22" s="114">
        <f t="shared" si="3"/>
        <v>0</v>
      </c>
    </row>
    <row r="23" spans="1:21" x14ac:dyDescent="0.45">
      <c r="A23" s="40">
        <v>2000</v>
      </c>
      <c r="B23" s="41">
        <f t="shared" si="4"/>
        <v>43121</v>
      </c>
      <c r="C23" s="41" t="str">
        <f>IF(AND(B23&gt;=Input!$E$4,B23&lt;=Input!$F$4),Input!$D$4,IF(AND(B23&gt;=Input!$E$5,B23&lt;=Input!$F$5),Input!$D$5,IF(AND(B23&gt;=Input!$E$6,B23&lt;=Input!$F$6),Input!$D$6,IF(AND(B23&gt;=Input!$E$7,B23&lt;=Input!$F$7),Input!$D$7,"휴농"))))</f>
        <v>휴농</v>
      </c>
      <c r="D23" s="32">
        <f>VLOOKUP(C23,Input!$D$4:$L$8,9)</f>
        <v>5</v>
      </c>
      <c r="E23" s="51">
        <f t="shared" si="5"/>
        <v>0</v>
      </c>
      <c r="F23" s="52">
        <f>E23*1000/Input!$B$1</f>
        <v>0</v>
      </c>
      <c r="G23" s="71">
        <f>IF(AND(B23&gt;=Input!$E$4,B23&lt;=Input!$F$4),Input!$Q$4,IF(AND(B23&gt;=Input!$E$5,B23&lt;=Input!$F$5),Input!$Q$5,IF(AND(B23&gt;=Input!$E$6,B23&lt;=Input!$F$6),Input!$Q$6,IF(AND(B23&gt;=Input!$E$7,B23&lt;=Input!$F$7),Input!$Q$7,0))))</f>
        <v>0</v>
      </c>
      <c r="H23" s="72">
        <f t="shared" si="0"/>
        <v>0</v>
      </c>
      <c r="I23" s="73">
        <f>H23*1000*1000/Input!$B$1</f>
        <v>0</v>
      </c>
      <c r="J23" s="82">
        <v>0</v>
      </c>
      <c r="K23" s="83">
        <f>J23*Input!$B$1/1000</f>
        <v>0</v>
      </c>
      <c r="L23" s="92">
        <v>4.5</v>
      </c>
      <c r="M23" s="93">
        <f>L23*Input!$B$1/1000</f>
        <v>3600</v>
      </c>
      <c r="N23" s="94">
        <f>IF(J23&gt;=L23,0,IF((L23-J23)&gt;VLOOKUP(C23,Input!$D$4:$L$8,4)*1000,VLOOKUP(C23,Input!$D$4:$L$8,4)*1000,L23-J23))</f>
        <v>4.5</v>
      </c>
      <c r="O23" s="95">
        <f>N23*Input!$B$1/1000</f>
        <v>3600</v>
      </c>
      <c r="P23" s="104">
        <f>IF(AND(B23&gt;=Input!$E$4,B23&lt;=Input!$F$4),Input!$K$4,IF(AND(B23&gt;=Input!$E$5,B23&lt;=Input!$F$5),Input!$K$5,IF(AND(B23&gt;=Input!$E$6,B23&lt;=Input!$F$6),Input!$K$6,IF(AND(B23&gt;=Input!$E$7,B23&lt;=Input!$F$7),Input!$K$7,0))))</f>
        <v>0</v>
      </c>
      <c r="Q23" s="58">
        <f t="shared" si="1"/>
        <v>0</v>
      </c>
      <c r="R23" s="59">
        <f>Q23*1000/Input!$B$1</f>
        <v>0</v>
      </c>
      <c r="S23" s="108">
        <f t="shared" si="2"/>
        <v>0</v>
      </c>
      <c r="T23" s="109">
        <f>S23*1000/Input!$B$1/(24*3600)</f>
        <v>0</v>
      </c>
      <c r="U23" s="114">
        <f t="shared" si="3"/>
        <v>0</v>
      </c>
    </row>
    <row r="24" spans="1:21" x14ac:dyDescent="0.45">
      <c r="A24" s="40">
        <v>2000</v>
      </c>
      <c r="B24" s="41">
        <f t="shared" si="4"/>
        <v>43122</v>
      </c>
      <c r="C24" s="41" t="str">
        <f>IF(AND(B24&gt;=Input!$E$4,B24&lt;=Input!$F$4),Input!$D$4,IF(AND(B24&gt;=Input!$E$5,B24&lt;=Input!$F$5),Input!$D$5,IF(AND(B24&gt;=Input!$E$6,B24&lt;=Input!$F$6),Input!$D$6,IF(AND(B24&gt;=Input!$E$7,B24&lt;=Input!$F$7),Input!$D$7,"휴농"))))</f>
        <v>휴농</v>
      </c>
      <c r="D24" s="32">
        <f>VLOOKUP(C24,Input!$D$4:$L$8,9)</f>
        <v>5</v>
      </c>
      <c r="E24" s="51">
        <f t="shared" si="5"/>
        <v>0</v>
      </c>
      <c r="F24" s="52">
        <f>E24*1000/Input!$B$1</f>
        <v>0</v>
      </c>
      <c r="G24" s="71">
        <f>IF(AND(B24&gt;=Input!$E$4,B24&lt;=Input!$F$4),Input!$Q$4,IF(AND(B24&gt;=Input!$E$5,B24&lt;=Input!$F$5),Input!$Q$5,IF(AND(B24&gt;=Input!$E$6,B24&lt;=Input!$F$6),Input!$Q$6,IF(AND(B24&gt;=Input!$E$7,B24&lt;=Input!$F$7),Input!$Q$7,0))))</f>
        <v>0</v>
      </c>
      <c r="H24" s="72">
        <f t="shared" si="0"/>
        <v>0</v>
      </c>
      <c r="I24" s="73">
        <f>H24*1000*1000/Input!$B$1</f>
        <v>0</v>
      </c>
      <c r="J24" s="82">
        <v>0</v>
      </c>
      <c r="K24" s="83">
        <f>J24*Input!$B$1/1000</f>
        <v>0</v>
      </c>
      <c r="L24" s="92">
        <v>2.5</v>
      </c>
      <c r="M24" s="93">
        <f>L24*Input!$B$1/1000</f>
        <v>2000</v>
      </c>
      <c r="N24" s="94">
        <f>IF(J24&gt;=L24,0,IF((L24-J24)&gt;VLOOKUP(C24,Input!$D$4:$L$8,4)*1000,VLOOKUP(C24,Input!$D$4:$L$8,4)*1000,L24-J24))</f>
        <v>2.5</v>
      </c>
      <c r="O24" s="95">
        <f>N24*Input!$B$1/1000</f>
        <v>2000</v>
      </c>
      <c r="P24" s="104">
        <f>IF(AND(B24&gt;=Input!$E$4,B24&lt;=Input!$F$4),Input!$K$4,IF(AND(B24&gt;=Input!$E$5,B24&lt;=Input!$F$5),Input!$K$5,IF(AND(B24&gt;=Input!$E$6,B24&lt;=Input!$F$6),Input!$K$6,IF(AND(B24&gt;=Input!$E$7,B24&lt;=Input!$F$7),Input!$K$7,0))))</f>
        <v>0</v>
      </c>
      <c r="Q24" s="58">
        <f t="shared" si="1"/>
        <v>0</v>
      </c>
      <c r="R24" s="59">
        <f>Q24*1000/Input!$B$1</f>
        <v>0</v>
      </c>
      <c r="S24" s="108">
        <f t="shared" si="2"/>
        <v>0</v>
      </c>
      <c r="T24" s="109">
        <f>S24*1000/Input!$B$1/(24*3600)</f>
        <v>0</v>
      </c>
      <c r="U24" s="114">
        <f t="shared" si="3"/>
        <v>0</v>
      </c>
    </row>
    <row r="25" spans="1:21" x14ac:dyDescent="0.45">
      <c r="A25" s="40">
        <v>2000</v>
      </c>
      <c r="B25" s="41">
        <f t="shared" si="4"/>
        <v>43123</v>
      </c>
      <c r="C25" s="41" t="str">
        <f>IF(AND(B25&gt;=Input!$E$4,B25&lt;=Input!$F$4),Input!$D$4,IF(AND(B25&gt;=Input!$E$5,B25&lt;=Input!$F$5),Input!$D$5,IF(AND(B25&gt;=Input!$E$6,B25&lt;=Input!$F$6),Input!$D$6,IF(AND(B25&gt;=Input!$E$7,B25&lt;=Input!$F$7),Input!$D$7,"휴농"))))</f>
        <v>휴농</v>
      </c>
      <c r="D25" s="32">
        <f>VLOOKUP(C25,Input!$D$4:$L$8,9)</f>
        <v>5</v>
      </c>
      <c r="E25" s="51">
        <f t="shared" si="5"/>
        <v>0</v>
      </c>
      <c r="F25" s="52">
        <f>E25*1000/Input!$B$1</f>
        <v>0</v>
      </c>
      <c r="G25" s="71">
        <f>IF(AND(B25&gt;=Input!$E$4,B25&lt;=Input!$F$4),Input!$Q$4,IF(AND(B25&gt;=Input!$E$5,B25&lt;=Input!$F$5),Input!$Q$5,IF(AND(B25&gt;=Input!$E$6,B25&lt;=Input!$F$6),Input!$Q$6,IF(AND(B25&gt;=Input!$E$7,B25&lt;=Input!$F$7),Input!$Q$7,0))))</f>
        <v>0</v>
      </c>
      <c r="H25" s="72">
        <f t="shared" si="0"/>
        <v>0</v>
      </c>
      <c r="I25" s="73">
        <f>H25*1000*1000/Input!$B$1</f>
        <v>0</v>
      </c>
      <c r="J25" s="82">
        <v>0</v>
      </c>
      <c r="K25" s="83">
        <f>J25*Input!$B$1/1000</f>
        <v>0</v>
      </c>
      <c r="L25" s="92">
        <v>4.5</v>
      </c>
      <c r="M25" s="93">
        <f>L25*Input!$B$1/1000</f>
        <v>3600</v>
      </c>
      <c r="N25" s="94">
        <f>IF(J25&gt;=L25,0,IF((L25-J25)&gt;VLOOKUP(C25,Input!$D$4:$L$8,4)*1000,VLOOKUP(C25,Input!$D$4:$L$8,4)*1000,L25-J25))</f>
        <v>4.5</v>
      </c>
      <c r="O25" s="95">
        <f>N25*Input!$B$1/1000</f>
        <v>3600</v>
      </c>
      <c r="P25" s="104">
        <f>IF(AND(B25&gt;=Input!$E$4,B25&lt;=Input!$F$4),Input!$K$4,IF(AND(B25&gt;=Input!$E$5,B25&lt;=Input!$F$5),Input!$K$5,IF(AND(B25&gt;=Input!$E$6,B25&lt;=Input!$F$6),Input!$K$6,IF(AND(B25&gt;=Input!$E$7,B25&lt;=Input!$F$7),Input!$K$7,0))))</f>
        <v>0</v>
      </c>
      <c r="Q25" s="58">
        <f t="shared" si="1"/>
        <v>0</v>
      </c>
      <c r="R25" s="59">
        <f>Q25*1000/Input!$B$1</f>
        <v>0</v>
      </c>
      <c r="S25" s="108">
        <f t="shared" si="2"/>
        <v>0</v>
      </c>
      <c r="T25" s="109">
        <f>S25*1000/Input!$B$1/(24*3600)</f>
        <v>0</v>
      </c>
      <c r="U25" s="114">
        <f t="shared" si="3"/>
        <v>0</v>
      </c>
    </row>
    <row r="26" spans="1:21" x14ac:dyDescent="0.45">
      <c r="A26" s="40">
        <v>2000</v>
      </c>
      <c r="B26" s="41">
        <f t="shared" si="4"/>
        <v>43124</v>
      </c>
      <c r="C26" s="41" t="str">
        <f>IF(AND(B26&gt;=Input!$E$4,B26&lt;=Input!$F$4),Input!$D$4,IF(AND(B26&gt;=Input!$E$5,B26&lt;=Input!$F$5),Input!$D$5,IF(AND(B26&gt;=Input!$E$6,B26&lt;=Input!$F$6),Input!$D$6,IF(AND(B26&gt;=Input!$E$7,B26&lt;=Input!$F$7),Input!$D$7,"휴농"))))</f>
        <v>휴농</v>
      </c>
      <c r="D26" s="32">
        <f>VLOOKUP(C26,Input!$D$4:$L$8,9)</f>
        <v>5</v>
      </c>
      <c r="E26" s="51">
        <f t="shared" si="5"/>
        <v>0</v>
      </c>
      <c r="F26" s="52">
        <f>E26*1000/Input!$B$1</f>
        <v>0</v>
      </c>
      <c r="G26" s="71">
        <f>IF(AND(B26&gt;=Input!$E$4,B26&lt;=Input!$F$4),Input!$Q$4,IF(AND(B26&gt;=Input!$E$5,B26&lt;=Input!$F$5),Input!$Q$5,IF(AND(B26&gt;=Input!$E$6,B26&lt;=Input!$F$6),Input!$Q$6,IF(AND(B26&gt;=Input!$E$7,B26&lt;=Input!$F$7),Input!$Q$7,0))))</f>
        <v>0</v>
      </c>
      <c r="H26" s="72">
        <f t="shared" si="0"/>
        <v>0</v>
      </c>
      <c r="I26" s="73">
        <f>H26*1000*1000/Input!$B$1</f>
        <v>0</v>
      </c>
      <c r="J26" s="82">
        <v>0</v>
      </c>
      <c r="K26" s="83">
        <f>J26*Input!$B$1/1000</f>
        <v>0</v>
      </c>
      <c r="L26" s="92">
        <v>4</v>
      </c>
      <c r="M26" s="93">
        <f>L26*Input!$B$1/1000</f>
        <v>3200</v>
      </c>
      <c r="N26" s="94">
        <f>IF(J26&gt;=L26,0,IF((L26-J26)&gt;VLOOKUP(C26,Input!$D$4:$L$8,4)*1000,VLOOKUP(C26,Input!$D$4:$L$8,4)*1000,L26-J26))</f>
        <v>4</v>
      </c>
      <c r="O26" s="95">
        <f>N26*Input!$B$1/1000</f>
        <v>3200</v>
      </c>
      <c r="P26" s="104">
        <f>IF(AND(B26&gt;=Input!$E$4,B26&lt;=Input!$F$4),Input!$K$4,IF(AND(B26&gt;=Input!$E$5,B26&lt;=Input!$F$5),Input!$K$5,IF(AND(B26&gt;=Input!$E$6,B26&lt;=Input!$F$6),Input!$K$6,IF(AND(B26&gt;=Input!$E$7,B26&lt;=Input!$F$7),Input!$K$7,0))))</f>
        <v>0</v>
      </c>
      <c r="Q26" s="58">
        <f t="shared" si="1"/>
        <v>0</v>
      </c>
      <c r="R26" s="59">
        <f>Q26*1000/Input!$B$1</f>
        <v>0</v>
      </c>
      <c r="S26" s="108">
        <f t="shared" si="2"/>
        <v>0</v>
      </c>
      <c r="T26" s="109">
        <f>S26*1000/Input!$B$1/(24*3600)</f>
        <v>0</v>
      </c>
      <c r="U26" s="114">
        <f t="shared" si="3"/>
        <v>0</v>
      </c>
    </row>
    <row r="27" spans="1:21" x14ac:dyDescent="0.45">
      <c r="A27" s="40">
        <v>2000</v>
      </c>
      <c r="B27" s="41">
        <f t="shared" si="4"/>
        <v>43125</v>
      </c>
      <c r="C27" s="41" t="str">
        <f>IF(AND(B27&gt;=Input!$E$4,B27&lt;=Input!$F$4),Input!$D$4,IF(AND(B27&gt;=Input!$E$5,B27&lt;=Input!$F$5),Input!$D$5,IF(AND(B27&gt;=Input!$E$6,B27&lt;=Input!$F$6),Input!$D$6,IF(AND(B27&gt;=Input!$E$7,B27&lt;=Input!$F$7),Input!$D$7,"휴농"))))</f>
        <v>휴농</v>
      </c>
      <c r="D27" s="32">
        <f>VLOOKUP(C27,Input!$D$4:$L$8,9)</f>
        <v>5</v>
      </c>
      <c r="E27" s="51">
        <f t="shared" si="5"/>
        <v>0</v>
      </c>
      <c r="F27" s="52">
        <f>E27*1000/Input!$B$1</f>
        <v>0</v>
      </c>
      <c r="G27" s="71">
        <f>IF(AND(B27&gt;=Input!$E$4,B27&lt;=Input!$F$4),Input!$Q$4,IF(AND(B27&gt;=Input!$E$5,B27&lt;=Input!$F$5),Input!$Q$5,IF(AND(B27&gt;=Input!$E$6,B27&lt;=Input!$F$6),Input!$Q$6,IF(AND(B27&gt;=Input!$E$7,B27&lt;=Input!$F$7),Input!$Q$7,0))))</f>
        <v>0</v>
      </c>
      <c r="H27" s="72">
        <f t="shared" si="0"/>
        <v>0</v>
      </c>
      <c r="I27" s="73">
        <f>H27*1000*1000/Input!$B$1</f>
        <v>0</v>
      </c>
      <c r="J27" s="82">
        <v>0</v>
      </c>
      <c r="K27" s="83">
        <f>J27*Input!$B$1/1000</f>
        <v>0</v>
      </c>
      <c r="L27" s="92">
        <v>4</v>
      </c>
      <c r="M27" s="93">
        <f>L27*Input!$B$1/1000</f>
        <v>3200</v>
      </c>
      <c r="N27" s="94">
        <f>IF(J27&gt;=L27,0,IF((L27-J27)&gt;VLOOKUP(C27,Input!$D$4:$L$8,4)*1000,VLOOKUP(C27,Input!$D$4:$L$8,4)*1000,L27-J27))</f>
        <v>4</v>
      </c>
      <c r="O27" s="95">
        <f>N27*Input!$B$1/1000</f>
        <v>3200</v>
      </c>
      <c r="P27" s="104">
        <f>IF(AND(B27&gt;=Input!$E$4,B27&lt;=Input!$F$4),Input!$K$4,IF(AND(B27&gt;=Input!$E$5,B27&lt;=Input!$F$5),Input!$K$5,IF(AND(B27&gt;=Input!$E$6,B27&lt;=Input!$F$6),Input!$K$6,IF(AND(B27&gt;=Input!$E$7,B27&lt;=Input!$F$7),Input!$K$7,0))))</f>
        <v>0</v>
      </c>
      <c r="Q27" s="58">
        <f t="shared" si="1"/>
        <v>0</v>
      </c>
      <c r="R27" s="59">
        <f>Q27*1000/Input!$B$1</f>
        <v>0</v>
      </c>
      <c r="S27" s="108">
        <f t="shared" si="2"/>
        <v>0</v>
      </c>
      <c r="T27" s="109">
        <f>S27*1000/Input!$B$1/(24*3600)</f>
        <v>0</v>
      </c>
      <c r="U27" s="114">
        <f t="shared" si="3"/>
        <v>0</v>
      </c>
    </row>
    <row r="28" spans="1:21" x14ac:dyDescent="0.45">
      <c r="A28" s="40">
        <v>2000</v>
      </c>
      <c r="B28" s="41">
        <f t="shared" si="4"/>
        <v>43126</v>
      </c>
      <c r="C28" s="41" t="str">
        <f>IF(AND(B28&gt;=Input!$E$4,B28&lt;=Input!$F$4),Input!$D$4,IF(AND(B28&gt;=Input!$E$5,B28&lt;=Input!$F$5),Input!$D$5,IF(AND(B28&gt;=Input!$E$6,B28&lt;=Input!$F$6),Input!$D$6,IF(AND(B28&gt;=Input!$E$7,B28&lt;=Input!$F$7),Input!$D$7,"휴농"))))</f>
        <v>휴농</v>
      </c>
      <c r="D28" s="32">
        <f>VLOOKUP(C28,Input!$D$4:$L$8,9)</f>
        <v>5</v>
      </c>
      <c r="E28" s="51">
        <f t="shared" si="5"/>
        <v>0</v>
      </c>
      <c r="F28" s="52">
        <f>E28*1000/Input!$B$1</f>
        <v>0</v>
      </c>
      <c r="G28" s="71">
        <f>IF(AND(B28&gt;=Input!$E$4,B28&lt;=Input!$F$4),Input!$Q$4,IF(AND(B28&gt;=Input!$E$5,B28&lt;=Input!$F$5),Input!$Q$5,IF(AND(B28&gt;=Input!$E$6,B28&lt;=Input!$F$6),Input!$Q$6,IF(AND(B28&gt;=Input!$E$7,B28&lt;=Input!$F$7),Input!$Q$7,0))))</f>
        <v>0</v>
      </c>
      <c r="H28" s="72">
        <f t="shared" si="0"/>
        <v>0</v>
      </c>
      <c r="I28" s="73">
        <f>H28*1000*1000/Input!$B$1</f>
        <v>0</v>
      </c>
      <c r="J28" s="82">
        <v>0</v>
      </c>
      <c r="K28" s="83">
        <f>J28*Input!$B$1/1000</f>
        <v>0</v>
      </c>
      <c r="L28" s="92">
        <v>0</v>
      </c>
      <c r="M28" s="93">
        <f>L28*Input!$B$1/1000</f>
        <v>0</v>
      </c>
      <c r="N28" s="94">
        <f>IF(J28&gt;=L28,0,IF((L28-J28)&gt;VLOOKUP(C28,Input!$D$4:$L$8,4)*1000,VLOOKUP(C28,Input!$D$4:$L$8,4)*1000,L28-J28))</f>
        <v>0</v>
      </c>
      <c r="O28" s="95">
        <f>N28*Input!$B$1/1000</f>
        <v>0</v>
      </c>
      <c r="P28" s="104">
        <f>IF(AND(B28&gt;=Input!$E$4,B28&lt;=Input!$F$4),Input!$K$4,IF(AND(B28&gt;=Input!$E$5,B28&lt;=Input!$F$5),Input!$K$5,IF(AND(B28&gt;=Input!$E$6,B28&lt;=Input!$F$6),Input!$K$6,IF(AND(B28&gt;=Input!$E$7,B28&lt;=Input!$F$7),Input!$K$7,0))))</f>
        <v>0</v>
      </c>
      <c r="Q28" s="58">
        <f t="shared" si="1"/>
        <v>0</v>
      </c>
      <c r="R28" s="59">
        <f>Q28*1000/Input!$B$1</f>
        <v>0</v>
      </c>
      <c r="S28" s="108">
        <f t="shared" si="2"/>
        <v>0</v>
      </c>
      <c r="T28" s="109">
        <f>S28*1000/Input!$B$1/(24*3600)</f>
        <v>0</v>
      </c>
      <c r="U28" s="114">
        <f t="shared" si="3"/>
        <v>0</v>
      </c>
    </row>
    <row r="29" spans="1:21" x14ac:dyDescent="0.45">
      <c r="A29" s="40">
        <v>2000</v>
      </c>
      <c r="B29" s="41">
        <f t="shared" si="4"/>
        <v>43127</v>
      </c>
      <c r="C29" s="41" t="str">
        <f>IF(AND(B29&gt;=Input!$E$4,B29&lt;=Input!$F$4),Input!$D$4,IF(AND(B29&gt;=Input!$E$5,B29&lt;=Input!$F$5),Input!$D$5,IF(AND(B29&gt;=Input!$E$6,B29&lt;=Input!$F$6),Input!$D$6,IF(AND(B29&gt;=Input!$E$7,B29&lt;=Input!$F$7),Input!$D$7,"휴농"))))</f>
        <v>휴농</v>
      </c>
      <c r="D29" s="32">
        <f>VLOOKUP(C29,Input!$D$4:$L$8,9)</f>
        <v>5</v>
      </c>
      <c r="E29" s="51">
        <f t="shared" si="5"/>
        <v>0</v>
      </c>
      <c r="F29" s="52">
        <f>E29*1000/Input!$B$1</f>
        <v>0</v>
      </c>
      <c r="G29" s="71">
        <f>IF(AND(B29&gt;=Input!$E$4,B29&lt;=Input!$F$4),Input!$Q$4,IF(AND(B29&gt;=Input!$E$5,B29&lt;=Input!$F$5),Input!$Q$5,IF(AND(B29&gt;=Input!$E$6,B29&lt;=Input!$F$6),Input!$Q$6,IF(AND(B29&gt;=Input!$E$7,B29&lt;=Input!$F$7),Input!$Q$7,0))))</f>
        <v>0</v>
      </c>
      <c r="H29" s="72">
        <f t="shared" si="0"/>
        <v>0</v>
      </c>
      <c r="I29" s="73">
        <f>H29*1000*1000/Input!$B$1</f>
        <v>0</v>
      </c>
      <c r="J29" s="82">
        <v>0</v>
      </c>
      <c r="K29" s="83">
        <f>J29*Input!$B$1/1000</f>
        <v>0</v>
      </c>
      <c r="L29" s="92">
        <v>5</v>
      </c>
      <c r="M29" s="93">
        <f>L29*Input!$B$1/1000</f>
        <v>4000</v>
      </c>
      <c r="N29" s="94">
        <f>IF(J29&gt;=L29,0,IF((L29-J29)&gt;VLOOKUP(C29,Input!$D$4:$L$8,4)*1000,VLOOKUP(C29,Input!$D$4:$L$8,4)*1000,L29-J29))</f>
        <v>5</v>
      </c>
      <c r="O29" s="95">
        <f>N29*Input!$B$1/1000</f>
        <v>4000</v>
      </c>
      <c r="P29" s="104">
        <f>IF(AND(B29&gt;=Input!$E$4,B29&lt;=Input!$F$4),Input!$K$4,IF(AND(B29&gt;=Input!$E$5,B29&lt;=Input!$F$5),Input!$K$5,IF(AND(B29&gt;=Input!$E$6,B29&lt;=Input!$F$6),Input!$K$6,IF(AND(B29&gt;=Input!$E$7,B29&lt;=Input!$F$7),Input!$K$7,0))))</f>
        <v>0</v>
      </c>
      <c r="Q29" s="58">
        <f t="shared" si="1"/>
        <v>0</v>
      </c>
      <c r="R29" s="59">
        <f>Q29*1000/Input!$B$1</f>
        <v>0</v>
      </c>
      <c r="S29" s="108">
        <f t="shared" si="2"/>
        <v>0</v>
      </c>
      <c r="T29" s="109">
        <f>S29*1000/Input!$B$1/(24*3600)</f>
        <v>0</v>
      </c>
      <c r="U29" s="114">
        <f t="shared" si="3"/>
        <v>0</v>
      </c>
    </row>
    <row r="30" spans="1:21" x14ac:dyDescent="0.45">
      <c r="A30" s="40">
        <v>2000</v>
      </c>
      <c r="B30" s="41">
        <f t="shared" si="4"/>
        <v>43128</v>
      </c>
      <c r="C30" s="41" t="str">
        <f>IF(AND(B30&gt;=Input!$E$4,B30&lt;=Input!$F$4),Input!$D$4,IF(AND(B30&gt;=Input!$E$5,B30&lt;=Input!$F$5),Input!$D$5,IF(AND(B30&gt;=Input!$E$6,B30&lt;=Input!$F$6),Input!$D$6,IF(AND(B30&gt;=Input!$E$7,B30&lt;=Input!$F$7),Input!$D$7,"휴농"))))</f>
        <v>휴농</v>
      </c>
      <c r="D30" s="32">
        <f>VLOOKUP(C30,Input!$D$4:$L$8,9)</f>
        <v>5</v>
      </c>
      <c r="E30" s="51">
        <f t="shared" si="5"/>
        <v>0</v>
      </c>
      <c r="F30" s="52">
        <f>E30*1000/Input!$B$1</f>
        <v>0</v>
      </c>
      <c r="G30" s="71">
        <f>IF(AND(B30&gt;=Input!$E$4,B30&lt;=Input!$F$4),Input!$Q$4,IF(AND(B30&gt;=Input!$E$5,B30&lt;=Input!$F$5),Input!$Q$5,IF(AND(B30&gt;=Input!$E$6,B30&lt;=Input!$F$6),Input!$Q$6,IF(AND(B30&gt;=Input!$E$7,B30&lt;=Input!$F$7),Input!$Q$7,0))))</f>
        <v>0</v>
      </c>
      <c r="H30" s="72">
        <f t="shared" si="0"/>
        <v>0</v>
      </c>
      <c r="I30" s="73">
        <f>H30*1000*1000/Input!$B$1</f>
        <v>0</v>
      </c>
      <c r="J30" s="82">
        <v>0</v>
      </c>
      <c r="K30" s="83">
        <f>J30*Input!$B$1/1000</f>
        <v>0</v>
      </c>
      <c r="L30" s="92">
        <v>4.5</v>
      </c>
      <c r="M30" s="93">
        <f>L30*Input!$B$1/1000</f>
        <v>3600</v>
      </c>
      <c r="N30" s="94">
        <f>IF(J30&gt;=L30,0,IF((L30-J30)&gt;VLOOKUP(C30,Input!$D$4:$L$8,4)*1000,VLOOKUP(C30,Input!$D$4:$L$8,4)*1000,L30-J30))</f>
        <v>4.5</v>
      </c>
      <c r="O30" s="95">
        <f>N30*Input!$B$1/1000</f>
        <v>3600</v>
      </c>
      <c r="P30" s="104">
        <f>IF(AND(B30&gt;=Input!$E$4,B30&lt;=Input!$F$4),Input!$K$4,IF(AND(B30&gt;=Input!$E$5,B30&lt;=Input!$F$5),Input!$K$5,IF(AND(B30&gt;=Input!$E$6,B30&lt;=Input!$F$6),Input!$K$6,IF(AND(B30&gt;=Input!$E$7,B30&lt;=Input!$F$7),Input!$K$7,0))))</f>
        <v>0</v>
      </c>
      <c r="Q30" s="58">
        <f t="shared" si="1"/>
        <v>0</v>
      </c>
      <c r="R30" s="59">
        <f>Q30*1000/Input!$B$1</f>
        <v>0</v>
      </c>
      <c r="S30" s="108">
        <f t="shared" si="2"/>
        <v>0</v>
      </c>
      <c r="T30" s="109">
        <f>S30*1000/Input!$B$1/(24*3600)</f>
        <v>0</v>
      </c>
      <c r="U30" s="114">
        <f t="shared" si="3"/>
        <v>0</v>
      </c>
    </row>
    <row r="31" spans="1:21" x14ac:dyDescent="0.45">
      <c r="A31" s="40">
        <v>2000</v>
      </c>
      <c r="B31" s="41">
        <f t="shared" si="4"/>
        <v>43129</v>
      </c>
      <c r="C31" s="41" t="str">
        <f>IF(AND(B31&gt;=Input!$E$4,B31&lt;=Input!$F$4),Input!$D$4,IF(AND(B31&gt;=Input!$E$5,B31&lt;=Input!$F$5),Input!$D$5,IF(AND(B31&gt;=Input!$E$6,B31&lt;=Input!$F$6),Input!$D$6,IF(AND(B31&gt;=Input!$E$7,B31&lt;=Input!$F$7),Input!$D$7,"휴농"))))</f>
        <v>휴농</v>
      </c>
      <c r="D31" s="32">
        <f>VLOOKUP(C31,Input!$D$4:$L$8,9)</f>
        <v>5</v>
      </c>
      <c r="E31" s="51">
        <f t="shared" si="5"/>
        <v>0</v>
      </c>
      <c r="F31" s="52">
        <f>E31*1000/Input!$B$1</f>
        <v>0</v>
      </c>
      <c r="G31" s="71">
        <f>IF(AND(B31&gt;=Input!$E$4,B31&lt;=Input!$F$4),Input!$Q$4,IF(AND(B31&gt;=Input!$E$5,B31&lt;=Input!$F$5),Input!$Q$5,IF(AND(B31&gt;=Input!$E$6,B31&lt;=Input!$F$6),Input!$Q$6,IF(AND(B31&gt;=Input!$E$7,B31&lt;=Input!$F$7),Input!$Q$7,0))))</f>
        <v>0</v>
      </c>
      <c r="H31" s="72">
        <f t="shared" si="0"/>
        <v>0</v>
      </c>
      <c r="I31" s="73">
        <f>H31*1000*1000/Input!$B$1</f>
        <v>0</v>
      </c>
      <c r="J31" s="82">
        <v>0</v>
      </c>
      <c r="K31" s="83">
        <f>J31*Input!$B$1/1000</f>
        <v>0</v>
      </c>
      <c r="L31" s="92">
        <v>1</v>
      </c>
      <c r="M31" s="93">
        <f>L31*Input!$B$1/1000</f>
        <v>800</v>
      </c>
      <c r="N31" s="94">
        <f>IF(J31&gt;=L31,0,IF((L31-J31)&gt;VLOOKUP(C31,Input!$D$4:$L$8,4)*1000,VLOOKUP(C31,Input!$D$4:$L$8,4)*1000,L31-J31))</f>
        <v>1</v>
      </c>
      <c r="O31" s="95">
        <f>N31*Input!$B$1/1000</f>
        <v>800</v>
      </c>
      <c r="P31" s="104">
        <f>IF(AND(B31&gt;=Input!$E$4,B31&lt;=Input!$F$4),Input!$K$4,IF(AND(B31&gt;=Input!$E$5,B31&lt;=Input!$F$5),Input!$K$5,IF(AND(B31&gt;=Input!$E$6,B31&lt;=Input!$F$6),Input!$K$6,IF(AND(B31&gt;=Input!$E$7,B31&lt;=Input!$F$7),Input!$K$7,0))))</f>
        <v>0</v>
      </c>
      <c r="Q31" s="58">
        <f t="shared" si="1"/>
        <v>0</v>
      </c>
      <c r="R31" s="59">
        <f>Q31*1000/Input!$B$1</f>
        <v>0</v>
      </c>
      <c r="S31" s="108">
        <f t="shared" si="2"/>
        <v>0</v>
      </c>
      <c r="T31" s="109">
        <f>S31*1000/Input!$B$1/(24*3600)</f>
        <v>0</v>
      </c>
      <c r="U31" s="114">
        <f t="shared" si="3"/>
        <v>0</v>
      </c>
    </row>
    <row r="32" spans="1:21" x14ac:dyDescent="0.45">
      <c r="A32" s="40">
        <v>2000</v>
      </c>
      <c r="B32" s="41">
        <f t="shared" si="4"/>
        <v>43130</v>
      </c>
      <c r="C32" s="41" t="str">
        <f>IF(AND(B32&gt;=Input!$E$4,B32&lt;=Input!$F$4),Input!$D$4,IF(AND(B32&gt;=Input!$E$5,B32&lt;=Input!$F$5),Input!$D$5,IF(AND(B32&gt;=Input!$E$6,B32&lt;=Input!$F$6),Input!$D$6,IF(AND(B32&gt;=Input!$E$7,B32&lt;=Input!$F$7),Input!$D$7,"휴농"))))</f>
        <v>휴농</v>
      </c>
      <c r="D32" s="32">
        <f>VLOOKUP(C32,Input!$D$4:$L$8,9)</f>
        <v>5</v>
      </c>
      <c r="E32" s="51">
        <f t="shared" si="5"/>
        <v>0</v>
      </c>
      <c r="F32" s="52">
        <f>E32*1000/Input!$B$1</f>
        <v>0</v>
      </c>
      <c r="G32" s="71">
        <f>IF(AND(B32&gt;=Input!$E$4,B32&lt;=Input!$F$4),Input!$Q$4,IF(AND(B32&gt;=Input!$E$5,B32&lt;=Input!$F$5),Input!$Q$5,IF(AND(B32&gt;=Input!$E$6,B32&lt;=Input!$F$6),Input!$Q$6,IF(AND(B32&gt;=Input!$E$7,B32&lt;=Input!$F$7),Input!$Q$7,0))))</f>
        <v>0</v>
      </c>
      <c r="H32" s="72">
        <f t="shared" si="0"/>
        <v>0</v>
      </c>
      <c r="I32" s="73">
        <f>H32*1000*1000/Input!$B$1</f>
        <v>0</v>
      </c>
      <c r="J32" s="82">
        <v>0</v>
      </c>
      <c r="K32" s="83">
        <f>J32*Input!$B$1/1000</f>
        <v>0</v>
      </c>
      <c r="L32" s="92">
        <v>0.5</v>
      </c>
      <c r="M32" s="93">
        <f>L32*Input!$B$1/1000</f>
        <v>400</v>
      </c>
      <c r="N32" s="94">
        <f>IF(J32&gt;=L32,0,IF((L32-J32)&gt;VLOOKUP(C32,Input!$D$4:$L$8,4)*1000,VLOOKUP(C32,Input!$D$4:$L$8,4)*1000,L32-J32))</f>
        <v>0.5</v>
      </c>
      <c r="O32" s="95">
        <f>N32*Input!$B$1/1000</f>
        <v>400</v>
      </c>
      <c r="P32" s="104">
        <f>IF(AND(B32&gt;=Input!$E$4,B32&lt;=Input!$F$4),Input!$K$4,IF(AND(B32&gt;=Input!$E$5,B32&lt;=Input!$F$5),Input!$K$5,IF(AND(B32&gt;=Input!$E$6,B32&lt;=Input!$F$6),Input!$K$6,IF(AND(B32&gt;=Input!$E$7,B32&lt;=Input!$F$7),Input!$K$7,0))))</f>
        <v>0</v>
      </c>
      <c r="Q32" s="58">
        <f t="shared" si="1"/>
        <v>0</v>
      </c>
      <c r="R32" s="59">
        <f>Q32*1000/Input!$B$1</f>
        <v>0</v>
      </c>
      <c r="S32" s="108">
        <f t="shared" si="2"/>
        <v>0</v>
      </c>
      <c r="T32" s="109">
        <f>S32*1000/Input!$B$1/(24*3600)</f>
        <v>0</v>
      </c>
      <c r="U32" s="114">
        <f t="shared" si="3"/>
        <v>0</v>
      </c>
    </row>
    <row r="33" spans="1:21" x14ac:dyDescent="0.45">
      <c r="A33" s="40">
        <v>2000</v>
      </c>
      <c r="B33" s="41">
        <f t="shared" si="4"/>
        <v>43131</v>
      </c>
      <c r="C33" s="41" t="str">
        <f>IF(AND(B33&gt;=Input!$E$4,B33&lt;=Input!$F$4),Input!$D$4,IF(AND(B33&gt;=Input!$E$5,B33&lt;=Input!$F$5),Input!$D$5,IF(AND(B33&gt;=Input!$E$6,B33&lt;=Input!$F$6),Input!$D$6,IF(AND(B33&gt;=Input!$E$7,B33&lt;=Input!$F$7),Input!$D$7,"휴농"))))</f>
        <v>휴농</v>
      </c>
      <c r="D33" s="32">
        <f>VLOOKUP(C33,Input!$D$4:$L$8,9)</f>
        <v>5</v>
      </c>
      <c r="E33" s="51">
        <f t="shared" si="5"/>
        <v>0</v>
      </c>
      <c r="F33" s="52">
        <f>E33*1000/Input!$B$1</f>
        <v>0</v>
      </c>
      <c r="G33" s="71">
        <f>IF(AND(B33&gt;=Input!$E$4,B33&lt;=Input!$F$4),Input!$Q$4,IF(AND(B33&gt;=Input!$E$5,B33&lt;=Input!$F$5),Input!$Q$5,IF(AND(B33&gt;=Input!$E$6,B33&lt;=Input!$F$6),Input!$Q$6,IF(AND(B33&gt;=Input!$E$7,B33&lt;=Input!$F$7),Input!$Q$7,0))))</f>
        <v>0</v>
      </c>
      <c r="H33" s="72">
        <f t="shared" si="0"/>
        <v>0</v>
      </c>
      <c r="I33" s="73">
        <f>H33*1000*1000/Input!$B$1</f>
        <v>0</v>
      </c>
      <c r="J33" s="82">
        <v>0</v>
      </c>
      <c r="K33" s="83">
        <f>J33*Input!$B$1/1000</f>
        <v>0</v>
      </c>
      <c r="L33" s="92">
        <v>1</v>
      </c>
      <c r="M33" s="93">
        <f>L33*Input!$B$1/1000</f>
        <v>800</v>
      </c>
      <c r="N33" s="94">
        <f>IF(J33&gt;=L33,0,IF((L33-J33)&gt;VLOOKUP(C33,Input!$D$4:$L$8,4)*1000,VLOOKUP(C33,Input!$D$4:$L$8,4)*1000,L33-J33))</f>
        <v>1</v>
      </c>
      <c r="O33" s="95">
        <f>N33*Input!$B$1/1000</f>
        <v>800</v>
      </c>
      <c r="P33" s="104">
        <f>IF(AND(B33&gt;=Input!$E$4,B33&lt;=Input!$F$4),Input!$K$4,IF(AND(B33&gt;=Input!$E$5,B33&lt;=Input!$F$5),Input!$K$5,IF(AND(B33&gt;=Input!$E$6,B33&lt;=Input!$F$6),Input!$K$6,IF(AND(B33&gt;=Input!$E$7,B33&lt;=Input!$F$7),Input!$K$7,0))))</f>
        <v>0</v>
      </c>
      <c r="Q33" s="58">
        <f t="shared" si="1"/>
        <v>0</v>
      </c>
      <c r="R33" s="59">
        <f>Q33*1000/Input!$B$1</f>
        <v>0</v>
      </c>
      <c r="S33" s="108">
        <f t="shared" si="2"/>
        <v>0</v>
      </c>
      <c r="T33" s="109">
        <f>S33*1000/Input!$B$1/(24*3600)</f>
        <v>0</v>
      </c>
      <c r="U33" s="114">
        <f t="shared" si="3"/>
        <v>0</v>
      </c>
    </row>
    <row r="34" spans="1:21" x14ac:dyDescent="0.45">
      <c r="A34" s="40">
        <v>2000</v>
      </c>
      <c r="B34" s="41">
        <f t="shared" si="4"/>
        <v>43132</v>
      </c>
      <c r="C34" s="41" t="str">
        <f>IF(AND(B34&gt;=Input!$E$4,B34&lt;=Input!$F$4),Input!$D$4,IF(AND(B34&gt;=Input!$E$5,B34&lt;=Input!$F$5),Input!$D$5,IF(AND(B34&gt;=Input!$E$6,B34&lt;=Input!$F$6),Input!$D$6,IF(AND(B34&gt;=Input!$E$7,B34&lt;=Input!$F$7),Input!$D$7,"휴농"))))</f>
        <v>휴농</v>
      </c>
      <c r="D34" s="32">
        <f>VLOOKUP(C34,Input!$D$4:$L$8,9)</f>
        <v>5</v>
      </c>
      <c r="E34" s="51">
        <f t="shared" si="5"/>
        <v>0</v>
      </c>
      <c r="F34" s="52">
        <f>E34*1000/Input!$B$1</f>
        <v>0</v>
      </c>
      <c r="G34" s="71">
        <f>IF(AND(B34&gt;=Input!$E$4,B34&lt;=Input!$F$4),Input!$Q$4,IF(AND(B34&gt;=Input!$E$5,B34&lt;=Input!$F$5),Input!$Q$5,IF(AND(B34&gt;=Input!$E$6,B34&lt;=Input!$F$6),Input!$Q$6,IF(AND(B34&gt;=Input!$E$7,B34&lt;=Input!$F$7),Input!$Q$7,0))))</f>
        <v>0</v>
      </c>
      <c r="H34" s="72">
        <f t="shared" si="0"/>
        <v>0</v>
      </c>
      <c r="I34" s="73">
        <f>H34*1000*1000/Input!$B$1</f>
        <v>0</v>
      </c>
      <c r="J34" s="82">
        <v>0.5</v>
      </c>
      <c r="K34" s="83">
        <f>J34*Input!$B$1/1000</f>
        <v>400</v>
      </c>
      <c r="L34" s="92">
        <v>0.5</v>
      </c>
      <c r="M34" s="93">
        <f>L34*Input!$B$1/1000</f>
        <v>400</v>
      </c>
      <c r="N34" s="94">
        <f>IF(J34&gt;=L34,0,IF((L34-J34)&gt;VLOOKUP(C34,Input!$D$4:$L$8,4)*1000,VLOOKUP(C34,Input!$D$4:$L$8,4)*1000,L34-J34))</f>
        <v>0</v>
      </c>
      <c r="O34" s="95">
        <f>N34*Input!$B$1/1000</f>
        <v>0</v>
      </c>
      <c r="P34" s="104">
        <f>IF(AND(B34&gt;=Input!$E$4,B34&lt;=Input!$F$4),Input!$K$4,IF(AND(B34&gt;=Input!$E$5,B34&lt;=Input!$F$5),Input!$K$5,IF(AND(B34&gt;=Input!$E$6,B34&lt;=Input!$F$6),Input!$K$6,IF(AND(B34&gt;=Input!$E$7,B34&lt;=Input!$F$7),Input!$K$7,0))))</f>
        <v>0</v>
      </c>
      <c r="Q34" s="58">
        <f t="shared" si="1"/>
        <v>0</v>
      </c>
      <c r="R34" s="59">
        <f>Q34*1000/Input!$B$1</f>
        <v>0</v>
      </c>
      <c r="S34" s="108">
        <f t="shared" si="2"/>
        <v>400</v>
      </c>
      <c r="T34" s="109">
        <f>S34*1000/Input!$B$1/(24*3600)</f>
        <v>5.7870370370370367E-6</v>
      </c>
      <c r="U34" s="114">
        <f t="shared" si="3"/>
        <v>0</v>
      </c>
    </row>
    <row r="35" spans="1:21" x14ac:dyDescent="0.45">
      <c r="A35" s="40">
        <v>2000</v>
      </c>
      <c r="B35" s="41">
        <f t="shared" si="4"/>
        <v>43133</v>
      </c>
      <c r="C35" s="41" t="str">
        <f>IF(AND(B35&gt;=Input!$E$4,B35&lt;=Input!$F$4),Input!$D$4,IF(AND(B35&gt;=Input!$E$5,B35&lt;=Input!$F$5),Input!$D$5,IF(AND(B35&gt;=Input!$E$6,B35&lt;=Input!$F$6),Input!$D$6,IF(AND(B35&gt;=Input!$E$7,B35&lt;=Input!$F$7),Input!$D$7,"휴농"))))</f>
        <v>휴농</v>
      </c>
      <c r="D35" s="32">
        <f>VLOOKUP(C35,Input!$D$4:$L$8,9)</f>
        <v>5</v>
      </c>
      <c r="E35" s="51">
        <f t="shared" si="5"/>
        <v>0</v>
      </c>
      <c r="F35" s="52">
        <f>E35*1000/Input!$B$1</f>
        <v>0</v>
      </c>
      <c r="G35" s="71">
        <f>IF(AND(B35&gt;=Input!$E$4,B35&lt;=Input!$F$4),Input!$Q$4,IF(AND(B35&gt;=Input!$E$5,B35&lt;=Input!$F$5),Input!$Q$5,IF(AND(B35&gt;=Input!$E$6,B35&lt;=Input!$F$6),Input!$Q$6,IF(AND(B35&gt;=Input!$E$7,B35&lt;=Input!$F$7),Input!$Q$7,0))))</f>
        <v>0</v>
      </c>
      <c r="H35" s="72">
        <f t="shared" si="0"/>
        <v>0</v>
      </c>
      <c r="I35" s="73">
        <f>H35*1000*1000/Input!$B$1</f>
        <v>0</v>
      </c>
      <c r="J35" s="82">
        <v>2</v>
      </c>
      <c r="K35" s="83">
        <f>J35*Input!$B$1/1000</f>
        <v>1600</v>
      </c>
      <c r="L35" s="92">
        <v>3</v>
      </c>
      <c r="M35" s="93">
        <f>L35*Input!$B$1/1000</f>
        <v>2400</v>
      </c>
      <c r="N35" s="94">
        <f>IF(J35&gt;=L35,0,IF((L35-J35)&gt;VLOOKUP(C35,Input!$D$4:$L$8,4)*1000,VLOOKUP(C35,Input!$D$4:$L$8,4)*1000,L35-J35))</f>
        <v>1</v>
      </c>
      <c r="O35" s="95">
        <f>N35*Input!$B$1/1000</f>
        <v>800</v>
      </c>
      <c r="P35" s="104">
        <f>IF(AND(B35&gt;=Input!$E$4,B35&lt;=Input!$F$4),Input!$K$4,IF(AND(B35&gt;=Input!$E$5,B35&lt;=Input!$F$5),Input!$K$5,IF(AND(B35&gt;=Input!$E$6,B35&lt;=Input!$F$6),Input!$K$6,IF(AND(B35&gt;=Input!$E$7,B35&lt;=Input!$F$7),Input!$K$7,0))))</f>
        <v>0</v>
      </c>
      <c r="Q35" s="58">
        <f t="shared" si="1"/>
        <v>0</v>
      </c>
      <c r="R35" s="59">
        <f>Q35*1000/Input!$B$1</f>
        <v>0</v>
      </c>
      <c r="S35" s="108">
        <f t="shared" si="2"/>
        <v>800</v>
      </c>
      <c r="T35" s="109">
        <f>S35*1000/Input!$B$1/(24*3600)</f>
        <v>1.1574074074074073E-5</v>
      </c>
      <c r="U35" s="114">
        <f t="shared" si="3"/>
        <v>0</v>
      </c>
    </row>
    <row r="36" spans="1:21" x14ac:dyDescent="0.45">
      <c r="A36" s="40">
        <v>2000</v>
      </c>
      <c r="B36" s="41">
        <f t="shared" si="4"/>
        <v>43134</v>
      </c>
      <c r="C36" s="41" t="str">
        <f>IF(AND(B36&gt;=Input!$E$4,B36&lt;=Input!$F$4),Input!$D$4,IF(AND(B36&gt;=Input!$E$5,B36&lt;=Input!$F$5),Input!$D$5,IF(AND(B36&gt;=Input!$E$6,B36&lt;=Input!$F$6),Input!$D$6,IF(AND(B36&gt;=Input!$E$7,B36&lt;=Input!$F$7),Input!$D$7,"휴농"))))</f>
        <v>휴농</v>
      </c>
      <c r="D36" s="32">
        <f>VLOOKUP(C36,Input!$D$4:$L$8,9)</f>
        <v>5</v>
      </c>
      <c r="E36" s="51">
        <f t="shared" si="5"/>
        <v>0</v>
      </c>
      <c r="F36" s="52">
        <f>E36*1000/Input!$B$1</f>
        <v>0</v>
      </c>
      <c r="G36" s="71">
        <f>IF(AND(B36&gt;=Input!$E$4,B36&lt;=Input!$F$4),Input!$Q$4,IF(AND(B36&gt;=Input!$E$5,B36&lt;=Input!$F$5),Input!$Q$5,IF(AND(B36&gt;=Input!$E$6,B36&lt;=Input!$F$6),Input!$Q$6,IF(AND(B36&gt;=Input!$E$7,B36&lt;=Input!$F$7),Input!$Q$7,0))))</f>
        <v>0</v>
      </c>
      <c r="H36" s="72">
        <f t="shared" si="0"/>
        <v>0</v>
      </c>
      <c r="I36" s="73">
        <f>H36*1000*1000/Input!$B$1</f>
        <v>0</v>
      </c>
      <c r="J36" s="82">
        <v>0</v>
      </c>
      <c r="K36" s="83">
        <f>J36*Input!$B$1/1000</f>
        <v>0</v>
      </c>
      <c r="L36" s="92">
        <v>0.5</v>
      </c>
      <c r="M36" s="93">
        <f>L36*Input!$B$1/1000</f>
        <v>400</v>
      </c>
      <c r="N36" s="94">
        <f>IF(J36&gt;=L36,0,IF((L36-J36)&gt;VLOOKUP(C36,Input!$D$4:$L$8,4)*1000,VLOOKUP(C36,Input!$D$4:$L$8,4)*1000,L36-J36))</f>
        <v>0.5</v>
      </c>
      <c r="O36" s="95">
        <f>N36*Input!$B$1/1000</f>
        <v>400</v>
      </c>
      <c r="P36" s="104">
        <f>IF(AND(B36&gt;=Input!$E$4,B36&lt;=Input!$F$4),Input!$K$4,IF(AND(B36&gt;=Input!$E$5,B36&lt;=Input!$F$5),Input!$K$5,IF(AND(B36&gt;=Input!$E$6,B36&lt;=Input!$F$6),Input!$K$6,IF(AND(B36&gt;=Input!$E$7,B36&lt;=Input!$F$7),Input!$K$7,0))))</f>
        <v>0</v>
      </c>
      <c r="Q36" s="58">
        <f t="shared" si="1"/>
        <v>0</v>
      </c>
      <c r="R36" s="59">
        <f>Q36*1000/Input!$B$1</f>
        <v>0</v>
      </c>
      <c r="S36" s="108">
        <f t="shared" si="2"/>
        <v>0</v>
      </c>
      <c r="T36" s="109">
        <f>S36*1000/Input!$B$1/(24*3600)</f>
        <v>0</v>
      </c>
      <c r="U36" s="114">
        <f t="shared" si="3"/>
        <v>0</v>
      </c>
    </row>
    <row r="37" spans="1:21" x14ac:dyDescent="0.45">
      <c r="A37" s="40">
        <v>2000</v>
      </c>
      <c r="B37" s="41">
        <f t="shared" si="4"/>
        <v>43135</v>
      </c>
      <c r="C37" s="41" t="str">
        <f>IF(AND(B37&gt;=Input!$E$4,B37&lt;=Input!$F$4),Input!$D$4,IF(AND(B37&gt;=Input!$E$5,B37&lt;=Input!$F$5),Input!$D$5,IF(AND(B37&gt;=Input!$E$6,B37&lt;=Input!$F$6),Input!$D$6,IF(AND(B37&gt;=Input!$E$7,B37&lt;=Input!$F$7),Input!$D$7,"휴농"))))</f>
        <v>휴농</v>
      </c>
      <c r="D37" s="32">
        <f>VLOOKUP(C37,Input!$D$4:$L$8,9)</f>
        <v>5</v>
      </c>
      <c r="E37" s="51">
        <f t="shared" si="5"/>
        <v>0</v>
      </c>
      <c r="F37" s="52">
        <f>E37*1000/Input!$B$1</f>
        <v>0</v>
      </c>
      <c r="G37" s="71">
        <f>IF(AND(B37&gt;=Input!$E$4,B37&lt;=Input!$F$4),Input!$Q$4,IF(AND(B37&gt;=Input!$E$5,B37&lt;=Input!$F$5),Input!$Q$5,IF(AND(B37&gt;=Input!$E$6,B37&lt;=Input!$F$6),Input!$Q$6,IF(AND(B37&gt;=Input!$E$7,B37&lt;=Input!$F$7),Input!$Q$7,0))))</f>
        <v>0</v>
      </c>
      <c r="H37" s="72">
        <f t="shared" si="0"/>
        <v>0</v>
      </c>
      <c r="I37" s="73">
        <f>H37*1000*1000/Input!$B$1</f>
        <v>0</v>
      </c>
      <c r="J37" s="82">
        <v>0</v>
      </c>
      <c r="K37" s="83">
        <f>J37*Input!$B$1/1000</f>
        <v>0</v>
      </c>
      <c r="L37" s="92">
        <v>0</v>
      </c>
      <c r="M37" s="93">
        <f>L37*Input!$B$1/1000</f>
        <v>0</v>
      </c>
      <c r="N37" s="94">
        <f>IF(J37&gt;=L37,0,IF((L37-J37)&gt;VLOOKUP(C37,Input!$D$4:$L$8,4)*1000,VLOOKUP(C37,Input!$D$4:$L$8,4)*1000,L37-J37))</f>
        <v>0</v>
      </c>
      <c r="O37" s="95">
        <f>N37*Input!$B$1/1000</f>
        <v>0</v>
      </c>
      <c r="P37" s="104">
        <f>IF(AND(B37&gt;=Input!$E$4,B37&lt;=Input!$F$4),Input!$K$4,IF(AND(B37&gt;=Input!$E$5,B37&lt;=Input!$F$5),Input!$K$5,IF(AND(B37&gt;=Input!$E$6,B37&lt;=Input!$F$6),Input!$K$6,IF(AND(B37&gt;=Input!$E$7,B37&lt;=Input!$F$7),Input!$K$7,0))))</f>
        <v>0</v>
      </c>
      <c r="Q37" s="58">
        <f t="shared" si="1"/>
        <v>0</v>
      </c>
      <c r="R37" s="59">
        <f>Q37*1000/Input!$B$1</f>
        <v>0</v>
      </c>
      <c r="S37" s="108">
        <f t="shared" si="2"/>
        <v>0</v>
      </c>
      <c r="T37" s="109">
        <f>S37*1000/Input!$B$1/(24*3600)</f>
        <v>0</v>
      </c>
      <c r="U37" s="114">
        <f t="shared" si="3"/>
        <v>0</v>
      </c>
    </row>
    <row r="38" spans="1:21" x14ac:dyDescent="0.45">
      <c r="A38" s="40">
        <v>2000</v>
      </c>
      <c r="B38" s="41">
        <f t="shared" si="4"/>
        <v>43136</v>
      </c>
      <c r="C38" s="41" t="str">
        <f>IF(AND(B38&gt;=Input!$E$4,B38&lt;=Input!$F$4),Input!$D$4,IF(AND(B38&gt;=Input!$E$5,B38&lt;=Input!$F$5),Input!$D$5,IF(AND(B38&gt;=Input!$E$6,B38&lt;=Input!$F$6),Input!$D$6,IF(AND(B38&gt;=Input!$E$7,B38&lt;=Input!$F$7),Input!$D$7,"휴농"))))</f>
        <v>휴농</v>
      </c>
      <c r="D38" s="32">
        <f>VLOOKUP(C38,Input!$D$4:$L$8,9)</f>
        <v>5</v>
      </c>
      <c r="E38" s="51">
        <f t="shared" si="5"/>
        <v>0</v>
      </c>
      <c r="F38" s="52">
        <f>E38*1000/Input!$B$1</f>
        <v>0</v>
      </c>
      <c r="G38" s="71">
        <f>IF(AND(B38&gt;=Input!$E$4,B38&lt;=Input!$F$4),Input!$Q$4,IF(AND(B38&gt;=Input!$E$5,B38&lt;=Input!$F$5),Input!$Q$5,IF(AND(B38&gt;=Input!$E$6,B38&lt;=Input!$F$6),Input!$Q$6,IF(AND(B38&gt;=Input!$E$7,B38&lt;=Input!$F$7),Input!$Q$7,0))))</f>
        <v>0</v>
      </c>
      <c r="H38" s="72">
        <f t="shared" si="0"/>
        <v>0</v>
      </c>
      <c r="I38" s="73">
        <f>H38*1000*1000/Input!$B$1</f>
        <v>0</v>
      </c>
      <c r="J38" s="82">
        <v>0</v>
      </c>
      <c r="K38" s="83">
        <f>J38*Input!$B$1/1000</f>
        <v>0</v>
      </c>
      <c r="L38" s="92">
        <v>1</v>
      </c>
      <c r="M38" s="93">
        <f>L38*Input!$B$1/1000</f>
        <v>800</v>
      </c>
      <c r="N38" s="94">
        <f>IF(J38&gt;=L38,0,IF((L38-J38)&gt;VLOOKUP(C38,Input!$D$4:$L$8,4)*1000,VLOOKUP(C38,Input!$D$4:$L$8,4)*1000,L38-J38))</f>
        <v>1</v>
      </c>
      <c r="O38" s="95">
        <f>N38*Input!$B$1/1000</f>
        <v>800</v>
      </c>
      <c r="P38" s="104">
        <f>IF(AND(B38&gt;=Input!$E$4,B38&lt;=Input!$F$4),Input!$K$4,IF(AND(B38&gt;=Input!$E$5,B38&lt;=Input!$F$5),Input!$K$5,IF(AND(B38&gt;=Input!$E$6,B38&lt;=Input!$F$6),Input!$K$6,IF(AND(B38&gt;=Input!$E$7,B38&lt;=Input!$F$7),Input!$K$7,0))))</f>
        <v>0</v>
      </c>
      <c r="Q38" s="58">
        <f t="shared" si="1"/>
        <v>0</v>
      </c>
      <c r="R38" s="59">
        <f>Q38*1000/Input!$B$1</f>
        <v>0</v>
      </c>
      <c r="S38" s="108">
        <f t="shared" si="2"/>
        <v>0</v>
      </c>
      <c r="T38" s="109">
        <f>S38*1000/Input!$B$1/(24*3600)</f>
        <v>0</v>
      </c>
      <c r="U38" s="114">
        <f t="shared" si="3"/>
        <v>0</v>
      </c>
    </row>
    <row r="39" spans="1:21" x14ac:dyDescent="0.45">
      <c r="A39" s="40">
        <v>2000</v>
      </c>
      <c r="B39" s="41">
        <f t="shared" si="4"/>
        <v>43137</v>
      </c>
      <c r="C39" s="41" t="str">
        <f>IF(AND(B39&gt;=Input!$E$4,B39&lt;=Input!$F$4),Input!$D$4,IF(AND(B39&gt;=Input!$E$5,B39&lt;=Input!$F$5),Input!$D$5,IF(AND(B39&gt;=Input!$E$6,B39&lt;=Input!$F$6),Input!$D$6,IF(AND(B39&gt;=Input!$E$7,B39&lt;=Input!$F$7),Input!$D$7,"휴농"))))</f>
        <v>휴농</v>
      </c>
      <c r="D39" s="32">
        <f>VLOOKUP(C39,Input!$D$4:$L$8,9)</f>
        <v>5</v>
      </c>
      <c r="E39" s="51">
        <f t="shared" si="5"/>
        <v>0</v>
      </c>
      <c r="F39" s="52">
        <f>E39*1000/Input!$B$1</f>
        <v>0</v>
      </c>
      <c r="G39" s="71">
        <f>IF(AND(B39&gt;=Input!$E$4,B39&lt;=Input!$F$4),Input!$Q$4,IF(AND(B39&gt;=Input!$E$5,B39&lt;=Input!$F$5),Input!$Q$5,IF(AND(B39&gt;=Input!$E$6,B39&lt;=Input!$F$6),Input!$Q$6,IF(AND(B39&gt;=Input!$E$7,B39&lt;=Input!$F$7),Input!$Q$7,0))))</f>
        <v>0</v>
      </c>
      <c r="H39" s="72">
        <f t="shared" si="0"/>
        <v>0</v>
      </c>
      <c r="I39" s="73">
        <f>H39*1000*1000/Input!$B$1</f>
        <v>0</v>
      </c>
      <c r="J39" s="82">
        <v>2.5</v>
      </c>
      <c r="K39" s="83">
        <f>J39*Input!$B$1/1000</f>
        <v>2000</v>
      </c>
      <c r="L39" s="92">
        <v>2</v>
      </c>
      <c r="M39" s="93">
        <f>L39*Input!$B$1/1000</f>
        <v>1600</v>
      </c>
      <c r="N39" s="94">
        <f>IF(J39&gt;=L39,0,IF((L39-J39)&gt;VLOOKUP(C39,Input!$D$4:$L$8,4)*1000,VLOOKUP(C39,Input!$D$4:$L$8,4)*1000,L39-J39))</f>
        <v>0</v>
      </c>
      <c r="O39" s="95">
        <f>N39*Input!$B$1/1000</f>
        <v>0</v>
      </c>
      <c r="P39" s="104">
        <f>IF(AND(B39&gt;=Input!$E$4,B39&lt;=Input!$F$4),Input!$K$4,IF(AND(B39&gt;=Input!$E$5,B39&lt;=Input!$F$5),Input!$K$5,IF(AND(B39&gt;=Input!$E$6,B39&lt;=Input!$F$6),Input!$K$6,IF(AND(B39&gt;=Input!$E$7,B39&lt;=Input!$F$7),Input!$K$7,0))))</f>
        <v>0</v>
      </c>
      <c r="Q39" s="58">
        <f t="shared" si="1"/>
        <v>0</v>
      </c>
      <c r="R39" s="59">
        <f>Q39*1000/Input!$B$1</f>
        <v>0</v>
      </c>
      <c r="S39" s="108">
        <f t="shared" si="2"/>
        <v>2000</v>
      </c>
      <c r="T39" s="109">
        <f>S39*1000/Input!$B$1/(24*3600)</f>
        <v>2.8935185185185186E-5</v>
      </c>
      <c r="U39" s="114">
        <f t="shared" si="3"/>
        <v>0</v>
      </c>
    </row>
    <row r="40" spans="1:21" x14ac:dyDescent="0.45">
      <c r="A40" s="40">
        <v>2000</v>
      </c>
      <c r="B40" s="41">
        <f t="shared" si="4"/>
        <v>43138</v>
      </c>
      <c r="C40" s="41" t="str">
        <f>IF(AND(B40&gt;=Input!$E$4,B40&lt;=Input!$F$4),Input!$D$4,IF(AND(B40&gt;=Input!$E$5,B40&lt;=Input!$F$5),Input!$D$5,IF(AND(B40&gt;=Input!$E$6,B40&lt;=Input!$F$6),Input!$D$6,IF(AND(B40&gt;=Input!$E$7,B40&lt;=Input!$F$7),Input!$D$7,"휴농"))))</f>
        <v>휴농</v>
      </c>
      <c r="D40" s="32">
        <f>VLOOKUP(C40,Input!$D$4:$L$8,9)</f>
        <v>5</v>
      </c>
      <c r="E40" s="51">
        <f t="shared" si="5"/>
        <v>0</v>
      </c>
      <c r="F40" s="52">
        <f>E40*1000/Input!$B$1</f>
        <v>0</v>
      </c>
      <c r="G40" s="71">
        <f>IF(AND(B40&gt;=Input!$E$4,B40&lt;=Input!$F$4),Input!$Q$4,IF(AND(B40&gt;=Input!$E$5,B40&lt;=Input!$F$5),Input!$Q$5,IF(AND(B40&gt;=Input!$E$6,B40&lt;=Input!$F$6),Input!$Q$6,IF(AND(B40&gt;=Input!$E$7,B40&lt;=Input!$F$7),Input!$Q$7,0))))</f>
        <v>0</v>
      </c>
      <c r="H40" s="72">
        <f t="shared" si="0"/>
        <v>0</v>
      </c>
      <c r="I40" s="73">
        <f>H40*1000*1000/Input!$B$1</f>
        <v>0</v>
      </c>
      <c r="J40" s="82">
        <v>0</v>
      </c>
      <c r="K40" s="83">
        <f>J40*Input!$B$1/1000</f>
        <v>0</v>
      </c>
      <c r="L40" s="92">
        <v>2.5</v>
      </c>
      <c r="M40" s="93">
        <f>L40*Input!$B$1/1000</f>
        <v>2000</v>
      </c>
      <c r="N40" s="94">
        <f>IF(J40&gt;=L40,0,IF((L40-J40)&gt;VLOOKUP(C40,Input!$D$4:$L$8,4)*1000,VLOOKUP(C40,Input!$D$4:$L$8,4)*1000,L40-J40))</f>
        <v>2.5</v>
      </c>
      <c r="O40" s="95">
        <f>N40*Input!$B$1/1000</f>
        <v>2000</v>
      </c>
      <c r="P40" s="104">
        <f>IF(AND(B40&gt;=Input!$E$4,B40&lt;=Input!$F$4),Input!$K$4,IF(AND(B40&gt;=Input!$E$5,B40&lt;=Input!$F$5),Input!$K$5,IF(AND(B40&gt;=Input!$E$6,B40&lt;=Input!$F$6),Input!$K$6,IF(AND(B40&gt;=Input!$E$7,B40&lt;=Input!$F$7),Input!$K$7,0))))</f>
        <v>0</v>
      </c>
      <c r="Q40" s="58">
        <f t="shared" si="1"/>
        <v>0</v>
      </c>
      <c r="R40" s="59">
        <f>Q40*1000/Input!$B$1</f>
        <v>0</v>
      </c>
      <c r="S40" s="108">
        <f t="shared" si="2"/>
        <v>0</v>
      </c>
      <c r="T40" s="109">
        <f>S40*1000/Input!$B$1/(24*3600)</f>
        <v>0</v>
      </c>
      <c r="U40" s="114">
        <f t="shared" si="3"/>
        <v>0</v>
      </c>
    </row>
    <row r="41" spans="1:21" x14ac:dyDescent="0.45">
      <c r="A41" s="40">
        <v>2000</v>
      </c>
      <c r="B41" s="41">
        <f t="shared" si="4"/>
        <v>43139</v>
      </c>
      <c r="C41" s="41" t="str">
        <f>IF(AND(B41&gt;=Input!$E$4,B41&lt;=Input!$F$4),Input!$D$4,IF(AND(B41&gt;=Input!$E$5,B41&lt;=Input!$F$5),Input!$D$5,IF(AND(B41&gt;=Input!$E$6,B41&lt;=Input!$F$6),Input!$D$6,IF(AND(B41&gt;=Input!$E$7,B41&lt;=Input!$F$7),Input!$D$7,"휴농"))))</f>
        <v>휴농</v>
      </c>
      <c r="D41" s="32">
        <f>VLOOKUP(C41,Input!$D$4:$L$8,9)</f>
        <v>5</v>
      </c>
      <c r="E41" s="51">
        <f t="shared" si="5"/>
        <v>0</v>
      </c>
      <c r="F41" s="52">
        <f>E41*1000/Input!$B$1</f>
        <v>0</v>
      </c>
      <c r="G41" s="71">
        <f>IF(AND(B41&gt;=Input!$E$4,B41&lt;=Input!$F$4),Input!$Q$4,IF(AND(B41&gt;=Input!$E$5,B41&lt;=Input!$F$5),Input!$Q$5,IF(AND(B41&gt;=Input!$E$6,B41&lt;=Input!$F$6),Input!$Q$6,IF(AND(B41&gt;=Input!$E$7,B41&lt;=Input!$F$7),Input!$Q$7,0))))</f>
        <v>0</v>
      </c>
      <c r="H41" s="72">
        <f t="shared" si="0"/>
        <v>0</v>
      </c>
      <c r="I41" s="73">
        <f>H41*1000*1000/Input!$B$1</f>
        <v>0</v>
      </c>
      <c r="J41" s="82">
        <v>2.5</v>
      </c>
      <c r="K41" s="83">
        <f>J41*Input!$B$1/1000</f>
        <v>2000</v>
      </c>
      <c r="L41" s="92">
        <v>3.5</v>
      </c>
      <c r="M41" s="93">
        <f>L41*Input!$B$1/1000</f>
        <v>2800</v>
      </c>
      <c r="N41" s="94">
        <f>IF(J41&gt;=L41,0,IF((L41-J41)&gt;VLOOKUP(C41,Input!$D$4:$L$8,4)*1000,VLOOKUP(C41,Input!$D$4:$L$8,4)*1000,L41-J41))</f>
        <v>1</v>
      </c>
      <c r="O41" s="95">
        <f>N41*Input!$B$1/1000</f>
        <v>800</v>
      </c>
      <c r="P41" s="104">
        <f>IF(AND(B41&gt;=Input!$E$4,B41&lt;=Input!$F$4),Input!$K$4,IF(AND(B41&gt;=Input!$E$5,B41&lt;=Input!$F$5),Input!$K$5,IF(AND(B41&gt;=Input!$E$6,B41&lt;=Input!$F$6),Input!$K$6,IF(AND(B41&gt;=Input!$E$7,B41&lt;=Input!$F$7),Input!$K$7,0))))</f>
        <v>0</v>
      </c>
      <c r="Q41" s="58">
        <f t="shared" si="1"/>
        <v>0</v>
      </c>
      <c r="R41" s="59">
        <f>Q41*1000/Input!$B$1</f>
        <v>0</v>
      </c>
      <c r="S41" s="108">
        <f t="shared" si="2"/>
        <v>1200</v>
      </c>
      <c r="T41" s="109">
        <f>S41*1000/Input!$B$1/(24*3600)</f>
        <v>1.7361111111111111E-5</v>
      </c>
      <c r="U41" s="114">
        <f t="shared" si="3"/>
        <v>0</v>
      </c>
    </row>
    <row r="42" spans="1:21" x14ac:dyDescent="0.45">
      <c r="A42" s="40">
        <v>2000</v>
      </c>
      <c r="B42" s="41">
        <f t="shared" si="4"/>
        <v>43140</v>
      </c>
      <c r="C42" s="41" t="str">
        <f>IF(AND(B42&gt;=Input!$E$4,B42&lt;=Input!$F$4),Input!$D$4,IF(AND(B42&gt;=Input!$E$5,B42&lt;=Input!$F$5),Input!$D$5,IF(AND(B42&gt;=Input!$E$6,B42&lt;=Input!$F$6),Input!$D$6,IF(AND(B42&gt;=Input!$E$7,B42&lt;=Input!$F$7),Input!$D$7,"휴농"))))</f>
        <v>휴농</v>
      </c>
      <c r="D42" s="32">
        <f>VLOOKUP(C42,Input!$D$4:$L$8,9)</f>
        <v>5</v>
      </c>
      <c r="E42" s="51">
        <f t="shared" si="5"/>
        <v>0</v>
      </c>
      <c r="F42" s="52">
        <f>E42*1000/Input!$B$1</f>
        <v>0</v>
      </c>
      <c r="G42" s="71">
        <f>IF(AND(B42&gt;=Input!$E$4,B42&lt;=Input!$F$4),Input!$Q$4,IF(AND(B42&gt;=Input!$E$5,B42&lt;=Input!$F$5),Input!$Q$5,IF(AND(B42&gt;=Input!$E$6,B42&lt;=Input!$F$6),Input!$Q$6,IF(AND(B42&gt;=Input!$E$7,B42&lt;=Input!$F$7),Input!$Q$7,0))))</f>
        <v>0</v>
      </c>
      <c r="H42" s="72">
        <f t="shared" si="0"/>
        <v>0</v>
      </c>
      <c r="I42" s="73">
        <f>H42*1000*1000/Input!$B$1</f>
        <v>0</v>
      </c>
      <c r="J42" s="82">
        <v>0</v>
      </c>
      <c r="K42" s="83">
        <f>J42*Input!$B$1/1000</f>
        <v>0</v>
      </c>
      <c r="L42" s="92">
        <v>0.5</v>
      </c>
      <c r="M42" s="93">
        <f>L42*Input!$B$1/1000</f>
        <v>400</v>
      </c>
      <c r="N42" s="94">
        <f>IF(J42&gt;=L42,0,IF((L42-J42)&gt;VLOOKUP(C42,Input!$D$4:$L$8,4)*1000,VLOOKUP(C42,Input!$D$4:$L$8,4)*1000,L42-J42))</f>
        <v>0.5</v>
      </c>
      <c r="O42" s="95">
        <f>N42*Input!$B$1/1000</f>
        <v>400</v>
      </c>
      <c r="P42" s="104">
        <f>IF(AND(B42&gt;=Input!$E$4,B42&lt;=Input!$F$4),Input!$K$4,IF(AND(B42&gt;=Input!$E$5,B42&lt;=Input!$F$5),Input!$K$5,IF(AND(B42&gt;=Input!$E$6,B42&lt;=Input!$F$6),Input!$K$6,IF(AND(B42&gt;=Input!$E$7,B42&lt;=Input!$F$7),Input!$K$7,0))))</f>
        <v>0</v>
      </c>
      <c r="Q42" s="58">
        <f t="shared" si="1"/>
        <v>0</v>
      </c>
      <c r="R42" s="59">
        <f>Q42*1000/Input!$B$1</f>
        <v>0</v>
      </c>
      <c r="S42" s="108">
        <f t="shared" si="2"/>
        <v>0</v>
      </c>
      <c r="T42" s="109">
        <f>S42*1000/Input!$B$1/(24*3600)</f>
        <v>0</v>
      </c>
      <c r="U42" s="114">
        <f t="shared" si="3"/>
        <v>0</v>
      </c>
    </row>
    <row r="43" spans="1:21" x14ac:dyDescent="0.45">
      <c r="A43" s="40">
        <v>2000</v>
      </c>
      <c r="B43" s="41">
        <f t="shared" si="4"/>
        <v>43141</v>
      </c>
      <c r="C43" s="41" t="str">
        <f>IF(AND(B43&gt;=Input!$E$4,B43&lt;=Input!$F$4),Input!$D$4,IF(AND(B43&gt;=Input!$E$5,B43&lt;=Input!$F$5),Input!$D$5,IF(AND(B43&gt;=Input!$E$6,B43&lt;=Input!$F$6),Input!$D$6,IF(AND(B43&gt;=Input!$E$7,B43&lt;=Input!$F$7),Input!$D$7,"휴농"))))</f>
        <v>휴농</v>
      </c>
      <c r="D43" s="32">
        <f>VLOOKUP(C43,Input!$D$4:$L$8,9)</f>
        <v>5</v>
      </c>
      <c r="E43" s="51">
        <f t="shared" si="5"/>
        <v>0</v>
      </c>
      <c r="F43" s="52">
        <f>E43*1000/Input!$B$1</f>
        <v>0</v>
      </c>
      <c r="G43" s="71">
        <f>IF(AND(B43&gt;=Input!$E$4,B43&lt;=Input!$F$4),Input!$Q$4,IF(AND(B43&gt;=Input!$E$5,B43&lt;=Input!$F$5),Input!$Q$5,IF(AND(B43&gt;=Input!$E$6,B43&lt;=Input!$F$6),Input!$Q$6,IF(AND(B43&gt;=Input!$E$7,B43&lt;=Input!$F$7),Input!$Q$7,0))))</f>
        <v>0</v>
      </c>
      <c r="H43" s="72">
        <f t="shared" si="0"/>
        <v>0</v>
      </c>
      <c r="I43" s="73">
        <f>H43*1000*1000/Input!$B$1</f>
        <v>0</v>
      </c>
      <c r="J43" s="82">
        <v>1.75</v>
      </c>
      <c r="K43" s="83">
        <f>J43*Input!$B$1/1000</f>
        <v>1400</v>
      </c>
      <c r="L43" s="92">
        <v>0</v>
      </c>
      <c r="M43" s="93">
        <f>L43*Input!$B$1/1000</f>
        <v>0</v>
      </c>
      <c r="N43" s="94">
        <f>IF(J43&gt;=L43,0,IF((L43-J43)&gt;VLOOKUP(C43,Input!$D$4:$L$8,4)*1000,VLOOKUP(C43,Input!$D$4:$L$8,4)*1000,L43-J43))</f>
        <v>0</v>
      </c>
      <c r="O43" s="95">
        <f>N43*Input!$B$1/1000</f>
        <v>0</v>
      </c>
      <c r="P43" s="104">
        <f>IF(AND(B43&gt;=Input!$E$4,B43&lt;=Input!$F$4),Input!$K$4,IF(AND(B43&gt;=Input!$E$5,B43&lt;=Input!$F$5),Input!$K$5,IF(AND(B43&gt;=Input!$E$6,B43&lt;=Input!$F$6),Input!$K$6,IF(AND(B43&gt;=Input!$E$7,B43&lt;=Input!$F$7),Input!$K$7,0))))</f>
        <v>0</v>
      </c>
      <c r="Q43" s="58">
        <f t="shared" si="1"/>
        <v>0</v>
      </c>
      <c r="R43" s="59">
        <f>Q43*1000/Input!$B$1</f>
        <v>0</v>
      </c>
      <c r="S43" s="108">
        <f t="shared" si="2"/>
        <v>1400</v>
      </c>
      <c r="T43" s="109">
        <f>S43*1000/Input!$B$1/(24*3600)</f>
        <v>2.0254629629629629E-5</v>
      </c>
      <c r="U43" s="114">
        <f t="shared" si="3"/>
        <v>0</v>
      </c>
    </row>
    <row r="44" spans="1:21" x14ac:dyDescent="0.45">
      <c r="A44" s="40">
        <v>2000</v>
      </c>
      <c r="B44" s="41">
        <f t="shared" si="4"/>
        <v>43142</v>
      </c>
      <c r="C44" s="41" t="str">
        <f>IF(AND(B44&gt;=Input!$E$4,B44&lt;=Input!$F$4),Input!$D$4,IF(AND(B44&gt;=Input!$E$5,B44&lt;=Input!$F$5),Input!$D$5,IF(AND(B44&gt;=Input!$E$6,B44&lt;=Input!$F$6),Input!$D$6,IF(AND(B44&gt;=Input!$E$7,B44&lt;=Input!$F$7),Input!$D$7,"휴농"))))</f>
        <v>휴농</v>
      </c>
      <c r="D44" s="32">
        <f>VLOOKUP(C44,Input!$D$4:$L$8,9)</f>
        <v>5</v>
      </c>
      <c r="E44" s="51">
        <f t="shared" si="5"/>
        <v>0</v>
      </c>
      <c r="F44" s="52">
        <f>E44*1000/Input!$B$1</f>
        <v>0</v>
      </c>
      <c r="G44" s="71">
        <f>IF(AND(B44&gt;=Input!$E$4,B44&lt;=Input!$F$4),Input!$Q$4,IF(AND(B44&gt;=Input!$E$5,B44&lt;=Input!$F$5),Input!$Q$5,IF(AND(B44&gt;=Input!$E$6,B44&lt;=Input!$F$6),Input!$Q$6,IF(AND(B44&gt;=Input!$E$7,B44&lt;=Input!$F$7),Input!$Q$7,0))))</f>
        <v>0</v>
      </c>
      <c r="H44" s="72">
        <f t="shared" si="0"/>
        <v>0</v>
      </c>
      <c r="I44" s="73">
        <f>H44*1000*1000/Input!$B$1</f>
        <v>0</v>
      </c>
      <c r="J44" s="82">
        <v>0</v>
      </c>
      <c r="K44" s="83">
        <f>J44*Input!$B$1/1000</f>
        <v>0</v>
      </c>
      <c r="L44" s="92">
        <v>4</v>
      </c>
      <c r="M44" s="93">
        <f>L44*Input!$B$1/1000</f>
        <v>3200</v>
      </c>
      <c r="N44" s="94">
        <f>IF(J44&gt;=L44,0,IF((L44-J44)&gt;VLOOKUP(C44,Input!$D$4:$L$8,4)*1000,VLOOKUP(C44,Input!$D$4:$L$8,4)*1000,L44-J44))</f>
        <v>4</v>
      </c>
      <c r="O44" s="95">
        <f>N44*Input!$B$1/1000</f>
        <v>3200</v>
      </c>
      <c r="P44" s="104">
        <f>IF(AND(B44&gt;=Input!$E$4,B44&lt;=Input!$F$4),Input!$K$4,IF(AND(B44&gt;=Input!$E$5,B44&lt;=Input!$F$5),Input!$K$5,IF(AND(B44&gt;=Input!$E$6,B44&lt;=Input!$F$6),Input!$K$6,IF(AND(B44&gt;=Input!$E$7,B44&lt;=Input!$F$7),Input!$K$7,0))))</f>
        <v>0</v>
      </c>
      <c r="Q44" s="58">
        <f t="shared" si="1"/>
        <v>0</v>
      </c>
      <c r="R44" s="59">
        <f>Q44*1000/Input!$B$1</f>
        <v>0</v>
      </c>
      <c r="S44" s="108">
        <f t="shared" si="2"/>
        <v>0</v>
      </c>
      <c r="T44" s="109">
        <f>S44*1000/Input!$B$1/(24*3600)</f>
        <v>0</v>
      </c>
      <c r="U44" s="114">
        <f t="shared" si="3"/>
        <v>0</v>
      </c>
    </row>
    <row r="45" spans="1:21" x14ac:dyDescent="0.45">
      <c r="A45" s="40">
        <v>2000</v>
      </c>
      <c r="B45" s="41">
        <f t="shared" si="4"/>
        <v>43143</v>
      </c>
      <c r="C45" s="41" t="str">
        <f>IF(AND(B45&gt;=Input!$E$4,B45&lt;=Input!$F$4),Input!$D$4,IF(AND(B45&gt;=Input!$E$5,B45&lt;=Input!$F$5),Input!$D$5,IF(AND(B45&gt;=Input!$E$6,B45&lt;=Input!$F$6),Input!$D$6,IF(AND(B45&gt;=Input!$E$7,B45&lt;=Input!$F$7),Input!$D$7,"휴농"))))</f>
        <v>휴농</v>
      </c>
      <c r="D45" s="32">
        <f>VLOOKUP(C45,Input!$D$4:$L$8,9)</f>
        <v>5</v>
      </c>
      <c r="E45" s="51">
        <f t="shared" si="5"/>
        <v>0</v>
      </c>
      <c r="F45" s="52">
        <f>E45*1000/Input!$B$1</f>
        <v>0</v>
      </c>
      <c r="G45" s="71">
        <f>IF(AND(B45&gt;=Input!$E$4,B45&lt;=Input!$F$4),Input!$Q$4,IF(AND(B45&gt;=Input!$E$5,B45&lt;=Input!$F$5),Input!$Q$5,IF(AND(B45&gt;=Input!$E$6,B45&lt;=Input!$F$6),Input!$Q$6,IF(AND(B45&gt;=Input!$E$7,B45&lt;=Input!$F$7),Input!$Q$7,0))))</f>
        <v>0</v>
      </c>
      <c r="H45" s="72">
        <f t="shared" si="0"/>
        <v>0</v>
      </c>
      <c r="I45" s="73">
        <f>H45*1000*1000/Input!$B$1</f>
        <v>0</v>
      </c>
      <c r="J45" s="82">
        <v>0</v>
      </c>
      <c r="K45" s="83">
        <f>J45*Input!$B$1/1000</f>
        <v>0</v>
      </c>
      <c r="L45" s="92">
        <v>0</v>
      </c>
      <c r="M45" s="93">
        <f>L45*Input!$B$1/1000</f>
        <v>0</v>
      </c>
      <c r="N45" s="94">
        <f>IF(J45&gt;=L45,0,IF((L45-J45)&gt;VLOOKUP(C45,Input!$D$4:$L$8,4)*1000,VLOOKUP(C45,Input!$D$4:$L$8,4)*1000,L45-J45))</f>
        <v>0</v>
      </c>
      <c r="O45" s="95">
        <f>N45*Input!$B$1/1000</f>
        <v>0</v>
      </c>
      <c r="P45" s="104">
        <f>IF(AND(B45&gt;=Input!$E$4,B45&lt;=Input!$F$4),Input!$K$4,IF(AND(B45&gt;=Input!$E$5,B45&lt;=Input!$F$5),Input!$K$5,IF(AND(B45&gt;=Input!$E$6,B45&lt;=Input!$F$6),Input!$K$6,IF(AND(B45&gt;=Input!$E$7,B45&lt;=Input!$F$7),Input!$K$7,0))))</f>
        <v>0</v>
      </c>
      <c r="Q45" s="58">
        <f t="shared" si="1"/>
        <v>0</v>
      </c>
      <c r="R45" s="59">
        <f>Q45*1000/Input!$B$1</f>
        <v>0</v>
      </c>
      <c r="S45" s="108">
        <f t="shared" si="2"/>
        <v>0</v>
      </c>
      <c r="T45" s="109">
        <f>S45*1000/Input!$B$1/(24*3600)</f>
        <v>0</v>
      </c>
      <c r="U45" s="114">
        <f t="shared" si="3"/>
        <v>0</v>
      </c>
    </row>
    <row r="46" spans="1:21" x14ac:dyDescent="0.45">
      <c r="A46" s="40">
        <v>2000</v>
      </c>
      <c r="B46" s="41">
        <f t="shared" si="4"/>
        <v>43144</v>
      </c>
      <c r="C46" s="41" t="str">
        <f>IF(AND(B46&gt;=Input!$E$4,B46&lt;=Input!$F$4),Input!$D$4,IF(AND(B46&gt;=Input!$E$5,B46&lt;=Input!$F$5),Input!$D$5,IF(AND(B46&gt;=Input!$E$6,B46&lt;=Input!$F$6),Input!$D$6,IF(AND(B46&gt;=Input!$E$7,B46&lt;=Input!$F$7),Input!$D$7,"휴농"))))</f>
        <v>휴농</v>
      </c>
      <c r="D46" s="32">
        <f>VLOOKUP(C46,Input!$D$4:$L$8,9)</f>
        <v>5</v>
      </c>
      <c r="E46" s="51">
        <f t="shared" si="5"/>
        <v>0</v>
      </c>
      <c r="F46" s="52">
        <f>E46*1000/Input!$B$1</f>
        <v>0</v>
      </c>
      <c r="G46" s="71">
        <f>IF(AND(B46&gt;=Input!$E$4,B46&lt;=Input!$F$4),Input!$Q$4,IF(AND(B46&gt;=Input!$E$5,B46&lt;=Input!$F$5),Input!$Q$5,IF(AND(B46&gt;=Input!$E$6,B46&lt;=Input!$F$6),Input!$Q$6,IF(AND(B46&gt;=Input!$E$7,B46&lt;=Input!$F$7),Input!$Q$7,0))))</f>
        <v>0</v>
      </c>
      <c r="H46" s="72">
        <f t="shared" si="0"/>
        <v>0</v>
      </c>
      <c r="I46" s="73">
        <f>H46*1000*1000/Input!$B$1</f>
        <v>0</v>
      </c>
      <c r="J46" s="82">
        <v>0</v>
      </c>
      <c r="K46" s="83">
        <f>J46*Input!$B$1/1000</f>
        <v>0</v>
      </c>
      <c r="L46" s="92">
        <v>1.5</v>
      </c>
      <c r="M46" s="93">
        <f>L46*Input!$B$1/1000</f>
        <v>1200</v>
      </c>
      <c r="N46" s="94">
        <f>IF(J46&gt;=L46,0,IF((L46-J46)&gt;VLOOKUP(C46,Input!$D$4:$L$8,4)*1000,VLOOKUP(C46,Input!$D$4:$L$8,4)*1000,L46-J46))</f>
        <v>1.5</v>
      </c>
      <c r="O46" s="95">
        <f>N46*Input!$B$1/1000</f>
        <v>1200</v>
      </c>
      <c r="P46" s="104">
        <f>IF(AND(B46&gt;=Input!$E$4,B46&lt;=Input!$F$4),Input!$K$4,IF(AND(B46&gt;=Input!$E$5,B46&lt;=Input!$F$5),Input!$K$5,IF(AND(B46&gt;=Input!$E$6,B46&lt;=Input!$F$6),Input!$K$6,IF(AND(B46&gt;=Input!$E$7,B46&lt;=Input!$F$7),Input!$K$7,0))))</f>
        <v>0</v>
      </c>
      <c r="Q46" s="58">
        <f t="shared" si="1"/>
        <v>0</v>
      </c>
      <c r="R46" s="59">
        <f>Q46*1000/Input!$B$1</f>
        <v>0</v>
      </c>
      <c r="S46" s="108">
        <f t="shared" si="2"/>
        <v>0</v>
      </c>
      <c r="T46" s="109">
        <f>S46*1000/Input!$B$1/(24*3600)</f>
        <v>0</v>
      </c>
      <c r="U46" s="114">
        <f t="shared" si="3"/>
        <v>0</v>
      </c>
    </row>
    <row r="47" spans="1:21" x14ac:dyDescent="0.45">
      <c r="A47" s="40">
        <v>2000</v>
      </c>
      <c r="B47" s="41">
        <f t="shared" si="4"/>
        <v>43145</v>
      </c>
      <c r="C47" s="41" t="str">
        <f>IF(AND(B47&gt;=Input!$E$4,B47&lt;=Input!$F$4),Input!$D$4,IF(AND(B47&gt;=Input!$E$5,B47&lt;=Input!$F$5),Input!$D$5,IF(AND(B47&gt;=Input!$E$6,B47&lt;=Input!$F$6),Input!$D$6,IF(AND(B47&gt;=Input!$E$7,B47&lt;=Input!$F$7),Input!$D$7,"휴농"))))</f>
        <v>휴농</v>
      </c>
      <c r="D47" s="32">
        <f>VLOOKUP(C47,Input!$D$4:$L$8,9)</f>
        <v>5</v>
      </c>
      <c r="E47" s="51">
        <f t="shared" si="5"/>
        <v>0</v>
      </c>
      <c r="F47" s="52">
        <f>E47*1000/Input!$B$1</f>
        <v>0</v>
      </c>
      <c r="G47" s="71">
        <f>IF(AND(B47&gt;=Input!$E$4,B47&lt;=Input!$F$4),Input!$Q$4,IF(AND(B47&gt;=Input!$E$5,B47&lt;=Input!$F$5),Input!$Q$5,IF(AND(B47&gt;=Input!$E$6,B47&lt;=Input!$F$6),Input!$Q$6,IF(AND(B47&gt;=Input!$E$7,B47&lt;=Input!$F$7),Input!$Q$7,0))))</f>
        <v>0</v>
      </c>
      <c r="H47" s="72">
        <f t="shared" si="0"/>
        <v>0</v>
      </c>
      <c r="I47" s="73">
        <f>H47*1000*1000/Input!$B$1</f>
        <v>0</v>
      </c>
      <c r="J47" s="82">
        <v>0</v>
      </c>
      <c r="K47" s="83">
        <f>J47*Input!$B$1/1000</f>
        <v>0</v>
      </c>
      <c r="L47" s="92">
        <v>4.5</v>
      </c>
      <c r="M47" s="93">
        <f>L47*Input!$B$1/1000</f>
        <v>3600</v>
      </c>
      <c r="N47" s="94">
        <f>IF(J47&gt;=L47,0,IF((L47-J47)&gt;VLOOKUP(C47,Input!$D$4:$L$8,4)*1000,VLOOKUP(C47,Input!$D$4:$L$8,4)*1000,L47-J47))</f>
        <v>4.5</v>
      </c>
      <c r="O47" s="95">
        <f>N47*Input!$B$1/1000</f>
        <v>3600</v>
      </c>
      <c r="P47" s="104">
        <f>IF(AND(B47&gt;=Input!$E$4,B47&lt;=Input!$F$4),Input!$K$4,IF(AND(B47&gt;=Input!$E$5,B47&lt;=Input!$F$5),Input!$K$5,IF(AND(B47&gt;=Input!$E$6,B47&lt;=Input!$F$6),Input!$K$6,IF(AND(B47&gt;=Input!$E$7,B47&lt;=Input!$F$7),Input!$K$7,0))))</f>
        <v>0</v>
      </c>
      <c r="Q47" s="58">
        <f t="shared" si="1"/>
        <v>0</v>
      </c>
      <c r="R47" s="59">
        <f>Q47*1000/Input!$B$1</f>
        <v>0</v>
      </c>
      <c r="S47" s="108">
        <f t="shared" si="2"/>
        <v>0</v>
      </c>
      <c r="T47" s="109">
        <f>S47*1000/Input!$B$1/(24*3600)</f>
        <v>0</v>
      </c>
      <c r="U47" s="114">
        <f t="shared" si="3"/>
        <v>0</v>
      </c>
    </row>
    <row r="48" spans="1:21" x14ac:dyDescent="0.45">
      <c r="A48" s="40">
        <v>2000</v>
      </c>
      <c r="B48" s="41">
        <f t="shared" si="4"/>
        <v>43146</v>
      </c>
      <c r="C48" s="41" t="str">
        <f>IF(AND(B48&gt;=Input!$E$4,B48&lt;=Input!$F$4),Input!$D$4,IF(AND(B48&gt;=Input!$E$5,B48&lt;=Input!$F$5),Input!$D$5,IF(AND(B48&gt;=Input!$E$6,B48&lt;=Input!$F$6),Input!$D$6,IF(AND(B48&gt;=Input!$E$7,B48&lt;=Input!$F$7),Input!$D$7,"휴농"))))</f>
        <v>휴농</v>
      </c>
      <c r="D48" s="32">
        <f>VLOOKUP(C48,Input!$D$4:$L$8,9)</f>
        <v>5</v>
      </c>
      <c r="E48" s="51">
        <f t="shared" si="5"/>
        <v>0</v>
      </c>
      <c r="F48" s="52">
        <f>E48*1000/Input!$B$1</f>
        <v>0</v>
      </c>
      <c r="G48" s="71">
        <f>IF(AND(B48&gt;=Input!$E$4,B48&lt;=Input!$F$4),Input!$Q$4,IF(AND(B48&gt;=Input!$E$5,B48&lt;=Input!$F$5),Input!$Q$5,IF(AND(B48&gt;=Input!$E$6,B48&lt;=Input!$F$6),Input!$Q$6,IF(AND(B48&gt;=Input!$E$7,B48&lt;=Input!$F$7),Input!$Q$7,0))))</f>
        <v>0</v>
      </c>
      <c r="H48" s="72">
        <f t="shared" si="0"/>
        <v>0</v>
      </c>
      <c r="I48" s="73">
        <f>H48*1000*1000/Input!$B$1</f>
        <v>0</v>
      </c>
      <c r="J48" s="82">
        <v>0</v>
      </c>
      <c r="K48" s="83">
        <f>J48*Input!$B$1/1000</f>
        <v>0</v>
      </c>
      <c r="L48" s="92">
        <v>3</v>
      </c>
      <c r="M48" s="93">
        <f>L48*Input!$B$1/1000</f>
        <v>2400</v>
      </c>
      <c r="N48" s="94">
        <f>IF(J48&gt;=L48,0,IF((L48-J48)&gt;VLOOKUP(C48,Input!$D$4:$L$8,4)*1000,VLOOKUP(C48,Input!$D$4:$L$8,4)*1000,L48-J48))</f>
        <v>3</v>
      </c>
      <c r="O48" s="95">
        <f>N48*Input!$B$1/1000</f>
        <v>2400</v>
      </c>
      <c r="P48" s="104">
        <f>IF(AND(B48&gt;=Input!$E$4,B48&lt;=Input!$F$4),Input!$K$4,IF(AND(B48&gt;=Input!$E$5,B48&lt;=Input!$F$5),Input!$K$5,IF(AND(B48&gt;=Input!$E$6,B48&lt;=Input!$F$6),Input!$K$6,IF(AND(B48&gt;=Input!$E$7,B48&lt;=Input!$F$7),Input!$K$7,0))))</f>
        <v>0</v>
      </c>
      <c r="Q48" s="58">
        <f t="shared" si="1"/>
        <v>0</v>
      </c>
      <c r="R48" s="59">
        <f>Q48*1000/Input!$B$1</f>
        <v>0</v>
      </c>
      <c r="S48" s="108">
        <f t="shared" si="2"/>
        <v>0</v>
      </c>
      <c r="T48" s="109">
        <f>S48*1000/Input!$B$1/(24*3600)</f>
        <v>0</v>
      </c>
      <c r="U48" s="114">
        <f t="shared" si="3"/>
        <v>0</v>
      </c>
    </row>
    <row r="49" spans="1:21" x14ac:dyDescent="0.45">
      <c r="A49" s="40">
        <v>2000</v>
      </c>
      <c r="B49" s="41">
        <f t="shared" si="4"/>
        <v>43147</v>
      </c>
      <c r="C49" s="41" t="str">
        <f>IF(AND(B49&gt;=Input!$E$4,B49&lt;=Input!$F$4),Input!$D$4,IF(AND(B49&gt;=Input!$E$5,B49&lt;=Input!$F$5),Input!$D$5,IF(AND(B49&gt;=Input!$E$6,B49&lt;=Input!$F$6),Input!$D$6,IF(AND(B49&gt;=Input!$E$7,B49&lt;=Input!$F$7),Input!$D$7,"휴농"))))</f>
        <v>휴농</v>
      </c>
      <c r="D49" s="32">
        <f>VLOOKUP(C49,Input!$D$4:$L$8,9)</f>
        <v>5</v>
      </c>
      <c r="E49" s="51">
        <f t="shared" si="5"/>
        <v>0</v>
      </c>
      <c r="F49" s="52">
        <f>E49*1000/Input!$B$1</f>
        <v>0</v>
      </c>
      <c r="G49" s="71">
        <f>IF(AND(B49&gt;=Input!$E$4,B49&lt;=Input!$F$4),Input!$Q$4,IF(AND(B49&gt;=Input!$E$5,B49&lt;=Input!$F$5),Input!$Q$5,IF(AND(B49&gt;=Input!$E$6,B49&lt;=Input!$F$6),Input!$Q$6,IF(AND(B49&gt;=Input!$E$7,B49&lt;=Input!$F$7),Input!$Q$7,0))))</f>
        <v>0</v>
      </c>
      <c r="H49" s="72">
        <f t="shared" si="0"/>
        <v>0</v>
      </c>
      <c r="I49" s="73">
        <f>H49*1000*1000/Input!$B$1</f>
        <v>0</v>
      </c>
      <c r="J49" s="82">
        <v>0</v>
      </c>
      <c r="K49" s="83">
        <f>J49*Input!$B$1/1000</f>
        <v>0</v>
      </c>
      <c r="L49" s="92">
        <v>0.5</v>
      </c>
      <c r="M49" s="93">
        <f>L49*Input!$B$1/1000</f>
        <v>400</v>
      </c>
      <c r="N49" s="94">
        <f>IF(J49&gt;=L49,0,IF((L49-J49)&gt;VLOOKUP(C49,Input!$D$4:$L$8,4)*1000,VLOOKUP(C49,Input!$D$4:$L$8,4)*1000,L49-J49))</f>
        <v>0.5</v>
      </c>
      <c r="O49" s="95">
        <f>N49*Input!$B$1/1000</f>
        <v>400</v>
      </c>
      <c r="P49" s="104">
        <f>IF(AND(B49&gt;=Input!$E$4,B49&lt;=Input!$F$4),Input!$K$4,IF(AND(B49&gt;=Input!$E$5,B49&lt;=Input!$F$5),Input!$K$5,IF(AND(B49&gt;=Input!$E$6,B49&lt;=Input!$F$6),Input!$K$6,IF(AND(B49&gt;=Input!$E$7,B49&lt;=Input!$F$7),Input!$K$7,0))))</f>
        <v>0</v>
      </c>
      <c r="Q49" s="58">
        <f t="shared" si="1"/>
        <v>0</v>
      </c>
      <c r="R49" s="59">
        <f>Q49*1000/Input!$B$1</f>
        <v>0</v>
      </c>
      <c r="S49" s="108">
        <f t="shared" si="2"/>
        <v>0</v>
      </c>
      <c r="T49" s="109">
        <f>S49*1000/Input!$B$1/(24*3600)</f>
        <v>0</v>
      </c>
      <c r="U49" s="114">
        <f t="shared" si="3"/>
        <v>0</v>
      </c>
    </row>
    <row r="50" spans="1:21" x14ac:dyDescent="0.45">
      <c r="A50" s="40">
        <v>2000</v>
      </c>
      <c r="B50" s="41">
        <f t="shared" si="4"/>
        <v>43148</v>
      </c>
      <c r="C50" s="41" t="str">
        <f>IF(AND(B50&gt;=Input!$E$4,B50&lt;=Input!$F$4),Input!$D$4,IF(AND(B50&gt;=Input!$E$5,B50&lt;=Input!$F$5),Input!$D$5,IF(AND(B50&gt;=Input!$E$6,B50&lt;=Input!$F$6),Input!$D$6,IF(AND(B50&gt;=Input!$E$7,B50&lt;=Input!$F$7),Input!$D$7,"휴농"))))</f>
        <v>휴농</v>
      </c>
      <c r="D50" s="32">
        <f>VLOOKUP(C50,Input!$D$4:$L$8,9)</f>
        <v>5</v>
      </c>
      <c r="E50" s="51">
        <f t="shared" si="5"/>
        <v>0</v>
      </c>
      <c r="F50" s="52">
        <f>E50*1000/Input!$B$1</f>
        <v>0</v>
      </c>
      <c r="G50" s="71">
        <f>IF(AND(B50&gt;=Input!$E$4,B50&lt;=Input!$F$4),Input!$Q$4,IF(AND(B50&gt;=Input!$E$5,B50&lt;=Input!$F$5),Input!$Q$5,IF(AND(B50&gt;=Input!$E$6,B50&lt;=Input!$F$6),Input!$Q$6,IF(AND(B50&gt;=Input!$E$7,B50&lt;=Input!$F$7),Input!$Q$7,0))))</f>
        <v>0</v>
      </c>
      <c r="H50" s="72">
        <f t="shared" si="0"/>
        <v>0</v>
      </c>
      <c r="I50" s="73">
        <f>H50*1000*1000/Input!$B$1</f>
        <v>0</v>
      </c>
      <c r="J50" s="82">
        <v>0</v>
      </c>
      <c r="K50" s="83">
        <f>J50*Input!$B$1/1000</f>
        <v>0</v>
      </c>
      <c r="L50" s="92">
        <v>1</v>
      </c>
      <c r="M50" s="93">
        <f>L50*Input!$B$1/1000</f>
        <v>800</v>
      </c>
      <c r="N50" s="94">
        <f>IF(J50&gt;=L50,0,IF((L50-J50)&gt;VLOOKUP(C50,Input!$D$4:$L$8,4)*1000,VLOOKUP(C50,Input!$D$4:$L$8,4)*1000,L50-J50))</f>
        <v>1</v>
      </c>
      <c r="O50" s="95">
        <f>N50*Input!$B$1/1000</f>
        <v>800</v>
      </c>
      <c r="P50" s="104">
        <f>IF(AND(B50&gt;=Input!$E$4,B50&lt;=Input!$F$4),Input!$K$4,IF(AND(B50&gt;=Input!$E$5,B50&lt;=Input!$F$5),Input!$K$5,IF(AND(B50&gt;=Input!$E$6,B50&lt;=Input!$F$6),Input!$K$6,IF(AND(B50&gt;=Input!$E$7,B50&lt;=Input!$F$7),Input!$K$7,0))))</f>
        <v>0</v>
      </c>
      <c r="Q50" s="58">
        <f t="shared" si="1"/>
        <v>0</v>
      </c>
      <c r="R50" s="59">
        <f>Q50*1000/Input!$B$1</f>
        <v>0</v>
      </c>
      <c r="S50" s="108">
        <f t="shared" si="2"/>
        <v>0</v>
      </c>
      <c r="T50" s="109">
        <f>S50*1000/Input!$B$1/(24*3600)</f>
        <v>0</v>
      </c>
      <c r="U50" s="114">
        <f t="shared" si="3"/>
        <v>0</v>
      </c>
    </row>
    <row r="51" spans="1:21" x14ac:dyDescent="0.45">
      <c r="A51" s="40">
        <v>2000</v>
      </c>
      <c r="B51" s="41">
        <f t="shared" si="4"/>
        <v>43149</v>
      </c>
      <c r="C51" s="41" t="str">
        <f>IF(AND(B51&gt;=Input!$E$4,B51&lt;=Input!$F$4),Input!$D$4,IF(AND(B51&gt;=Input!$E$5,B51&lt;=Input!$F$5),Input!$D$5,IF(AND(B51&gt;=Input!$E$6,B51&lt;=Input!$F$6),Input!$D$6,IF(AND(B51&gt;=Input!$E$7,B51&lt;=Input!$F$7),Input!$D$7,"휴농"))))</f>
        <v>휴농</v>
      </c>
      <c r="D51" s="32">
        <f>VLOOKUP(C51,Input!$D$4:$L$8,9)</f>
        <v>5</v>
      </c>
      <c r="E51" s="51">
        <f t="shared" si="5"/>
        <v>0</v>
      </c>
      <c r="F51" s="52">
        <f>E51*1000/Input!$B$1</f>
        <v>0</v>
      </c>
      <c r="G51" s="71">
        <f>IF(AND(B51&gt;=Input!$E$4,B51&lt;=Input!$F$4),Input!$Q$4,IF(AND(B51&gt;=Input!$E$5,B51&lt;=Input!$F$5),Input!$Q$5,IF(AND(B51&gt;=Input!$E$6,B51&lt;=Input!$F$6),Input!$Q$6,IF(AND(B51&gt;=Input!$E$7,B51&lt;=Input!$F$7),Input!$Q$7,0))))</f>
        <v>0</v>
      </c>
      <c r="H51" s="72">
        <f t="shared" si="0"/>
        <v>0</v>
      </c>
      <c r="I51" s="73">
        <f>H51*1000*1000/Input!$B$1</f>
        <v>0</v>
      </c>
      <c r="J51" s="82">
        <v>0</v>
      </c>
      <c r="K51" s="83">
        <f>J51*Input!$B$1/1000</f>
        <v>0</v>
      </c>
      <c r="L51" s="92">
        <v>4</v>
      </c>
      <c r="M51" s="93">
        <f>L51*Input!$B$1/1000</f>
        <v>3200</v>
      </c>
      <c r="N51" s="94">
        <f>IF(J51&gt;=L51,0,IF((L51-J51)&gt;VLOOKUP(C51,Input!$D$4:$L$8,4)*1000,VLOOKUP(C51,Input!$D$4:$L$8,4)*1000,L51-J51))</f>
        <v>4</v>
      </c>
      <c r="O51" s="95">
        <f>N51*Input!$B$1/1000</f>
        <v>3200</v>
      </c>
      <c r="P51" s="104">
        <f>IF(AND(B51&gt;=Input!$E$4,B51&lt;=Input!$F$4),Input!$K$4,IF(AND(B51&gt;=Input!$E$5,B51&lt;=Input!$F$5),Input!$K$5,IF(AND(B51&gt;=Input!$E$6,B51&lt;=Input!$F$6),Input!$K$6,IF(AND(B51&gt;=Input!$E$7,B51&lt;=Input!$F$7),Input!$K$7,0))))</f>
        <v>0</v>
      </c>
      <c r="Q51" s="58">
        <f t="shared" si="1"/>
        <v>0</v>
      </c>
      <c r="R51" s="59">
        <f>Q51*1000/Input!$B$1</f>
        <v>0</v>
      </c>
      <c r="S51" s="108">
        <f t="shared" si="2"/>
        <v>0</v>
      </c>
      <c r="T51" s="109">
        <f>S51*1000/Input!$B$1/(24*3600)</f>
        <v>0</v>
      </c>
      <c r="U51" s="114">
        <f t="shared" si="3"/>
        <v>0</v>
      </c>
    </row>
    <row r="52" spans="1:21" x14ac:dyDescent="0.45">
      <c r="A52" s="40">
        <v>2000</v>
      </c>
      <c r="B52" s="41">
        <f t="shared" si="4"/>
        <v>43150</v>
      </c>
      <c r="C52" s="41" t="str">
        <f>IF(AND(B52&gt;=Input!$E$4,B52&lt;=Input!$F$4),Input!$D$4,IF(AND(B52&gt;=Input!$E$5,B52&lt;=Input!$F$5),Input!$D$5,IF(AND(B52&gt;=Input!$E$6,B52&lt;=Input!$F$6),Input!$D$6,IF(AND(B52&gt;=Input!$E$7,B52&lt;=Input!$F$7),Input!$D$7,"휴농"))))</f>
        <v>휴농</v>
      </c>
      <c r="D52" s="32">
        <f>VLOOKUP(C52,Input!$D$4:$L$8,9)</f>
        <v>5</v>
      </c>
      <c r="E52" s="51">
        <f t="shared" si="5"/>
        <v>0</v>
      </c>
      <c r="F52" s="52">
        <f>E52*1000/Input!$B$1</f>
        <v>0</v>
      </c>
      <c r="G52" s="71">
        <f>IF(AND(B52&gt;=Input!$E$4,B52&lt;=Input!$F$4),Input!$Q$4,IF(AND(B52&gt;=Input!$E$5,B52&lt;=Input!$F$5),Input!$Q$5,IF(AND(B52&gt;=Input!$E$6,B52&lt;=Input!$F$6),Input!$Q$6,IF(AND(B52&gt;=Input!$E$7,B52&lt;=Input!$F$7),Input!$Q$7,0))))</f>
        <v>0</v>
      </c>
      <c r="H52" s="72">
        <f t="shared" si="0"/>
        <v>0</v>
      </c>
      <c r="I52" s="73">
        <f>H52*1000*1000/Input!$B$1</f>
        <v>0</v>
      </c>
      <c r="J52" s="82">
        <v>0</v>
      </c>
      <c r="K52" s="83">
        <f>J52*Input!$B$1/1000</f>
        <v>0</v>
      </c>
      <c r="L52" s="92">
        <v>4</v>
      </c>
      <c r="M52" s="93">
        <f>L52*Input!$B$1/1000</f>
        <v>3200</v>
      </c>
      <c r="N52" s="94">
        <f>IF(J52&gt;=L52,0,IF((L52-J52)&gt;VLOOKUP(C52,Input!$D$4:$L$8,4)*1000,VLOOKUP(C52,Input!$D$4:$L$8,4)*1000,L52-J52))</f>
        <v>4</v>
      </c>
      <c r="O52" s="95">
        <f>N52*Input!$B$1/1000</f>
        <v>3200</v>
      </c>
      <c r="P52" s="104">
        <f>IF(AND(B52&gt;=Input!$E$4,B52&lt;=Input!$F$4),Input!$K$4,IF(AND(B52&gt;=Input!$E$5,B52&lt;=Input!$F$5),Input!$K$5,IF(AND(B52&gt;=Input!$E$6,B52&lt;=Input!$F$6),Input!$K$6,IF(AND(B52&gt;=Input!$E$7,B52&lt;=Input!$F$7),Input!$K$7,0))))</f>
        <v>0</v>
      </c>
      <c r="Q52" s="58">
        <f t="shared" si="1"/>
        <v>0</v>
      </c>
      <c r="R52" s="59">
        <f>Q52*1000/Input!$B$1</f>
        <v>0</v>
      </c>
      <c r="S52" s="108">
        <f t="shared" si="2"/>
        <v>0</v>
      </c>
      <c r="T52" s="109">
        <f>S52*1000/Input!$B$1/(24*3600)</f>
        <v>0</v>
      </c>
      <c r="U52" s="114">
        <f t="shared" si="3"/>
        <v>0</v>
      </c>
    </row>
    <row r="53" spans="1:21" x14ac:dyDescent="0.45">
      <c r="A53" s="40">
        <v>2000</v>
      </c>
      <c r="B53" s="41">
        <f t="shared" si="4"/>
        <v>43151</v>
      </c>
      <c r="C53" s="41" t="str">
        <f>IF(AND(B53&gt;=Input!$E$4,B53&lt;=Input!$F$4),Input!$D$4,IF(AND(B53&gt;=Input!$E$5,B53&lt;=Input!$F$5),Input!$D$5,IF(AND(B53&gt;=Input!$E$6,B53&lt;=Input!$F$6),Input!$D$6,IF(AND(B53&gt;=Input!$E$7,B53&lt;=Input!$F$7),Input!$D$7,"휴농"))))</f>
        <v>휴농</v>
      </c>
      <c r="D53" s="32">
        <f>VLOOKUP(C53,Input!$D$4:$L$8,9)</f>
        <v>5</v>
      </c>
      <c r="E53" s="51">
        <f t="shared" si="5"/>
        <v>0</v>
      </c>
      <c r="F53" s="52">
        <f>E53*1000/Input!$B$1</f>
        <v>0</v>
      </c>
      <c r="G53" s="71">
        <f>IF(AND(B53&gt;=Input!$E$4,B53&lt;=Input!$F$4),Input!$Q$4,IF(AND(B53&gt;=Input!$E$5,B53&lt;=Input!$F$5),Input!$Q$5,IF(AND(B53&gt;=Input!$E$6,B53&lt;=Input!$F$6),Input!$Q$6,IF(AND(B53&gt;=Input!$E$7,B53&lt;=Input!$F$7),Input!$Q$7,0))))</f>
        <v>0</v>
      </c>
      <c r="H53" s="72">
        <f t="shared" si="0"/>
        <v>0</v>
      </c>
      <c r="I53" s="73">
        <f>H53*1000*1000/Input!$B$1</f>
        <v>0</v>
      </c>
      <c r="J53" s="82">
        <v>0</v>
      </c>
      <c r="K53" s="83">
        <f>J53*Input!$B$1/1000</f>
        <v>0</v>
      </c>
      <c r="L53" s="92">
        <v>1</v>
      </c>
      <c r="M53" s="93">
        <f>L53*Input!$B$1/1000</f>
        <v>800</v>
      </c>
      <c r="N53" s="94">
        <f>IF(J53&gt;=L53,0,IF((L53-J53)&gt;VLOOKUP(C53,Input!$D$4:$L$8,4)*1000,VLOOKUP(C53,Input!$D$4:$L$8,4)*1000,L53-J53))</f>
        <v>1</v>
      </c>
      <c r="O53" s="95">
        <f>N53*Input!$B$1/1000</f>
        <v>800</v>
      </c>
      <c r="P53" s="104">
        <f>IF(AND(B53&gt;=Input!$E$4,B53&lt;=Input!$F$4),Input!$K$4,IF(AND(B53&gt;=Input!$E$5,B53&lt;=Input!$F$5),Input!$K$5,IF(AND(B53&gt;=Input!$E$6,B53&lt;=Input!$F$6),Input!$K$6,IF(AND(B53&gt;=Input!$E$7,B53&lt;=Input!$F$7),Input!$K$7,0))))</f>
        <v>0</v>
      </c>
      <c r="Q53" s="58">
        <f t="shared" si="1"/>
        <v>0</v>
      </c>
      <c r="R53" s="59">
        <f>Q53*1000/Input!$B$1</f>
        <v>0</v>
      </c>
      <c r="S53" s="108">
        <f t="shared" si="2"/>
        <v>0</v>
      </c>
      <c r="T53" s="109">
        <f>S53*1000/Input!$B$1/(24*3600)</f>
        <v>0</v>
      </c>
      <c r="U53" s="114">
        <f t="shared" si="3"/>
        <v>0</v>
      </c>
    </row>
    <row r="54" spans="1:21" x14ac:dyDescent="0.45">
      <c r="A54" s="40">
        <v>2000</v>
      </c>
      <c r="B54" s="41">
        <f t="shared" si="4"/>
        <v>43152</v>
      </c>
      <c r="C54" s="41" t="str">
        <f>IF(AND(B54&gt;=Input!$E$4,B54&lt;=Input!$F$4),Input!$D$4,IF(AND(B54&gt;=Input!$E$5,B54&lt;=Input!$F$5),Input!$D$5,IF(AND(B54&gt;=Input!$E$6,B54&lt;=Input!$F$6),Input!$D$6,IF(AND(B54&gt;=Input!$E$7,B54&lt;=Input!$F$7),Input!$D$7,"휴농"))))</f>
        <v>휴농</v>
      </c>
      <c r="D54" s="32">
        <f>VLOOKUP(C54,Input!$D$4:$L$8,9)</f>
        <v>5</v>
      </c>
      <c r="E54" s="51">
        <f t="shared" si="5"/>
        <v>0</v>
      </c>
      <c r="F54" s="52">
        <f>E54*1000/Input!$B$1</f>
        <v>0</v>
      </c>
      <c r="G54" s="71">
        <f>IF(AND(B54&gt;=Input!$E$4,B54&lt;=Input!$F$4),Input!$Q$4,IF(AND(B54&gt;=Input!$E$5,B54&lt;=Input!$F$5),Input!$Q$5,IF(AND(B54&gt;=Input!$E$6,B54&lt;=Input!$F$6),Input!$Q$6,IF(AND(B54&gt;=Input!$E$7,B54&lt;=Input!$F$7),Input!$Q$7,0))))</f>
        <v>0</v>
      </c>
      <c r="H54" s="72">
        <f t="shared" si="0"/>
        <v>0</v>
      </c>
      <c r="I54" s="73">
        <f>H54*1000*1000/Input!$B$1</f>
        <v>0</v>
      </c>
      <c r="J54" s="82">
        <v>0</v>
      </c>
      <c r="K54" s="83">
        <f>J54*Input!$B$1/1000</f>
        <v>0</v>
      </c>
      <c r="L54" s="92">
        <v>3</v>
      </c>
      <c r="M54" s="93">
        <f>L54*Input!$B$1/1000</f>
        <v>2400</v>
      </c>
      <c r="N54" s="94">
        <f>IF(J54&gt;=L54,0,IF((L54-J54)&gt;VLOOKUP(C54,Input!$D$4:$L$8,4)*1000,VLOOKUP(C54,Input!$D$4:$L$8,4)*1000,L54-J54))</f>
        <v>3</v>
      </c>
      <c r="O54" s="95">
        <f>N54*Input!$B$1/1000</f>
        <v>2400</v>
      </c>
      <c r="P54" s="104">
        <f>IF(AND(B54&gt;=Input!$E$4,B54&lt;=Input!$F$4),Input!$K$4,IF(AND(B54&gt;=Input!$E$5,B54&lt;=Input!$F$5),Input!$K$5,IF(AND(B54&gt;=Input!$E$6,B54&lt;=Input!$F$6),Input!$K$6,IF(AND(B54&gt;=Input!$E$7,B54&lt;=Input!$F$7),Input!$K$7,0))))</f>
        <v>0</v>
      </c>
      <c r="Q54" s="58">
        <f t="shared" si="1"/>
        <v>0</v>
      </c>
      <c r="R54" s="59">
        <f>Q54*1000/Input!$B$1</f>
        <v>0</v>
      </c>
      <c r="S54" s="108">
        <f t="shared" si="2"/>
        <v>0</v>
      </c>
      <c r="T54" s="109">
        <f>S54*1000/Input!$B$1/(24*3600)</f>
        <v>0</v>
      </c>
      <c r="U54" s="114">
        <f t="shared" si="3"/>
        <v>0</v>
      </c>
    </row>
    <row r="55" spans="1:21" x14ac:dyDescent="0.45">
      <c r="A55" s="40">
        <v>2000</v>
      </c>
      <c r="B55" s="41">
        <f t="shared" si="4"/>
        <v>43153</v>
      </c>
      <c r="C55" s="41" t="str">
        <f>IF(AND(B55&gt;=Input!$E$4,B55&lt;=Input!$F$4),Input!$D$4,IF(AND(B55&gt;=Input!$E$5,B55&lt;=Input!$F$5),Input!$D$5,IF(AND(B55&gt;=Input!$E$6,B55&lt;=Input!$F$6),Input!$D$6,IF(AND(B55&gt;=Input!$E$7,B55&lt;=Input!$F$7),Input!$D$7,"휴농"))))</f>
        <v>휴농</v>
      </c>
      <c r="D55" s="32">
        <f>VLOOKUP(C55,Input!$D$4:$L$8,9)</f>
        <v>5</v>
      </c>
      <c r="E55" s="51">
        <f t="shared" si="5"/>
        <v>0</v>
      </c>
      <c r="F55" s="52">
        <f>E55*1000/Input!$B$1</f>
        <v>0</v>
      </c>
      <c r="G55" s="71">
        <f>IF(AND(B55&gt;=Input!$E$4,B55&lt;=Input!$F$4),Input!$Q$4,IF(AND(B55&gt;=Input!$E$5,B55&lt;=Input!$F$5),Input!$Q$5,IF(AND(B55&gt;=Input!$E$6,B55&lt;=Input!$F$6),Input!$Q$6,IF(AND(B55&gt;=Input!$E$7,B55&lt;=Input!$F$7),Input!$Q$7,0))))</f>
        <v>0</v>
      </c>
      <c r="H55" s="72">
        <f t="shared" si="0"/>
        <v>0</v>
      </c>
      <c r="I55" s="73">
        <f>H55*1000*1000/Input!$B$1</f>
        <v>0</v>
      </c>
      <c r="J55" s="82">
        <v>0</v>
      </c>
      <c r="K55" s="83">
        <f>J55*Input!$B$1/1000</f>
        <v>0</v>
      </c>
      <c r="L55" s="92">
        <v>0</v>
      </c>
      <c r="M55" s="93">
        <f>L55*Input!$B$1/1000</f>
        <v>0</v>
      </c>
      <c r="N55" s="94">
        <f>IF(J55&gt;=L55,0,IF((L55-J55)&gt;VLOOKUP(C55,Input!$D$4:$L$8,4)*1000,VLOOKUP(C55,Input!$D$4:$L$8,4)*1000,L55-J55))</f>
        <v>0</v>
      </c>
      <c r="O55" s="95">
        <f>N55*Input!$B$1/1000</f>
        <v>0</v>
      </c>
      <c r="P55" s="104">
        <f>IF(AND(B55&gt;=Input!$E$4,B55&lt;=Input!$F$4),Input!$K$4,IF(AND(B55&gt;=Input!$E$5,B55&lt;=Input!$F$5),Input!$K$5,IF(AND(B55&gt;=Input!$E$6,B55&lt;=Input!$F$6),Input!$K$6,IF(AND(B55&gt;=Input!$E$7,B55&lt;=Input!$F$7),Input!$K$7,0))))</f>
        <v>0</v>
      </c>
      <c r="Q55" s="58">
        <f t="shared" si="1"/>
        <v>0</v>
      </c>
      <c r="R55" s="59">
        <f>Q55*1000/Input!$B$1</f>
        <v>0</v>
      </c>
      <c r="S55" s="108">
        <f t="shared" si="2"/>
        <v>0</v>
      </c>
      <c r="T55" s="109">
        <f>S55*1000/Input!$B$1/(24*3600)</f>
        <v>0</v>
      </c>
      <c r="U55" s="114">
        <f t="shared" si="3"/>
        <v>0</v>
      </c>
    </row>
    <row r="56" spans="1:21" x14ac:dyDescent="0.45">
      <c r="A56" s="40">
        <v>2000</v>
      </c>
      <c r="B56" s="41">
        <f t="shared" si="4"/>
        <v>43154</v>
      </c>
      <c r="C56" s="41" t="str">
        <f>IF(AND(B56&gt;=Input!$E$4,B56&lt;=Input!$F$4),Input!$D$4,IF(AND(B56&gt;=Input!$E$5,B56&lt;=Input!$F$5),Input!$D$5,IF(AND(B56&gt;=Input!$E$6,B56&lt;=Input!$F$6),Input!$D$6,IF(AND(B56&gt;=Input!$E$7,B56&lt;=Input!$F$7),Input!$D$7,"휴농"))))</f>
        <v>휴농</v>
      </c>
      <c r="D56" s="32">
        <f>VLOOKUP(C56,Input!$D$4:$L$8,9)</f>
        <v>5</v>
      </c>
      <c r="E56" s="51">
        <f t="shared" si="5"/>
        <v>0</v>
      </c>
      <c r="F56" s="52">
        <f>E56*1000/Input!$B$1</f>
        <v>0</v>
      </c>
      <c r="G56" s="71">
        <f>IF(AND(B56&gt;=Input!$E$4,B56&lt;=Input!$F$4),Input!$Q$4,IF(AND(B56&gt;=Input!$E$5,B56&lt;=Input!$F$5),Input!$Q$5,IF(AND(B56&gt;=Input!$E$6,B56&lt;=Input!$F$6),Input!$Q$6,IF(AND(B56&gt;=Input!$E$7,B56&lt;=Input!$F$7),Input!$Q$7,0))))</f>
        <v>0</v>
      </c>
      <c r="H56" s="72">
        <f t="shared" si="0"/>
        <v>0</v>
      </c>
      <c r="I56" s="73">
        <f>H56*1000*1000/Input!$B$1</f>
        <v>0</v>
      </c>
      <c r="J56" s="82">
        <v>0</v>
      </c>
      <c r="K56" s="83">
        <f>J56*Input!$B$1/1000</f>
        <v>0</v>
      </c>
      <c r="L56" s="92">
        <v>2</v>
      </c>
      <c r="M56" s="93">
        <f>L56*Input!$B$1/1000</f>
        <v>1600</v>
      </c>
      <c r="N56" s="94">
        <f>IF(J56&gt;=L56,0,IF((L56-J56)&gt;VLOOKUP(C56,Input!$D$4:$L$8,4)*1000,VLOOKUP(C56,Input!$D$4:$L$8,4)*1000,L56-J56))</f>
        <v>2</v>
      </c>
      <c r="O56" s="95">
        <f>N56*Input!$B$1/1000</f>
        <v>1600</v>
      </c>
      <c r="P56" s="104">
        <f>IF(AND(B56&gt;=Input!$E$4,B56&lt;=Input!$F$4),Input!$K$4,IF(AND(B56&gt;=Input!$E$5,B56&lt;=Input!$F$5),Input!$K$5,IF(AND(B56&gt;=Input!$E$6,B56&lt;=Input!$F$6),Input!$K$6,IF(AND(B56&gt;=Input!$E$7,B56&lt;=Input!$F$7),Input!$K$7,0))))</f>
        <v>0</v>
      </c>
      <c r="Q56" s="58">
        <f t="shared" si="1"/>
        <v>0</v>
      </c>
      <c r="R56" s="59">
        <f>Q56*1000/Input!$B$1</f>
        <v>0</v>
      </c>
      <c r="S56" s="108">
        <f t="shared" si="2"/>
        <v>0</v>
      </c>
      <c r="T56" s="109">
        <f>S56*1000/Input!$B$1/(24*3600)</f>
        <v>0</v>
      </c>
      <c r="U56" s="114">
        <f t="shared" si="3"/>
        <v>0</v>
      </c>
    </row>
    <row r="57" spans="1:21" x14ac:dyDescent="0.45">
      <c r="A57" s="40">
        <v>2000</v>
      </c>
      <c r="B57" s="41">
        <f t="shared" si="4"/>
        <v>43155</v>
      </c>
      <c r="C57" s="41" t="str">
        <f>IF(AND(B57&gt;=Input!$E$4,B57&lt;=Input!$F$4),Input!$D$4,IF(AND(B57&gt;=Input!$E$5,B57&lt;=Input!$F$5),Input!$D$5,IF(AND(B57&gt;=Input!$E$6,B57&lt;=Input!$F$6),Input!$D$6,IF(AND(B57&gt;=Input!$E$7,B57&lt;=Input!$F$7),Input!$D$7,"휴농"))))</f>
        <v>휴농</v>
      </c>
      <c r="D57" s="32">
        <f>VLOOKUP(C57,Input!$D$4:$L$8,9)</f>
        <v>5</v>
      </c>
      <c r="E57" s="51">
        <f t="shared" si="5"/>
        <v>0</v>
      </c>
      <c r="F57" s="52">
        <f>E57*1000/Input!$B$1</f>
        <v>0</v>
      </c>
      <c r="G57" s="71">
        <f>IF(AND(B57&gt;=Input!$E$4,B57&lt;=Input!$F$4),Input!$Q$4,IF(AND(B57&gt;=Input!$E$5,B57&lt;=Input!$F$5),Input!$Q$5,IF(AND(B57&gt;=Input!$E$6,B57&lt;=Input!$F$6),Input!$Q$6,IF(AND(B57&gt;=Input!$E$7,B57&lt;=Input!$F$7),Input!$Q$7,0))))</f>
        <v>0</v>
      </c>
      <c r="H57" s="72">
        <f t="shared" si="0"/>
        <v>0</v>
      </c>
      <c r="I57" s="73">
        <f>H57*1000*1000/Input!$B$1</f>
        <v>0</v>
      </c>
      <c r="J57" s="82">
        <v>0</v>
      </c>
      <c r="K57" s="83">
        <f>J57*Input!$B$1/1000</f>
        <v>0</v>
      </c>
      <c r="L57" s="92">
        <v>1</v>
      </c>
      <c r="M57" s="93">
        <f>L57*Input!$B$1/1000</f>
        <v>800</v>
      </c>
      <c r="N57" s="94">
        <f>IF(J57&gt;=L57,0,IF((L57-J57)&gt;VLOOKUP(C57,Input!$D$4:$L$8,4)*1000,VLOOKUP(C57,Input!$D$4:$L$8,4)*1000,L57-J57))</f>
        <v>1</v>
      </c>
      <c r="O57" s="95">
        <f>N57*Input!$B$1/1000</f>
        <v>800</v>
      </c>
      <c r="P57" s="104">
        <f>IF(AND(B57&gt;=Input!$E$4,B57&lt;=Input!$F$4),Input!$K$4,IF(AND(B57&gt;=Input!$E$5,B57&lt;=Input!$F$5),Input!$K$5,IF(AND(B57&gt;=Input!$E$6,B57&lt;=Input!$F$6),Input!$K$6,IF(AND(B57&gt;=Input!$E$7,B57&lt;=Input!$F$7),Input!$K$7,0))))</f>
        <v>0</v>
      </c>
      <c r="Q57" s="58">
        <f t="shared" si="1"/>
        <v>0</v>
      </c>
      <c r="R57" s="59">
        <f>Q57*1000/Input!$B$1</f>
        <v>0</v>
      </c>
      <c r="S57" s="108">
        <f t="shared" si="2"/>
        <v>0</v>
      </c>
      <c r="T57" s="109">
        <f>S57*1000/Input!$B$1/(24*3600)</f>
        <v>0</v>
      </c>
      <c r="U57" s="114">
        <f t="shared" si="3"/>
        <v>0</v>
      </c>
    </row>
    <row r="58" spans="1:21" x14ac:dyDescent="0.45">
      <c r="A58" s="40">
        <v>2000</v>
      </c>
      <c r="B58" s="41">
        <f t="shared" si="4"/>
        <v>43156</v>
      </c>
      <c r="C58" s="41" t="str">
        <f>IF(AND(B58&gt;=Input!$E$4,B58&lt;=Input!$F$4),Input!$D$4,IF(AND(B58&gt;=Input!$E$5,B58&lt;=Input!$F$5),Input!$D$5,IF(AND(B58&gt;=Input!$E$6,B58&lt;=Input!$F$6),Input!$D$6,IF(AND(B58&gt;=Input!$E$7,B58&lt;=Input!$F$7),Input!$D$7,"휴농"))))</f>
        <v>휴농</v>
      </c>
      <c r="D58" s="32">
        <f>VLOOKUP(C58,Input!$D$4:$L$8,9)</f>
        <v>5</v>
      </c>
      <c r="E58" s="51">
        <f t="shared" si="5"/>
        <v>0</v>
      </c>
      <c r="F58" s="52">
        <f>E58*1000/Input!$B$1</f>
        <v>0</v>
      </c>
      <c r="G58" s="71">
        <f>IF(AND(B58&gt;=Input!$E$4,B58&lt;=Input!$F$4),Input!$Q$4,IF(AND(B58&gt;=Input!$E$5,B58&lt;=Input!$F$5),Input!$Q$5,IF(AND(B58&gt;=Input!$E$6,B58&lt;=Input!$F$6),Input!$Q$6,IF(AND(B58&gt;=Input!$E$7,B58&lt;=Input!$F$7),Input!$Q$7,0))))</f>
        <v>0</v>
      </c>
      <c r="H58" s="72">
        <f t="shared" si="0"/>
        <v>0</v>
      </c>
      <c r="I58" s="73">
        <f>H58*1000*1000/Input!$B$1</f>
        <v>0</v>
      </c>
      <c r="J58" s="82">
        <v>0</v>
      </c>
      <c r="K58" s="83">
        <f>J58*Input!$B$1/1000</f>
        <v>0</v>
      </c>
      <c r="L58" s="92">
        <v>5</v>
      </c>
      <c r="M58" s="93">
        <f>L58*Input!$B$1/1000</f>
        <v>4000</v>
      </c>
      <c r="N58" s="94">
        <f>IF(J58&gt;=L58,0,IF((L58-J58)&gt;VLOOKUP(C58,Input!$D$4:$L$8,4)*1000,VLOOKUP(C58,Input!$D$4:$L$8,4)*1000,L58-J58))</f>
        <v>5</v>
      </c>
      <c r="O58" s="95">
        <f>N58*Input!$B$1/1000</f>
        <v>4000</v>
      </c>
      <c r="P58" s="104">
        <f>IF(AND(B58&gt;=Input!$E$4,B58&lt;=Input!$F$4),Input!$K$4,IF(AND(B58&gt;=Input!$E$5,B58&lt;=Input!$F$5),Input!$K$5,IF(AND(B58&gt;=Input!$E$6,B58&lt;=Input!$F$6),Input!$K$6,IF(AND(B58&gt;=Input!$E$7,B58&lt;=Input!$F$7),Input!$K$7,0))))</f>
        <v>0</v>
      </c>
      <c r="Q58" s="58">
        <f t="shared" si="1"/>
        <v>0</v>
      </c>
      <c r="R58" s="59">
        <f>Q58*1000/Input!$B$1</f>
        <v>0</v>
      </c>
      <c r="S58" s="108">
        <f t="shared" si="2"/>
        <v>0</v>
      </c>
      <c r="T58" s="109">
        <f>S58*1000/Input!$B$1/(24*3600)</f>
        <v>0</v>
      </c>
      <c r="U58" s="114">
        <f t="shared" si="3"/>
        <v>0</v>
      </c>
    </row>
    <row r="59" spans="1:21" x14ac:dyDescent="0.45">
      <c r="A59" s="40">
        <v>2000</v>
      </c>
      <c r="B59" s="41">
        <f t="shared" si="4"/>
        <v>43157</v>
      </c>
      <c r="C59" s="41" t="str">
        <f>IF(AND(B59&gt;=Input!$E$4,B59&lt;=Input!$F$4),Input!$D$4,IF(AND(B59&gt;=Input!$E$5,B59&lt;=Input!$F$5),Input!$D$5,IF(AND(B59&gt;=Input!$E$6,B59&lt;=Input!$F$6),Input!$D$6,IF(AND(B59&gt;=Input!$E$7,B59&lt;=Input!$F$7),Input!$D$7,"휴농"))))</f>
        <v>휴농</v>
      </c>
      <c r="D59" s="32">
        <f>VLOOKUP(C59,Input!$D$4:$L$8,9)</f>
        <v>5</v>
      </c>
      <c r="E59" s="51">
        <f t="shared" si="5"/>
        <v>0</v>
      </c>
      <c r="F59" s="52">
        <f>E59*1000/Input!$B$1</f>
        <v>0</v>
      </c>
      <c r="G59" s="71">
        <f>IF(AND(B59&gt;=Input!$E$4,B59&lt;=Input!$F$4),Input!$Q$4,IF(AND(B59&gt;=Input!$E$5,B59&lt;=Input!$F$5),Input!$Q$5,IF(AND(B59&gt;=Input!$E$6,B59&lt;=Input!$F$6),Input!$Q$6,IF(AND(B59&gt;=Input!$E$7,B59&lt;=Input!$F$7),Input!$Q$7,0))))</f>
        <v>0</v>
      </c>
      <c r="H59" s="72">
        <f t="shared" si="0"/>
        <v>0</v>
      </c>
      <c r="I59" s="73">
        <f>H59*1000*1000/Input!$B$1</f>
        <v>0</v>
      </c>
      <c r="J59" s="82">
        <v>0</v>
      </c>
      <c r="K59" s="83">
        <f>J59*Input!$B$1/1000</f>
        <v>0</v>
      </c>
      <c r="L59" s="92">
        <v>3</v>
      </c>
      <c r="M59" s="93">
        <f>L59*Input!$B$1/1000</f>
        <v>2400</v>
      </c>
      <c r="N59" s="94">
        <f>IF(J59&gt;=L59,0,IF((L59-J59)&gt;VLOOKUP(C59,Input!$D$4:$L$8,4)*1000,VLOOKUP(C59,Input!$D$4:$L$8,4)*1000,L59-J59))</f>
        <v>3</v>
      </c>
      <c r="O59" s="95">
        <f>N59*Input!$B$1/1000</f>
        <v>2400</v>
      </c>
      <c r="P59" s="104">
        <f>IF(AND(B59&gt;=Input!$E$4,B59&lt;=Input!$F$4),Input!$K$4,IF(AND(B59&gt;=Input!$E$5,B59&lt;=Input!$F$5),Input!$K$5,IF(AND(B59&gt;=Input!$E$6,B59&lt;=Input!$F$6),Input!$K$6,IF(AND(B59&gt;=Input!$E$7,B59&lt;=Input!$F$7),Input!$K$7,0))))</f>
        <v>0</v>
      </c>
      <c r="Q59" s="58">
        <f t="shared" si="1"/>
        <v>0</v>
      </c>
      <c r="R59" s="59">
        <f>Q59*1000/Input!$B$1</f>
        <v>0</v>
      </c>
      <c r="S59" s="108">
        <f t="shared" si="2"/>
        <v>0</v>
      </c>
      <c r="T59" s="109">
        <f>S59*1000/Input!$B$1/(24*3600)</f>
        <v>0</v>
      </c>
      <c r="U59" s="114">
        <f t="shared" si="3"/>
        <v>0</v>
      </c>
    </row>
    <row r="60" spans="1:21" x14ac:dyDescent="0.45">
      <c r="A60" s="40">
        <v>2000</v>
      </c>
      <c r="B60" s="41">
        <f t="shared" si="4"/>
        <v>43158</v>
      </c>
      <c r="C60" s="41" t="str">
        <f>IF(AND(B60&gt;=Input!$E$4,B60&lt;=Input!$F$4),Input!$D$4,IF(AND(B60&gt;=Input!$E$5,B60&lt;=Input!$F$5),Input!$D$5,IF(AND(B60&gt;=Input!$E$6,B60&lt;=Input!$F$6),Input!$D$6,IF(AND(B60&gt;=Input!$E$7,B60&lt;=Input!$F$7),Input!$D$7,"휴농"))))</f>
        <v>휴농</v>
      </c>
      <c r="D60" s="32">
        <f>VLOOKUP(C60,Input!$D$4:$L$8,9)</f>
        <v>5</v>
      </c>
      <c r="E60" s="51">
        <f t="shared" si="5"/>
        <v>0</v>
      </c>
      <c r="F60" s="52">
        <f>E60*1000/Input!$B$1</f>
        <v>0</v>
      </c>
      <c r="G60" s="71">
        <f>IF(AND(B60&gt;=Input!$E$4,B60&lt;=Input!$F$4),Input!$Q$4,IF(AND(B60&gt;=Input!$E$5,B60&lt;=Input!$F$5),Input!$Q$5,IF(AND(B60&gt;=Input!$E$6,B60&lt;=Input!$F$6),Input!$Q$6,IF(AND(B60&gt;=Input!$E$7,B60&lt;=Input!$F$7),Input!$Q$7,0))))</f>
        <v>0</v>
      </c>
      <c r="H60" s="72">
        <f t="shared" si="0"/>
        <v>0</v>
      </c>
      <c r="I60" s="73">
        <f>H60*1000*1000/Input!$B$1</f>
        <v>0</v>
      </c>
      <c r="J60" s="82">
        <v>0</v>
      </c>
      <c r="K60" s="83">
        <f>J60*Input!$B$1/1000</f>
        <v>0</v>
      </c>
      <c r="L60" s="92">
        <v>3.5</v>
      </c>
      <c r="M60" s="93">
        <f>L60*Input!$B$1/1000</f>
        <v>2800</v>
      </c>
      <c r="N60" s="94">
        <f>IF(J60&gt;=L60,0,IF((L60-J60)&gt;VLOOKUP(C60,Input!$D$4:$L$8,4)*1000,VLOOKUP(C60,Input!$D$4:$L$8,4)*1000,L60-J60))</f>
        <v>3.5</v>
      </c>
      <c r="O60" s="95">
        <f>N60*Input!$B$1/1000</f>
        <v>2800</v>
      </c>
      <c r="P60" s="104">
        <f>IF(AND(B60&gt;=Input!$E$4,B60&lt;=Input!$F$4),Input!$K$4,IF(AND(B60&gt;=Input!$E$5,B60&lt;=Input!$F$5),Input!$K$5,IF(AND(B60&gt;=Input!$E$6,B60&lt;=Input!$F$6),Input!$K$6,IF(AND(B60&gt;=Input!$E$7,B60&lt;=Input!$F$7),Input!$K$7,0))))</f>
        <v>0</v>
      </c>
      <c r="Q60" s="58">
        <f t="shared" si="1"/>
        <v>0</v>
      </c>
      <c r="R60" s="59">
        <f>Q60*1000/Input!$B$1</f>
        <v>0</v>
      </c>
      <c r="S60" s="108">
        <f t="shared" si="2"/>
        <v>0</v>
      </c>
      <c r="T60" s="109">
        <f>S60*1000/Input!$B$1/(24*3600)</f>
        <v>0</v>
      </c>
      <c r="U60" s="114">
        <f t="shared" si="3"/>
        <v>0</v>
      </c>
    </row>
    <row r="61" spans="1:21" x14ac:dyDescent="0.45">
      <c r="A61" s="40">
        <v>2000</v>
      </c>
      <c r="B61" s="41">
        <f t="shared" si="4"/>
        <v>43159</v>
      </c>
      <c r="C61" s="41" t="str">
        <f>IF(AND(B61&gt;=Input!$E$4,B61&lt;=Input!$F$4),Input!$D$4,IF(AND(B61&gt;=Input!$E$5,B61&lt;=Input!$F$5),Input!$D$5,IF(AND(B61&gt;=Input!$E$6,B61&lt;=Input!$F$6),Input!$D$6,IF(AND(B61&gt;=Input!$E$7,B61&lt;=Input!$F$7),Input!$D$7,"휴농"))))</f>
        <v>휴농</v>
      </c>
      <c r="D61" s="32">
        <f>VLOOKUP(C61,Input!$D$4:$L$8,9)</f>
        <v>5</v>
      </c>
      <c r="E61" s="51">
        <f t="shared" si="5"/>
        <v>0</v>
      </c>
      <c r="F61" s="52">
        <f>E61*1000/Input!$B$1</f>
        <v>0</v>
      </c>
      <c r="G61" s="71">
        <f>IF(AND(B61&gt;=Input!$E$4,B61&lt;=Input!$F$4),Input!$Q$4,IF(AND(B61&gt;=Input!$E$5,B61&lt;=Input!$F$5),Input!$Q$5,IF(AND(B61&gt;=Input!$E$6,B61&lt;=Input!$F$6),Input!$Q$6,IF(AND(B61&gt;=Input!$E$7,B61&lt;=Input!$F$7),Input!$Q$7,0))))</f>
        <v>0</v>
      </c>
      <c r="H61" s="72">
        <f t="shared" si="0"/>
        <v>0</v>
      </c>
      <c r="I61" s="73">
        <f>H61*1000*1000/Input!$B$1</f>
        <v>0</v>
      </c>
      <c r="J61" s="82">
        <v>0</v>
      </c>
      <c r="K61" s="83">
        <f>J61*Input!$B$1/1000</f>
        <v>0</v>
      </c>
      <c r="L61" s="92">
        <v>0.5</v>
      </c>
      <c r="M61" s="93">
        <f>L61*Input!$B$1/1000</f>
        <v>400</v>
      </c>
      <c r="N61" s="94">
        <f>IF(J61&gt;=L61,0,IF((L61-J61)&gt;VLOOKUP(C61,Input!$D$4:$L$8,4)*1000,VLOOKUP(C61,Input!$D$4:$L$8,4)*1000,L61-J61))</f>
        <v>0.5</v>
      </c>
      <c r="O61" s="95">
        <f>N61*Input!$B$1/1000</f>
        <v>400</v>
      </c>
      <c r="P61" s="104">
        <f>IF(AND(B61&gt;=Input!$E$4,B61&lt;=Input!$F$4),Input!$K$4,IF(AND(B61&gt;=Input!$E$5,B61&lt;=Input!$F$5),Input!$K$5,IF(AND(B61&gt;=Input!$E$6,B61&lt;=Input!$F$6),Input!$K$6,IF(AND(B61&gt;=Input!$E$7,B61&lt;=Input!$F$7),Input!$K$7,0))))</f>
        <v>0</v>
      </c>
      <c r="Q61" s="58">
        <f t="shared" si="1"/>
        <v>0</v>
      </c>
      <c r="R61" s="59">
        <f>Q61*1000/Input!$B$1</f>
        <v>0</v>
      </c>
      <c r="S61" s="108">
        <f t="shared" si="2"/>
        <v>0</v>
      </c>
      <c r="T61" s="109">
        <f>S61*1000/Input!$B$1/(24*3600)</f>
        <v>0</v>
      </c>
      <c r="U61" s="114">
        <f t="shared" si="3"/>
        <v>0</v>
      </c>
    </row>
    <row r="62" spans="1:21" x14ac:dyDescent="0.45">
      <c r="A62" s="40">
        <v>2000</v>
      </c>
      <c r="B62" s="41">
        <f t="shared" si="4"/>
        <v>43160</v>
      </c>
      <c r="C62" s="41" t="str">
        <f>IF(AND(B62&gt;=Input!$E$4,B62&lt;=Input!$F$4),Input!$D$4,IF(AND(B62&gt;=Input!$E$5,B62&lt;=Input!$F$5),Input!$D$5,IF(AND(B62&gt;=Input!$E$6,B62&lt;=Input!$F$6),Input!$D$6,IF(AND(B62&gt;=Input!$E$7,B62&lt;=Input!$F$7),Input!$D$7,"휴농"))))</f>
        <v>휴농</v>
      </c>
      <c r="D62" s="32">
        <f>VLOOKUP(C62,Input!$D$4:$L$8,9)</f>
        <v>5</v>
      </c>
      <c r="E62" s="51">
        <f t="shared" si="5"/>
        <v>0</v>
      </c>
      <c r="F62" s="52">
        <f>E62*1000/Input!$B$1</f>
        <v>0</v>
      </c>
      <c r="G62" s="71">
        <f>IF(AND(B62&gt;=Input!$E$4,B62&lt;=Input!$F$4),Input!$Q$4,IF(AND(B62&gt;=Input!$E$5,B62&lt;=Input!$F$5),Input!$Q$5,IF(AND(B62&gt;=Input!$E$6,B62&lt;=Input!$F$6),Input!$Q$6,IF(AND(B62&gt;=Input!$E$7,B62&lt;=Input!$F$7),Input!$Q$7,0))))</f>
        <v>0</v>
      </c>
      <c r="H62" s="72">
        <f t="shared" si="0"/>
        <v>0</v>
      </c>
      <c r="I62" s="73">
        <f>H62*1000*1000/Input!$B$1</f>
        <v>0</v>
      </c>
      <c r="J62" s="82">
        <v>0</v>
      </c>
      <c r="K62" s="83">
        <f>J62*Input!$B$1/1000</f>
        <v>0</v>
      </c>
      <c r="L62" s="92">
        <v>4.5</v>
      </c>
      <c r="M62" s="93">
        <f>L62*Input!$B$1/1000</f>
        <v>3600</v>
      </c>
      <c r="N62" s="94">
        <f>IF(J62&gt;=L62,0,IF((L62-J62)&gt;VLOOKUP(C62,Input!$D$4:$L$8,4)*1000,VLOOKUP(C62,Input!$D$4:$L$8,4)*1000,L62-J62))</f>
        <v>4.5</v>
      </c>
      <c r="O62" s="95">
        <f>N62*Input!$B$1/1000</f>
        <v>3600</v>
      </c>
      <c r="P62" s="104">
        <f>IF(AND(B62&gt;=Input!$E$4,B62&lt;=Input!$F$4),Input!$K$4,IF(AND(B62&gt;=Input!$E$5,B62&lt;=Input!$F$5),Input!$K$5,IF(AND(B62&gt;=Input!$E$6,B62&lt;=Input!$F$6),Input!$K$6,IF(AND(B62&gt;=Input!$E$7,B62&lt;=Input!$F$7),Input!$K$7,0))))</f>
        <v>0</v>
      </c>
      <c r="Q62" s="58">
        <f t="shared" si="1"/>
        <v>0</v>
      </c>
      <c r="R62" s="59">
        <f>Q62*1000/Input!$B$1</f>
        <v>0</v>
      </c>
      <c r="S62" s="108">
        <f t="shared" si="2"/>
        <v>0</v>
      </c>
      <c r="T62" s="109">
        <f>S62*1000/Input!$B$1/(24*3600)</f>
        <v>0</v>
      </c>
      <c r="U62" s="114">
        <f t="shared" si="3"/>
        <v>0</v>
      </c>
    </row>
    <row r="63" spans="1:21" x14ac:dyDescent="0.45">
      <c r="A63" s="40">
        <v>2000</v>
      </c>
      <c r="B63" s="41">
        <f t="shared" si="4"/>
        <v>43161</v>
      </c>
      <c r="C63" s="41" t="str">
        <f>IF(AND(B63&gt;=Input!$E$4,B63&lt;=Input!$F$4),Input!$D$4,IF(AND(B63&gt;=Input!$E$5,B63&lt;=Input!$F$5),Input!$D$5,IF(AND(B63&gt;=Input!$E$6,B63&lt;=Input!$F$6),Input!$D$6,IF(AND(B63&gt;=Input!$E$7,B63&lt;=Input!$F$7),Input!$D$7,"휴농"))))</f>
        <v>휴농</v>
      </c>
      <c r="D63" s="32">
        <f>VLOOKUP(C63,Input!$D$4:$L$8,9)</f>
        <v>5</v>
      </c>
      <c r="E63" s="51">
        <f t="shared" si="5"/>
        <v>0</v>
      </c>
      <c r="F63" s="52">
        <f>E63*1000/Input!$B$1</f>
        <v>0</v>
      </c>
      <c r="G63" s="71">
        <f>IF(AND(B63&gt;=Input!$E$4,B63&lt;=Input!$F$4),Input!$Q$4,IF(AND(B63&gt;=Input!$E$5,B63&lt;=Input!$F$5),Input!$Q$5,IF(AND(B63&gt;=Input!$E$6,B63&lt;=Input!$F$6),Input!$Q$6,IF(AND(B63&gt;=Input!$E$7,B63&lt;=Input!$F$7),Input!$Q$7,0))))</f>
        <v>0</v>
      </c>
      <c r="H63" s="72">
        <f t="shared" si="0"/>
        <v>0</v>
      </c>
      <c r="I63" s="73">
        <f>H63*1000*1000/Input!$B$1</f>
        <v>0</v>
      </c>
      <c r="J63" s="82">
        <v>0</v>
      </c>
      <c r="K63" s="83">
        <f>J63*Input!$B$1/1000</f>
        <v>0</v>
      </c>
      <c r="L63" s="92">
        <v>1</v>
      </c>
      <c r="M63" s="93">
        <f>L63*Input!$B$1/1000</f>
        <v>800</v>
      </c>
      <c r="N63" s="94">
        <f>IF(J63&gt;=L63,0,IF((L63-J63)&gt;VLOOKUP(C63,Input!$D$4:$L$8,4)*1000,VLOOKUP(C63,Input!$D$4:$L$8,4)*1000,L63-J63))</f>
        <v>1</v>
      </c>
      <c r="O63" s="95">
        <f>N63*Input!$B$1/1000</f>
        <v>800</v>
      </c>
      <c r="P63" s="104">
        <f>IF(AND(B63&gt;=Input!$E$4,B63&lt;=Input!$F$4),Input!$K$4,IF(AND(B63&gt;=Input!$E$5,B63&lt;=Input!$F$5),Input!$K$5,IF(AND(B63&gt;=Input!$E$6,B63&lt;=Input!$F$6),Input!$K$6,IF(AND(B63&gt;=Input!$E$7,B63&lt;=Input!$F$7),Input!$K$7,0))))</f>
        <v>0</v>
      </c>
      <c r="Q63" s="58">
        <f t="shared" si="1"/>
        <v>0</v>
      </c>
      <c r="R63" s="59">
        <f>Q63*1000/Input!$B$1</f>
        <v>0</v>
      </c>
      <c r="S63" s="108">
        <f t="shared" si="2"/>
        <v>0</v>
      </c>
      <c r="T63" s="109">
        <f>S63*1000/Input!$B$1/(24*3600)</f>
        <v>0</v>
      </c>
      <c r="U63" s="114">
        <f t="shared" si="3"/>
        <v>0</v>
      </c>
    </row>
    <row r="64" spans="1:21" x14ac:dyDescent="0.45">
      <c r="A64" s="40">
        <v>2000</v>
      </c>
      <c r="B64" s="41">
        <f t="shared" si="4"/>
        <v>43162</v>
      </c>
      <c r="C64" s="41" t="str">
        <f>IF(AND(B64&gt;=Input!$E$4,B64&lt;=Input!$F$4),Input!$D$4,IF(AND(B64&gt;=Input!$E$5,B64&lt;=Input!$F$5),Input!$D$5,IF(AND(B64&gt;=Input!$E$6,B64&lt;=Input!$F$6),Input!$D$6,IF(AND(B64&gt;=Input!$E$7,B64&lt;=Input!$F$7),Input!$D$7,"휴농"))))</f>
        <v>휴농</v>
      </c>
      <c r="D64" s="32">
        <f>VLOOKUP(C64,Input!$D$4:$L$8,9)</f>
        <v>5</v>
      </c>
      <c r="E64" s="51">
        <f t="shared" si="5"/>
        <v>0</v>
      </c>
      <c r="F64" s="52">
        <f>E64*1000/Input!$B$1</f>
        <v>0</v>
      </c>
      <c r="G64" s="71">
        <f>IF(AND(B64&gt;=Input!$E$4,B64&lt;=Input!$F$4),Input!$Q$4,IF(AND(B64&gt;=Input!$E$5,B64&lt;=Input!$F$5),Input!$Q$5,IF(AND(B64&gt;=Input!$E$6,B64&lt;=Input!$F$6),Input!$Q$6,IF(AND(B64&gt;=Input!$E$7,B64&lt;=Input!$F$7),Input!$Q$7,0))))</f>
        <v>0</v>
      </c>
      <c r="H64" s="72">
        <f t="shared" si="0"/>
        <v>0</v>
      </c>
      <c r="I64" s="73">
        <f>H64*1000*1000/Input!$B$1</f>
        <v>0</v>
      </c>
      <c r="J64" s="82">
        <v>0</v>
      </c>
      <c r="K64" s="83">
        <f>J64*Input!$B$1/1000</f>
        <v>0</v>
      </c>
      <c r="L64" s="92">
        <v>2</v>
      </c>
      <c r="M64" s="93">
        <f>L64*Input!$B$1/1000</f>
        <v>1600</v>
      </c>
      <c r="N64" s="94">
        <f>IF(J64&gt;=L64,0,IF((L64-J64)&gt;VLOOKUP(C64,Input!$D$4:$L$8,4)*1000,VLOOKUP(C64,Input!$D$4:$L$8,4)*1000,L64-J64))</f>
        <v>2</v>
      </c>
      <c r="O64" s="95">
        <f>N64*Input!$B$1/1000</f>
        <v>1600</v>
      </c>
      <c r="P64" s="104">
        <f>IF(AND(B64&gt;=Input!$E$4,B64&lt;=Input!$F$4),Input!$K$4,IF(AND(B64&gt;=Input!$E$5,B64&lt;=Input!$F$5),Input!$K$5,IF(AND(B64&gt;=Input!$E$6,B64&lt;=Input!$F$6),Input!$K$6,IF(AND(B64&gt;=Input!$E$7,B64&lt;=Input!$F$7),Input!$K$7,0))))</f>
        <v>0</v>
      </c>
      <c r="Q64" s="58">
        <f t="shared" si="1"/>
        <v>0</v>
      </c>
      <c r="R64" s="59">
        <f>Q64*1000/Input!$B$1</f>
        <v>0</v>
      </c>
      <c r="S64" s="108">
        <f t="shared" si="2"/>
        <v>0</v>
      </c>
      <c r="T64" s="109">
        <f>S64*1000/Input!$B$1/(24*3600)</f>
        <v>0</v>
      </c>
      <c r="U64" s="114">
        <f t="shared" si="3"/>
        <v>0</v>
      </c>
    </row>
    <row r="65" spans="1:21" x14ac:dyDescent="0.45">
      <c r="A65" s="40">
        <v>2000</v>
      </c>
      <c r="B65" s="41">
        <f t="shared" si="4"/>
        <v>43163</v>
      </c>
      <c r="C65" s="41" t="str">
        <f>IF(AND(B65&gt;=Input!$E$4,B65&lt;=Input!$F$4),Input!$D$4,IF(AND(B65&gt;=Input!$E$5,B65&lt;=Input!$F$5),Input!$D$5,IF(AND(B65&gt;=Input!$E$6,B65&lt;=Input!$F$6),Input!$D$6,IF(AND(B65&gt;=Input!$E$7,B65&lt;=Input!$F$7),Input!$D$7,"휴농"))))</f>
        <v>휴농</v>
      </c>
      <c r="D65" s="32">
        <f>VLOOKUP(C65,Input!$D$4:$L$8,9)</f>
        <v>5</v>
      </c>
      <c r="E65" s="51">
        <f t="shared" si="5"/>
        <v>0</v>
      </c>
      <c r="F65" s="52">
        <f>E65*1000/Input!$B$1</f>
        <v>0</v>
      </c>
      <c r="G65" s="71">
        <f>IF(AND(B65&gt;=Input!$E$4,B65&lt;=Input!$F$4),Input!$Q$4,IF(AND(B65&gt;=Input!$E$5,B65&lt;=Input!$F$5),Input!$Q$5,IF(AND(B65&gt;=Input!$E$6,B65&lt;=Input!$F$6),Input!$Q$6,IF(AND(B65&gt;=Input!$E$7,B65&lt;=Input!$F$7),Input!$Q$7,0))))</f>
        <v>0</v>
      </c>
      <c r="H65" s="72">
        <f t="shared" si="0"/>
        <v>0</v>
      </c>
      <c r="I65" s="73">
        <f>H65*1000*1000/Input!$B$1</f>
        <v>0</v>
      </c>
      <c r="J65" s="82">
        <v>0</v>
      </c>
      <c r="K65" s="83">
        <f>J65*Input!$B$1/1000</f>
        <v>0</v>
      </c>
      <c r="L65" s="92">
        <v>2.5</v>
      </c>
      <c r="M65" s="93">
        <f>L65*Input!$B$1/1000</f>
        <v>2000</v>
      </c>
      <c r="N65" s="94">
        <f>IF(J65&gt;=L65,0,IF((L65-J65)&gt;VLOOKUP(C65,Input!$D$4:$L$8,4)*1000,VLOOKUP(C65,Input!$D$4:$L$8,4)*1000,L65-J65))</f>
        <v>2.5</v>
      </c>
      <c r="O65" s="95">
        <f>N65*Input!$B$1/1000</f>
        <v>2000</v>
      </c>
      <c r="P65" s="104">
        <f>IF(AND(B65&gt;=Input!$E$4,B65&lt;=Input!$F$4),Input!$K$4,IF(AND(B65&gt;=Input!$E$5,B65&lt;=Input!$F$5),Input!$K$5,IF(AND(B65&gt;=Input!$E$6,B65&lt;=Input!$F$6),Input!$K$6,IF(AND(B65&gt;=Input!$E$7,B65&lt;=Input!$F$7),Input!$K$7,0))))</f>
        <v>0</v>
      </c>
      <c r="Q65" s="58">
        <f t="shared" si="1"/>
        <v>0</v>
      </c>
      <c r="R65" s="59">
        <f>Q65*1000/Input!$B$1</f>
        <v>0</v>
      </c>
      <c r="S65" s="108">
        <f t="shared" si="2"/>
        <v>0</v>
      </c>
      <c r="T65" s="109">
        <f>S65*1000/Input!$B$1/(24*3600)</f>
        <v>0</v>
      </c>
      <c r="U65" s="114">
        <f t="shared" si="3"/>
        <v>0</v>
      </c>
    </row>
    <row r="66" spans="1:21" x14ac:dyDescent="0.45">
      <c r="A66" s="40">
        <v>2000</v>
      </c>
      <c r="B66" s="41">
        <f t="shared" si="4"/>
        <v>43164</v>
      </c>
      <c r="C66" s="41" t="str">
        <f>IF(AND(B66&gt;=Input!$E$4,B66&lt;=Input!$F$4),Input!$D$4,IF(AND(B66&gt;=Input!$E$5,B66&lt;=Input!$F$5),Input!$D$5,IF(AND(B66&gt;=Input!$E$6,B66&lt;=Input!$F$6),Input!$D$6,IF(AND(B66&gt;=Input!$E$7,B66&lt;=Input!$F$7),Input!$D$7,"휴농"))))</f>
        <v>휴농</v>
      </c>
      <c r="D66" s="32">
        <f>VLOOKUP(C66,Input!$D$4:$L$8,9)</f>
        <v>5</v>
      </c>
      <c r="E66" s="51">
        <f t="shared" si="5"/>
        <v>0</v>
      </c>
      <c r="F66" s="52">
        <f>E66*1000/Input!$B$1</f>
        <v>0</v>
      </c>
      <c r="G66" s="71">
        <f>IF(AND(B66&gt;=Input!$E$4,B66&lt;=Input!$F$4),Input!$Q$4,IF(AND(B66&gt;=Input!$E$5,B66&lt;=Input!$F$5),Input!$Q$5,IF(AND(B66&gt;=Input!$E$6,B66&lt;=Input!$F$6),Input!$Q$6,IF(AND(B66&gt;=Input!$E$7,B66&lt;=Input!$F$7),Input!$Q$7,0))))</f>
        <v>0</v>
      </c>
      <c r="H66" s="72">
        <f t="shared" si="0"/>
        <v>0</v>
      </c>
      <c r="I66" s="73">
        <f>H66*1000*1000/Input!$B$1</f>
        <v>0</v>
      </c>
      <c r="J66" s="82">
        <v>0</v>
      </c>
      <c r="K66" s="83">
        <f>J66*Input!$B$1/1000</f>
        <v>0</v>
      </c>
      <c r="L66" s="92">
        <v>5</v>
      </c>
      <c r="M66" s="93">
        <f>L66*Input!$B$1/1000</f>
        <v>4000</v>
      </c>
      <c r="N66" s="94">
        <f>IF(J66&gt;=L66,0,IF((L66-J66)&gt;VLOOKUP(C66,Input!$D$4:$L$8,4)*1000,VLOOKUP(C66,Input!$D$4:$L$8,4)*1000,L66-J66))</f>
        <v>5</v>
      </c>
      <c r="O66" s="95">
        <f>N66*Input!$B$1/1000</f>
        <v>4000</v>
      </c>
      <c r="P66" s="104">
        <f>IF(AND(B66&gt;=Input!$E$4,B66&lt;=Input!$F$4),Input!$K$4,IF(AND(B66&gt;=Input!$E$5,B66&lt;=Input!$F$5),Input!$K$5,IF(AND(B66&gt;=Input!$E$6,B66&lt;=Input!$F$6),Input!$K$6,IF(AND(B66&gt;=Input!$E$7,B66&lt;=Input!$F$7),Input!$K$7,0))))</f>
        <v>0</v>
      </c>
      <c r="Q66" s="58">
        <f t="shared" si="1"/>
        <v>0</v>
      </c>
      <c r="R66" s="59">
        <f>Q66*1000/Input!$B$1</f>
        <v>0</v>
      </c>
      <c r="S66" s="108">
        <f t="shared" si="2"/>
        <v>0</v>
      </c>
      <c r="T66" s="109">
        <f>S66*1000/Input!$B$1/(24*3600)</f>
        <v>0</v>
      </c>
      <c r="U66" s="114">
        <f t="shared" si="3"/>
        <v>0</v>
      </c>
    </row>
    <row r="67" spans="1:21" x14ac:dyDescent="0.45">
      <c r="A67" s="40">
        <v>2000</v>
      </c>
      <c r="B67" s="41">
        <f t="shared" si="4"/>
        <v>43165</v>
      </c>
      <c r="C67" s="41" t="str">
        <f>IF(AND(B67&gt;=Input!$E$4,B67&lt;=Input!$F$4),Input!$D$4,IF(AND(B67&gt;=Input!$E$5,B67&lt;=Input!$F$5),Input!$D$5,IF(AND(B67&gt;=Input!$E$6,B67&lt;=Input!$F$6),Input!$D$6,IF(AND(B67&gt;=Input!$E$7,B67&lt;=Input!$F$7),Input!$D$7,"휴농"))))</f>
        <v>휴농</v>
      </c>
      <c r="D67" s="32">
        <f>VLOOKUP(C67,Input!$D$4:$L$8,9)</f>
        <v>5</v>
      </c>
      <c r="E67" s="51">
        <f t="shared" si="5"/>
        <v>0</v>
      </c>
      <c r="F67" s="52">
        <f>E67*1000/Input!$B$1</f>
        <v>0</v>
      </c>
      <c r="G67" s="71">
        <f>IF(AND(B67&gt;=Input!$E$4,B67&lt;=Input!$F$4),Input!$Q$4,IF(AND(B67&gt;=Input!$E$5,B67&lt;=Input!$F$5),Input!$Q$5,IF(AND(B67&gt;=Input!$E$6,B67&lt;=Input!$F$6),Input!$Q$6,IF(AND(B67&gt;=Input!$E$7,B67&lt;=Input!$F$7),Input!$Q$7,0))))</f>
        <v>0</v>
      </c>
      <c r="H67" s="72">
        <f t="shared" si="0"/>
        <v>0</v>
      </c>
      <c r="I67" s="73">
        <f>H67*1000*1000/Input!$B$1</f>
        <v>0</v>
      </c>
      <c r="J67" s="82">
        <v>1.5</v>
      </c>
      <c r="K67" s="83">
        <f>J67*Input!$B$1/1000</f>
        <v>1200</v>
      </c>
      <c r="L67" s="92">
        <v>1.5</v>
      </c>
      <c r="M67" s="93">
        <f>L67*Input!$B$1/1000</f>
        <v>1200</v>
      </c>
      <c r="N67" s="94">
        <f>IF(J67&gt;=L67,0,IF((L67-J67)&gt;VLOOKUP(C67,Input!$D$4:$L$8,4)*1000,VLOOKUP(C67,Input!$D$4:$L$8,4)*1000,L67-J67))</f>
        <v>0</v>
      </c>
      <c r="O67" s="95">
        <f>N67*Input!$B$1/1000</f>
        <v>0</v>
      </c>
      <c r="P67" s="104">
        <f>IF(AND(B67&gt;=Input!$E$4,B67&lt;=Input!$F$4),Input!$K$4,IF(AND(B67&gt;=Input!$E$5,B67&lt;=Input!$F$5),Input!$K$5,IF(AND(B67&gt;=Input!$E$6,B67&lt;=Input!$F$6),Input!$K$6,IF(AND(B67&gt;=Input!$E$7,B67&lt;=Input!$F$7),Input!$K$7,0))))</f>
        <v>0</v>
      </c>
      <c r="Q67" s="58">
        <f t="shared" si="1"/>
        <v>0</v>
      </c>
      <c r="R67" s="59">
        <f>Q67*1000/Input!$B$1</f>
        <v>0</v>
      </c>
      <c r="S67" s="108">
        <f t="shared" si="2"/>
        <v>1200</v>
      </c>
      <c r="T67" s="109">
        <f>S67*1000/Input!$B$1/(24*3600)</f>
        <v>1.7361111111111111E-5</v>
      </c>
      <c r="U67" s="114">
        <f t="shared" si="3"/>
        <v>0</v>
      </c>
    </row>
    <row r="68" spans="1:21" x14ac:dyDescent="0.45">
      <c r="A68" s="40">
        <v>2000</v>
      </c>
      <c r="B68" s="41">
        <f t="shared" si="4"/>
        <v>43166</v>
      </c>
      <c r="C68" s="41" t="str">
        <f>IF(AND(B68&gt;=Input!$E$4,B68&lt;=Input!$F$4),Input!$D$4,IF(AND(B68&gt;=Input!$E$5,B68&lt;=Input!$F$5),Input!$D$5,IF(AND(B68&gt;=Input!$E$6,B68&lt;=Input!$F$6),Input!$D$6,IF(AND(B68&gt;=Input!$E$7,B68&lt;=Input!$F$7),Input!$D$7,"휴농"))))</f>
        <v>휴농</v>
      </c>
      <c r="D68" s="32">
        <f>VLOOKUP(C68,Input!$D$4:$L$8,9)</f>
        <v>5</v>
      </c>
      <c r="E68" s="51">
        <f t="shared" si="5"/>
        <v>0</v>
      </c>
      <c r="F68" s="52">
        <f>E68*1000/Input!$B$1</f>
        <v>0</v>
      </c>
      <c r="G68" s="71">
        <f>IF(AND(B68&gt;=Input!$E$4,B68&lt;=Input!$F$4),Input!$Q$4,IF(AND(B68&gt;=Input!$E$5,B68&lt;=Input!$F$5),Input!$Q$5,IF(AND(B68&gt;=Input!$E$6,B68&lt;=Input!$F$6),Input!$Q$6,IF(AND(B68&gt;=Input!$E$7,B68&lt;=Input!$F$7),Input!$Q$7,0))))</f>
        <v>0</v>
      </c>
      <c r="H68" s="72">
        <f t="shared" ref="H68:H131" si="6">G68*24*3600/1000</f>
        <v>0</v>
      </c>
      <c r="I68" s="73">
        <f>H68*1000*1000/Input!$B$1</f>
        <v>0</v>
      </c>
      <c r="J68" s="82">
        <v>1.5</v>
      </c>
      <c r="K68" s="83">
        <f>J68*Input!$B$1/1000</f>
        <v>1200</v>
      </c>
      <c r="L68" s="92">
        <v>3</v>
      </c>
      <c r="M68" s="93">
        <f>L68*Input!$B$1/1000</f>
        <v>2400</v>
      </c>
      <c r="N68" s="94">
        <f>IF(J68&gt;=L68,0,IF((L68-J68)&gt;VLOOKUP(C68,Input!$D$4:$L$8,4)*1000,VLOOKUP(C68,Input!$D$4:$L$8,4)*1000,L68-J68))</f>
        <v>1.5</v>
      </c>
      <c r="O68" s="95">
        <f>N68*Input!$B$1/1000</f>
        <v>1200</v>
      </c>
      <c r="P68" s="104">
        <f>IF(AND(B68&gt;=Input!$E$4,B68&lt;=Input!$F$4),Input!$K$4,IF(AND(B68&gt;=Input!$E$5,B68&lt;=Input!$F$5),Input!$K$5,IF(AND(B68&gt;=Input!$E$6,B68&lt;=Input!$F$6),Input!$K$6,IF(AND(B68&gt;=Input!$E$7,B68&lt;=Input!$F$7),Input!$K$7,0))))</f>
        <v>0</v>
      </c>
      <c r="Q68" s="58">
        <f t="shared" ref="Q68:Q131" si="7">IF(P68&gt;E68,IF((E68+H68+K68-O68)&gt;P68,P68,E68+H68+K68-O68),E68)</f>
        <v>0</v>
      </c>
      <c r="R68" s="59">
        <f>Q68*1000/Input!$B$1</f>
        <v>0</v>
      </c>
      <c r="S68" s="108">
        <f t="shared" ref="S68:S131" si="8">IF((E68+H68+K68-O68)&gt;P68,E68+H68+K68-O68-P68,0)</f>
        <v>0</v>
      </c>
      <c r="T68" s="109">
        <f>S68*1000/Input!$B$1/(24*3600)</f>
        <v>0</v>
      </c>
      <c r="U68" s="114">
        <f t="shared" ref="U68:U131" si="9">IF(G68=0,0,T68/G68)*100</f>
        <v>0</v>
      </c>
    </row>
    <row r="69" spans="1:21" x14ac:dyDescent="0.45">
      <c r="A69" s="40">
        <v>2000</v>
      </c>
      <c r="B69" s="41">
        <f t="shared" ref="B69:B132" si="10">B68+1</f>
        <v>43167</v>
      </c>
      <c r="C69" s="41" t="str">
        <f>IF(AND(B69&gt;=Input!$E$4,B69&lt;=Input!$F$4),Input!$D$4,IF(AND(B69&gt;=Input!$E$5,B69&lt;=Input!$F$5),Input!$D$5,IF(AND(B69&gt;=Input!$E$6,B69&lt;=Input!$F$6),Input!$D$6,IF(AND(B69&gt;=Input!$E$7,B69&lt;=Input!$F$7),Input!$D$7,"휴농"))))</f>
        <v>휴농</v>
      </c>
      <c r="D69" s="32">
        <f>VLOOKUP(C69,Input!$D$4:$L$8,9)</f>
        <v>5</v>
      </c>
      <c r="E69" s="51">
        <f t="shared" ref="E69:E132" si="11">Q68</f>
        <v>0</v>
      </c>
      <c r="F69" s="52">
        <f>E69*1000/Input!$B$1</f>
        <v>0</v>
      </c>
      <c r="G69" s="71">
        <f>IF(AND(B69&gt;=Input!$E$4,B69&lt;=Input!$F$4),Input!$Q$4,IF(AND(B69&gt;=Input!$E$5,B69&lt;=Input!$F$5),Input!$Q$5,IF(AND(B69&gt;=Input!$E$6,B69&lt;=Input!$F$6),Input!$Q$6,IF(AND(B69&gt;=Input!$E$7,B69&lt;=Input!$F$7),Input!$Q$7,0))))</f>
        <v>0</v>
      </c>
      <c r="H69" s="72">
        <f t="shared" si="6"/>
        <v>0</v>
      </c>
      <c r="I69" s="73">
        <f>H69*1000*1000/Input!$B$1</f>
        <v>0</v>
      </c>
      <c r="J69" s="82">
        <v>0</v>
      </c>
      <c r="K69" s="83">
        <f>J69*Input!$B$1/1000</f>
        <v>0</v>
      </c>
      <c r="L69" s="92">
        <v>2</v>
      </c>
      <c r="M69" s="93">
        <f>L69*Input!$B$1/1000</f>
        <v>1600</v>
      </c>
      <c r="N69" s="94">
        <f>IF(J69&gt;=L69,0,IF((L69-J69)&gt;VLOOKUP(C69,Input!$D$4:$L$8,4)*1000,VLOOKUP(C69,Input!$D$4:$L$8,4)*1000,L69-J69))</f>
        <v>2</v>
      </c>
      <c r="O69" s="95">
        <f>N69*Input!$B$1/1000</f>
        <v>1600</v>
      </c>
      <c r="P69" s="104">
        <f>IF(AND(B69&gt;=Input!$E$4,B69&lt;=Input!$F$4),Input!$K$4,IF(AND(B69&gt;=Input!$E$5,B69&lt;=Input!$F$5),Input!$K$5,IF(AND(B69&gt;=Input!$E$6,B69&lt;=Input!$F$6),Input!$K$6,IF(AND(B69&gt;=Input!$E$7,B69&lt;=Input!$F$7),Input!$K$7,0))))</f>
        <v>0</v>
      </c>
      <c r="Q69" s="58">
        <f t="shared" si="7"/>
        <v>0</v>
      </c>
      <c r="R69" s="59">
        <f>Q69*1000/Input!$B$1</f>
        <v>0</v>
      </c>
      <c r="S69" s="108">
        <f t="shared" si="8"/>
        <v>0</v>
      </c>
      <c r="T69" s="109">
        <f>S69*1000/Input!$B$1/(24*3600)</f>
        <v>0</v>
      </c>
      <c r="U69" s="114">
        <f t="shared" si="9"/>
        <v>0</v>
      </c>
    </row>
    <row r="70" spans="1:21" x14ac:dyDescent="0.45">
      <c r="A70" s="40">
        <v>2000</v>
      </c>
      <c r="B70" s="41">
        <f t="shared" si="10"/>
        <v>43168</v>
      </c>
      <c r="C70" s="41" t="str">
        <f>IF(AND(B70&gt;=Input!$E$4,B70&lt;=Input!$F$4),Input!$D$4,IF(AND(B70&gt;=Input!$E$5,B70&lt;=Input!$F$5),Input!$D$5,IF(AND(B70&gt;=Input!$E$6,B70&lt;=Input!$F$6),Input!$D$6,IF(AND(B70&gt;=Input!$E$7,B70&lt;=Input!$F$7),Input!$D$7,"휴농"))))</f>
        <v>휴농</v>
      </c>
      <c r="D70" s="32">
        <f>VLOOKUP(C70,Input!$D$4:$L$8,9)</f>
        <v>5</v>
      </c>
      <c r="E70" s="51">
        <f t="shared" si="11"/>
        <v>0</v>
      </c>
      <c r="F70" s="52">
        <f>E70*1000/Input!$B$1</f>
        <v>0</v>
      </c>
      <c r="G70" s="71">
        <f>IF(AND(B70&gt;=Input!$E$4,B70&lt;=Input!$F$4),Input!$Q$4,IF(AND(B70&gt;=Input!$E$5,B70&lt;=Input!$F$5),Input!$Q$5,IF(AND(B70&gt;=Input!$E$6,B70&lt;=Input!$F$6),Input!$Q$6,IF(AND(B70&gt;=Input!$E$7,B70&lt;=Input!$F$7),Input!$Q$7,0))))</f>
        <v>0</v>
      </c>
      <c r="H70" s="72">
        <f t="shared" si="6"/>
        <v>0</v>
      </c>
      <c r="I70" s="73">
        <f>H70*1000*1000/Input!$B$1</f>
        <v>0</v>
      </c>
      <c r="J70" s="82">
        <v>0</v>
      </c>
      <c r="K70" s="83">
        <f>J70*Input!$B$1/1000</f>
        <v>0</v>
      </c>
      <c r="L70" s="92">
        <v>3.5</v>
      </c>
      <c r="M70" s="93">
        <f>L70*Input!$B$1/1000</f>
        <v>2800</v>
      </c>
      <c r="N70" s="94">
        <f>IF(J70&gt;=L70,0,IF((L70-J70)&gt;VLOOKUP(C70,Input!$D$4:$L$8,4)*1000,VLOOKUP(C70,Input!$D$4:$L$8,4)*1000,L70-J70))</f>
        <v>3.5</v>
      </c>
      <c r="O70" s="95">
        <f>N70*Input!$B$1/1000</f>
        <v>2800</v>
      </c>
      <c r="P70" s="104">
        <f>IF(AND(B70&gt;=Input!$E$4,B70&lt;=Input!$F$4),Input!$K$4,IF(AND(B70&gt;=Input!$E$5,B70&lt;=Input!$F$5),Input!$K$5,IF(AND(B70&gt;=Input!$E$6,B70&lt;=Input!$F$6),Input!$K$6,IF(AND(B70&gt;=Input!$E$7,B70&lt;=Input!$F$7),Input!$K$7,0))))</f>
        <v>0</v>
      </c>
      <c r="Q70" s="58">
        <f t="shared" si="7"/>
        <v>0</v>
      </c>
      <c r="R70" s="59">
        <f>Q70*1000/Input!$B$1</f>
        <v>0</v>
      </c>
      <c r="S70" s="108">
        <f t="shared" si="8"/>
        <v>0</v>
      </c>
      <c r="T70" s="109">
        <f>S70*1000/Input!$B$1/(24*3600)</f>
        <v>0</v>
      </c>
      <c r="U70" s="114">
        <f t="shared" si="9"/>
        <v>0</v>
      </c>
    </row>
    <row r="71" spans="1:21" x14ac:dyDescent="0.45">
      <c r="A71" s="40">
        <v>2000</v>
      </c>
      <c r="B71" s="41">
        <f t="shared" si="10"/>
        <v>43169</v>
      </c>
      <c r="C71" s="41" t="str">
        <f>IF(AND(B71&gt;=Input!$E$4,B71&lt;=Input!$F$4),Input!$D$4,IF(AND(B71&gt;=Input!$E$5,B71&lt;=Input!$F$5),Input!$D$5,IF(AND(B71&gt;=Input!$E$6,B71&lt;=Input!$F$6),Input!$D$6,IF(AND(B71&gt;=Input!$E$7,B71&lt;=Input!$F$7),Input!$D$7,"휴농"))))</f>
        <v>휴농</v>
      </c>
      <c r="D71" s="32">
        <f>VLOOKUP(C71,Input!$D$4:$L$8,9)</f>
        <v>5</v>
      </c>
      <c r="E71" s="51">
        <f t="shared" si="11"/>
        <v>0</v>
      </c>
      <c r="F71" s="52">
        <f>E71*1000/Input!$B$1</f>
        <v>0</v>
      </c>
      <c r="G71" s="71">
        <f>IF(AND(B71&gt;=Input!$E$4,B71&lt;=Input!$F$4),Input!$Q$4,IF(AND(B71&gt;=Input!$E$5,B71&lt;=Input!$F$5),Input!$Q$5,IF(AND(B71&gt;=Input!$E$6,B71&lt;=Input!$F$6),Input!$Q$6,IF(AND(B71&gt;=Input!$E$7,B71&lt;=Input!$F$7),Input!$Q$7,0))))</f>
        <v>0</v>
      </c>
      <c r="H71" s="72">
        <f t="shared" si="6"/>
        <v>0</v>
      </c>
      <c r="I71" s="73">
        <f>H71*1000*1000/Input!$B$1</f>
        <v>0</v>
      </c>
      <c r="J71" s="82">
        <v>2.25</v>
      </c>
      <c r="K71" s="83">
        <f>J71*Input!$B$1/1000</f>
        <v>1800</v>
      </c>
      <c r="L71" s="92">
        <v>3.5</v>
      </c>
      <c r="M71" s="93">
        <f>L71*Input!$B$1/1000</f>
        <v>2800</v>
      </c>
      <c r="N71" s="94">
        <f>IF(J71&gt;=L71,0,IF((L71-J71)&gt;VLOOKUP(C71,Input!$D$4:$L$8,4)*1000,VLOOKUP(C71,Input!$D$4:$L$8,4)*1000,L71-J71))</f>
        <v>1.25</v>
      </c>
      <c r="O71" s="95">
        <f>N71*Input!$B$1/1000</f>
        <v>1000</v>
      </c>
      <c r="P71" s="104">
        <f>IF(AND(B71&gt;=Input!$E$4,B71&lt;=Input!$F$4),Input!$K$4,IF(AND(B71&gt;=Input!$E$5,B71&lt;=Input!$F$5),Input!$K$5,IF(AND(B71&gt;=Input!$E$6,B71&lt;=Input!$F$6),Input!$K$6,IF(AND(B71&gt;=Input!$E$7,B71&lt;=Input!$F$7),Input!$K$7,0))))</f>
        <v>0</v>
      </c>
      <c r="Q71" s="58">
        <f t="shared" si="7"/>
        <v>0</v>
      </c>
      <c r="R71" s="59">
        <f>Q71*1000/Input!$B$1</f>
        <v>0</v>
      </c>
      <c r="S71" s="108">
        <f t="shared" si="8"/>
        <v>800</v>
      </c>
      <c r="T71" s="109">
        <f>S71*1000/Input!$B$1/(24*3600)</f>
        <v>1.1574074074074073E-5</v>
      </c>
      <c r="U71" s="114">
        <f t="shared" si="9"/>
        <v>0</v>
      </c>
    </row>
    <row r="72" spans="1:21" x14ac:dyDescent="0.45">
      <c r="A72" s="40">
        <v>2000</v>
      </c>
      <c r="B72" s="41">
        <f t="shared" si="10"/>
        <v>43170</v>
      </c>
      <c r="C72" s="41" t="str">
        <f>IF(AND(B72&gt;=Input!$E$4,B72&lt;=Input!$F$4),Input!$D$4,IF(AND(B72&gt;=Input!$E$5,B72&lt;=Input!$F$5),Input!$D$5,IF(AND(B72&gt;=Input!$E$6,B72&lt;=Input!$F$6),Input!$D$6,IF(AND(B72&gt;=Input!$E$7,B72&lt;=Input!$F$7),Input!$D$7,"휴농"))))</f>
        <v>휴농</v>
      </c>
      <c r="D72" s="32">
        <f>VLOOKUP(C72,Input!$D$4:$L$8,9)</f>
        <v>5</v>
      </c>
      <c r="E72" s="51">
        <f t="shared" si="11"/>
        <v>0</v>
      </c>
      <c r="F72" s="52">
        <f>E72*1000/Input!$B$1</f>
        <v>0</v>
      </c>
      <c r="G72" s="71">
        <f>IF(AND(B72&gt;=Input!$E$4,B72&lt;=Input!$F$4),Input!$Q$4,IF(AND(B72&gt;=Input!$E$5,B72&lt;=Input!$F$5),Input!$Q$5,IF(AND(B72&gt;=Input!$E$6,B72&lt;=Input!$F$6),Input!$Q$6,IF(AND(B72&gt;=Input!$E$7,B72&lt;=Input!$F$7),Input!$Q$7,0))))</f>
        <v>0</v>
      </c>
      <c r="H72" s="72">
        <f t="shared" si="6"/>
        <v>0</v>
      </c>
      <c r="I72" s="73">
        <f>H72*1000*1000/Input!$B$1</f>
        <v>0</v>
      </c>
      <c r="J72" s="82">
        <v>1.75</v>
      </c>
      <c r="K72" s="83">
        <f>J72*Input!$B$1/1000</f>
        <v>1400</v>
      </c>
      <c r="L72" s="92">
        <v>1</v>
      </c>
      <c r="M72" s="93">
        <f>L72*Input!$B$1/1000</f>
        <v>800</v>
      </c>
      <c r="N72" s="94">
        <f>IF(J72&gt;=L72,0,IF((L72-J72)&gt;VLOOKUP(C72,Input!$D$4:$L$8,4)*1000,VLOOKUP(C72,Input!$D$4:$L$8,4)*1000,L72-J72))</f>
        <v>0</v>
      </c>
      <c r="O72" s="95">
        <f>N72*Input!$B$1/1000</f>
        <v>0</v>
      </c>
      <c r="P72" s="104">
        <f>IF(AND(B72&gt;=Input!$E$4,B72&lt;=Input!$F$4),Input!$K$4,IF(AND(B72&gt;=Input!$E$5,B72&lt;=Input!$F$5),Input!$K$5,IF(AND(B72&gt;=Input!$E$6,B72&lt;=Input!$F$6),Input!$K$6,IF(AND(B72&gt;=Input!$E$7,B72&lt;=Input!$F$7),Input!$K$7,0))))</f>
        <v>0</v>
      </c>
      <c r="Q72" s="58">
        <f t="shared" si="7"/>
        <v>0</v>
      </c>
      <c r="R72" s="59">
        <f>Q72*1000/Input!$B$1</f>
        <v>0</v>
      </c>
      <c r="S72" s="108">
        <f t="shared" si="8"/>
        <v>1400</v>
      </c>
      <c r="T72" s="109">
        <f>S72*1000/Input!$B$1/(24*3600)</f>
        <v>2.0254629629629629E-5</v>
      </c>
      <c r="U72" s="114">
        <f t="shared" si="9"/>
        <v>0</v>
      </c>
    </row>
    <row r="73" spans="1:21" x14ac:dyDescent="0.45">
      <c r="A73" s="40">
        <v>2000</v>
      </c>
      <c r="B73" s="41">
        <f t="shared" si="10"/>
        <v>43171</v>
      </c>
      <c r="C73" s="41" t="str">
        <f>IF(AND(B73&gt;=Input!$E$4,B73&lt;=Input!$F$4),Input!$D$4,IF(AND(B73&gt;=Input!$E$5,B73&lt;=Input!$F$5),Input!$D$5,IF(AND(B73&gt;=Input!$E$6,B73&lt;=Input!$F$6),Input!$D$6,IF(AND(B73&gt;=Input!$E$7,B73&lt;=Input!$F$7),Input!$D$7,"휴농"))))</f>
        <v>휴농</v>
      </c>
      <c r="D73" s="32">
        <f>VLOOKUP(C73,Input!$D$4:$L$8,9)</f>
        <v>5</v>
      </c>
      <c r="E73" s="51">
        <f t="shared" si="11"/>
        <v>0</v>
      </c>
      <c r="F73" s="52">
        <f>E73*1000/Input!$B$1</f>
        <v>0</v>
      </c>
      <c r="G73" s="71">
        <f>IF(AND(B73&gt;=Input!$E$4,B73&lt;=Input!$F$4),Input!$Q$4,IF(AND(B73&gt;=Input!$E$5,B73&lt;=Input!$F$5),Input!$Q$5,IF(AND(B73&gt;=Input!$E$6,B73&lt;=Input!$F$6),Input!$Q$6,IF(AND(B73&gt;=Input!$E$7,B73&lt;=Input!$F$7),Input!$Q$7,0))))</f>
        <v>0</v>
      </c>
      <c r="H73" s="72">
        <f t="shared" si="6"/>
        <v>0</v>
      </c>
      <c r="I73" s="73">
        <f>H73*1000*1000/Input!$B$1</f>
        <v>0</v>
      </c>
      <c r="J73" s="82">
        <v>1.5</v>
      </c>
      <c r="K73" s="83">
        <f>J73*Input!$B$1/1000</f>
        <v>1200</v>
      </c>
      <c r="L73" s="92">
        <v>0</v>
      </c>
      <c r="M73" s="93">
        <f>L73*Input!$B$1/1000</f>
        <v>0</v>
      </c>
      <c r="N73" s="94">
        <f>IF(J73&gt;=L73,0,IF((L73-J73)&gt;VLOOKUP(C73,Input!$D$4:$L$8,4)*1000,VLOOKUP(C73,Input!$D$4:$L$8,4)*1000,L73-J73))</f>
        <v>0</v>
      </c>
      <c r="O73" s="95">
        <f>N73*Input!$B$1/1000</f>
        <v>0</v>
      </c>
      <c r="P73" s="104">
        <f>IF(AND(B73&gt;=Input!$E$4,B73&lt;=Input!$F$4),Input!$K$4,IF(AND(B73&gt;=Input!$E$5,B73&lt;=Input!$F$5),Input!$K$5,IF(AND(B73&gt;=Input!$E$6,B73&lt;=Input!$F$6),Input!$K$6,IF(AND(B73&gt;=Input!$E$7,B73&lt;=Input!$F$7),Input!$K$7,0))))</f>
        <v>0</v>
      </c>
      <c r="Q73" s="58">
        <f t="shared" si="7"/>
        <v>0</v>
      </c>
      <c r="R73" s="59">
        <f>Q73*1000/Input!$B$1</f>
        <v>0</v>
      </c>
      <c r="S73" s="108">
        <f t="shared" si="8"/>
        <v>1200</v>
      </c>
      <c r="T73" s="109">
        <f>S73*1000/Input!$B$1/(24*3600)</f>
        <v>1.7361111111111111E-5</v>
      </c>
      <c r="U73" s="114">
        <f t="shared" si="9"/>
        <v>0</v>
      </c>
    </row>
    <row r="74" spans="1:21" x14ac:dyDescent="0.45">
      <c r="A74" s="40">
        <v>2000</v>
      </c>
      <c r="B74" s="41">
        <f t="shared" si="10"/>
        <v>43172</v>
      </c>
      <c r="C74" s="41" t="str">
        <f>IF(AND(B74&gt;=Input!$E$4,B74&lt;=Input!$F$4),Input!$D$4,IF(AND(B74&gt;=Input!$E$5,B74&lt;=Input!$F$5),Input!$D$5,IF(AND(B74&gt;=Input!$E$6,B74&lt;=Input!$F$6),Input!$D$6,IF(AND(B74&gt;=Input!$E$7,B74&lt;=Input!$F$7),Input!$D$7,"휴농"))))</f>
        <v>휴농</v>
      </c>
      <c r="D74" s="32">
        <f>VLOOKUP(C74,Input!$D$4:$L$8,9)</f>
        <v>5</v>
      </c>
      <c r="E74" s="51">
        <f t="shared" si="11"/>
        <v>0</v>
      </c>
      <c r="F74" s="52">
        <f>E74*1000/Input!$B$1</f>
        <v>0</v>
      </c>
      <c r="G74" s="71">
        <f>IF(AND(B74&gt;=Input!$E$4,B74&lt;=Input!$F$4),Input!$Q$4,IF(AND(B74&gt;=Input!$E$5,B74&lt;=Input!$F$5),Input!$Q$5,IF(AND(B74&gt;=Input!$E$6,B74&lt;=Input!$F$6),Input!$Q$6,IF(AND(B74&gt;=Input!$E$7,B74&lt;=Input!$F$7),Input!$Q$7,0))))</f>
        <v>0</v>
      </c>
      <c r="H74" s="72">
        <f t="shared" si="6"/>
        <v>0</v>
      </c>
      <c r="I74" s="73">
        <f>H74*1000*1000/Input!$B$1</f>
        <v>0</v>
      </c>
      <c r="J74" s="82">
        <v>1.75</v>
      </c>
      <c r="K74" s="83">
        <f>J74*Input!$B$1/1000</f>
        <v>1400</v>
      </c>
      <c r="L74" s="92">
        <v>1.5</v>
      </c>
      <c r="M74" s="93">
        <f>L74*Input!$B$1/1000</f>
        <v>1200</v>
      </c>
      <c r="N74" s="94">
        <f>IF(J74&gt;=L74,0,IF((L74-J74)&gt;VLOOKUP(C74,Input!$D$4:$L$8,4)*1000,VLOOKUP(C74,Input!$D$4:$L$8,4)*1000,L74-J74))</f>
        <v>0</v>
      </c>
      <c r="O74" s="95">
        <f>N74*Input!$B$1/1000</f>
        <v>0</v>
      </c>
      <c r="P74" s="104">
        <f>IF(AND(B74&gt;=Input!$E$4,B74&lt;=Input!$F$4),Input!$K$4,IF(AND(B74&gt;=Input!$E$5,B74&lt;=Input!$F$5),Input!$K$5,IF(AND(B74&gt;=Input!$E$6,B74&lt;=Input!$F$6),Input!$K$6,IF(AND(B74&gt;=Input!$E$7,B74&lt;=Input!$F$7),Input!$K$7,0))))</f>
        <v>0</v>
      </c>
      <c r="Q74" s="58">
        <f t="shared" si="7"/>
        <v>0</v>
      </c>
      <c r="R74" s="59">
        <f>Q74*1000/Input!$B$1</f>
        <v>0</v>
      </c>
      <c r="S74" s="108">
        <f t="shared" si="8"/>
        <v>1400</v>
      </c>
      <c r="T74" s="109">
        <f>S74*1000/Input!$B$1/(24*3600)</f>
        <v>2.0254629629629629E-5</v>
      </c>
      <c r="U74" s="114">
        <f t="shared" si="9"/>
        <v>0</v>
      </c>
    </row>
    <row r="75" spans="1:21" x14ac:dyDescent="0.45">
      <c r="A75" s="40">
        <v>2000</v>
      </c>
      <c r="B75" s="41">
        <f t="shared" si="10"/>
        <v>43173</v>
      </c>
      <c r="C75" s="41" t="str">
        <f>IF(AND(B75&gt;=Input!$E$4,B75&lt;=Input!$F$4),Input!$D$4,IF(AND(B75&gt;=Input!$E$5,B75&lt;=Input!$F$5),Input!$D$5,IF(AND(B75&gt;=Input!$E$6,B75&lt;=Input!$F$6),Input!$D$6,IF(AND(B75&gt;=Input!$E$7,B75&lt;=Input!$F$7),Input!$D$7,"휴농"))))</f>
        <v>휴농</v>
      </c>
      <c r="D75" s="32">
        <f>VLOOKUP(C75,Input!$D$4:$L$8,9)</f>
        <v>5</v>
      </c>
      <c r="E75" s="51">
        <f t="shared" si="11"/>
        <v>0</v>
      </c>
      <c r="F75" s="52">
        <f>E75*1000/Input!$B$1</f>
        <v>0</v>
      </c>
      <c r="G75" s="71">
        <f>IF(AND(B75&gt;=Input!$E$4,B75&lt;=Input!$F$4),Input!$Q$4,IF(AND(B75&gt;=Input!$E$5,B75&lt;=Input!$F$5),Input!$Q$5,IF(AND(B75&gt;=Input!$E$6,B75&lt;=Input!$F$6),Input!$Q$6,IF(AND(B75&gt;=Input!$E$7,B75&lt;=Input!$F$7),Input!$Q$7,0))))</f>
        <v>0</v>
      </c>
      <c r="H75" s="72">
        <f t="shared" si="6"/>
        <v>0</v>
      </c>
      <c r="I75" s="73">
        <f>H75*1000*1000/Input!$B$1</f>
        <v>0</v>
      </c>
      <c r="J75" s="82">
        <v>2.25</v>
      </c>
      <c r="K75" s="83">
        <f>J75*Input!$B$1/1000</f>
        <v>1800</v>
      </c>
      <c r="L75" s="92">
        <v>4.5</v>
      </c>
      <c r="M75" s="93">
        <f>L75*Input!$B$1/1000</f>
        <v>3600</v>
      </c>
      <c r="N75" s="94">
        <f>IF(J75&gt;=L75,0,IF((L75-J75)&gt;VLOOKUP(C75,Input!$D$4:$L$8,4)*1000,VLOOKUP(C75,Input!$D$4:$L$8,4)*1000,L75-J75))</f>
        <v>2.25</v>
      </c>
      <c r="O75" s="95">
        <f>N75*Input!$B$1/1000</f>
        <v>1800</v>
      </c>
      <c r="P75" s="104">
        <f>IF(AND(B75&gt;=Input!$E$4,B75&lt;=Input!$F$4),Input!$K$4,IF(AND(B75&gt;=Input!$E$5,B75&lt;=Input!$F$5),Input!$K$5,IF(AND(B75&gt;=Input!$E$6,B75&lt;=Input!$F$6),Input!$K$6,IF(AND(B75&gt;=Input!$E$7,B75&lt;=Input!$F$7),Input!$K$7,0))))</f>
        <v>0</v>
      </c>
      <c r="Q75" s="58">
        <f t="shared" si="7"/>
        <v>0</v>
      </c>
      <c r="R75" s="59">
        <f>Q75*1000/Input!$B$1</f>
        <v>0</v>
      </c>
      <c r="S75" s="108">
        <f t="shared" si="8"/>
        <v>0</v>
      </c>
      <c r="T75" s="109">
        <f>S75*1000/Input!$B$1/(24*3600)</f>
        <v>0</v>
      </c>
      <c r="U75" s="114">
        <f t="shared" si="9"/>
        <v>0</v>
      </c>
    </row>
    <row r="76" spans="1:21" x14ac:dyDescent="0.45">
      <c r="A76" s="40">
        <v>2000</v>
      </c>
      <c r="B76" s="41">
        <f t="shared" si="10"/>
        <v>43174</v>
      </c>
      <c r="C76" s="41" t="str">
        <f>IF(AND(B76&gt;=Input!$E$4,B76&lt;=Input!$F$4),Input!$D$4,IF(AND(B76&gt;=Input!$E$5,B76&lt;=Input!$F$5),Input!$D$5,IF(AND(B76&gt;=Input!$E$6,B76&lt;=Input!$F$6),Input!$D$6,IF(AND(B76&gt;=Input!$E$7,B76&lt;=Input!$F$7),Input!$D$7,"휴농"))))</f>
        <v>휴농</v>
      </c>
      <c r="D76" s="32">
        <f>VLOOKUP(C76,Input!$D$4:$L$8,9)</f>
        <v>5</v>
      </c>
      <c r="E76" s="51">
        <f t="shared" si="11"/>
        <v>0</v>
      </c>
      <c r="F76" s="52">
        <f>E76*1000/Input!$B$1</f>
        <v>0</v>
      </c>
      <c r="G76" s="71">
        <f>IF(AND(B76&gt;=Input!$E$4,B76&lt;=Input!$F$4),Input!$Q$4,IF(AND(B76&gt;=Input!$E$5,B76&lt;=Input!$F$5),Input!$Q$5,IF(AND(B76&gt;=Input!$E$6,B76&lt;=Input!$F$6),Input!$Q$6,IF(AND(B76&gt;=Input!$E$7,B76&lt;=Input!$F$7),Input!$Q$7,0))))</f>
        <v>0</v>
      </c>
      <c r="H76" s="72">
        <f t="shared" si="6"/>
        <v>0</v>
      </c>
      <c r="I76" s="73">
        <f>H76*1000*1000/Input!$B$1</f>
        <v>0</v>
      </c>
      <c r="J76" s="82">
        <v>1.25</v>
      </c>
      <c r="K76" s="83">
        <f>J76*Input!$B$1/1000</f>
        <v>1000</v>
      </c>
      <c r="L76" s="92">
        <v>4.5</v>
      </c>
      <c r="M76" s="93">
        <f>L76*Input!$B$1/1000</f>
        <v>3600</v>
      </c>
      <c r="N76" s="94">
        <f>IF(J76&gt;=L76,0,IF((L76-J76)&gt;VLOOKUP(C76,Input!$D$4:$L$8,4)*1000,VLOOKUP(C76,Input!$D$4:$L$8,4)*1000,L76-J76))</f>
        <v>3.25</v>
      </c>
      <c r="O76" s="95">
        <f>N76*Input!$B$1/1000</f>
        <v>2600</v>
      </c>
      <c r="P76" s="104">
        <f>IF(AND(B76&gt;=Input!$E$4,B76&lt;=Input!$F$4),Input!$K$4,IF(AND(B76&gt;=Input!$E$5,B76&lt;=Input!$F$5),Input!$K$5,IF(AND(B76&gt;=Input!$E$6,B76&lt;=Input!$F$6),Input!$K$6,IF(AND(B76&gt;=Input!$E$7,B76&lt;=Input!$F$7),Input!$K$7,0))))</f>
        <v>0</v>
      </c>
      <c r="Q76" s="58">
        <f t="shared" si="7"/>
        <v>0</v>
      </c>
      <c r="R76" s="59">
        <f>Q76*1000/Input!$B$1</f>
        <v>0</v>
      </c>
      <c r="S76" s="108">
        <f t="shared" si="8"/>
        <v>0</v>
      </c>
      <c r="T76" s="109">
        <f>S76*1000/Input!$B$1/(24*3600)</f>
        <v>0</v>
      </c>
      <c r="U76" s="114">
        <f t="shared" si="9"/>
        <v>0</v>
      </c>
    </row>
    <row r="77" spans="1:21" x14ac:dyDescent="0.45">
      <c r="A77" s="40">
        <v>2000</v>
      </c>
      <c r="B77" s="41">
        <f t="shared" si="10"/>
        <v>43175</v>
      </c>
      <c r="C77" s="41" t="str">
        <f>IF(AND(B77&gt;=Input!$E$4,B77&lt;=Input!$F$4),Input!$D$4,IF(AND(B77&gt;=Input!$E$5,B77&lt;=Input!$F$5),Input!$D$5,IF(AND(B77&gt;=Input!$E$6,B77&lt;=Input!$F$6),Input!$D$6,IF(AND(B77&gt;=Input!$E$7,B77&lt;=Input!$F$7),Input!$D$7,"휴농"))))</f>
        <v>휴농</v>
      </c>
      <c r="D77" s="32">
        <f>VLOOKUP(C77,Input!$D$4:$L$8,9)</f>
        <v>5</v>
      </c>
      <c r="E77" s="51">
        <f t="shared" si="11"/>
        <v>0</v>
      </c>
      <c r="F77" s="52">
        <f>E77*1000/Input!$B$1</f>
        <v>0</v>
      </c>
      <c r="G77" s="71">
        <f>IF(AND(B77&gt;=Input!$E$4,B77&lt;=Input!$F$4),Input!$Q$4,IF(AND(B77&gt;=Input!$E$5,B77&lt;=Input!$F$5),Input!$Q$5,IF(AND(B77&gt;=Input!$E$6,B77&lt;=Input!$F$6),Input!$Q$6,IF(AND(B77&gt;=Input!$E$7,B77&lt;=Input!$F$7),Input!$Q$7,0))))</f>
        <v>0</v>
      </c>
      <c r="H77" s="72">
        <f t="shared" si="6"/>
        <v>0</v>
      </c>
      <c r="I77" s="73">
        <f>H77*1000*1000/Input!$B$1</f>
        <v>0</v>
      </c>
      <c r="J77" s="82">
        <v>0.5</v>
      </c>
      <c r="K77" s="83">
        <f>J77*Input!$B$1/1000</f>
        <v>400</v>
      </c>
      <c r="L77" s="92">
        <v>3</v>
      </c>
      <c r="M77" s="93">
        <f>L77*Input!$B$1/1000</f>
        <v>2400</v>
      </c>
      <c r="N77" s="94">
        <f>IF(J77&gt;=L77,0,IF((L77-J77)&gt;VLOOKUP(C77,Input!$D$4:$L$8,4)*1000,VLOOKUP(C77,Input!$D$4:$L$8,4)*1000,L77-J77))</f>
        <v>2.5</v>
      </c>
      <c r="O77" s="95">
        <f>N77*Input!$B$1/1000</f>
        <v>2000</v>
      </c>
      <c r="P77" s="104">
        <f>IF(AND(B77&gt;=Input!$E$4,B77&lt;=Input!$F$4),Input!$K$4,IF(AND(B77&gt;=Input!$E$5,B77&lt;=Input!$F$5),Input!$K$5,IF(AND(B77&gt;=Input!$E$6,B77&lt;=Input!$F$6),Input!$K$6,IF(AND(B77&gt;=Input!$E$7,B77&lt;=Input!$F$7),Input!$K$7,0))))</f>
        <v>0</v>
      </c>
      <c r="Q77" s="58">
        <f t="shared" si="7"/>
        <v>0</v>
      </c>
      <c r="R77" s="59">
        <f>Q77*1000/Input!$B$1</f>
        <v>0</v>
      </c>
      <c r="S77" s="108">
        <f t="shared" si="8"/>
        <v>0</v>
      </c>
      <c r="T77" s="109">
        <f>S77*1000/Input!$B$1/(24*3600)</f>
        <v>0</v>
      </c>
      <c r="U77" s="114">
        <f t="shared" si="9"/>
        <v>0</v>
      </c>
    </row>
    <row r="78" spans="1:21" x14ac:dyDescent="0.45">
      <c r="A78" s="40">
        <v>2000</v>
      </c>
      <c r="B78" s="41">
        <f t="shared" si="10"/>
        <v>43176</v>
      </c>
      <c r="C78" s="41" t="str">
        <f>IF(AND(B78&gt;=Input!$E$4,B78&lt;=Input!$F$4),Input!$D$4,IF(AND(B78&gt;=Input!$E$5,B78&lt;=Input!$F$5),Input!$D$5,IF(AND(B78&gt;=Input!$E$6,B78&lt;=Input!$F$6),Input!$D$6,IF(AND(B78&gt;=Input!$E$7,B78&lt;=Input!$F$7),Input!$D$7,"휴농"))))</f>
        <v>휴농</v>
      </c>
      <c r="D78" s="32">
        <f>VLOOKUP(C78,Input!$D$4:$L$8,9)</f>
        <v>5</v>
      </c>
      <c r="E78" s="51">
        <f t="shared" si="11"/>
        <v>0</v>
      </c>
      <c r="F78" s="52">
        <f>E78*1000/Input!$B$1</f>
        <v>0</v>
      </c>
      <c r="G78" s="71">
        <f>IF(AND(B78&gt;=Input!$E$4,B78&lt;=Input!$F$4),Input!$Q$4,IF(AND(B78&gt;=Input!$E$5,B78&lt;=Input!$F$5),Input!$Q$5,IF(AND(B78&gt;=Input!$E$6,B78&lt;=Input!$F$6),Input!$Q$6,IF(AND(B78&gt;=Input!$E$7,B78&lt;=Input!$F$7),Input!$Q$7,0))))</f>
        <v>0</v>
      </c>
      <c r="H78" s="72">
        <f t="shared" si="6"/>
        <v>0</v>
      </c>
      <c r="I78" s="73">
        <f>H78*1000*1000/Input!$B$1</f>
        <v>0</v>
      </c>
      <c r="J78" s="82">
        <v>2.25</v>
      </c>
      <c r="K78" s="83">
        <f>J78*Input!$B$1/1000</f>
        <v>1800</v>
      </c>
      <c r="L78" s="92">
        <v>3.5</v>
      </c>
      <c r="M78" s="93">
        <f>L78*Input!$B$1/1000</f>
        <v>2800</v>
      </c>
      <c r="N78" s="94">
        <f>IF(J78&gt;=L78,0,IF((L78-J78)&gt;VLOOKUP(C78,Input!$D$4:$L$8,4)*1000,VLOOKUP(C78,Input!$D$4:$L$8,4)*1000,L78-J78))</f>
        <v>1.25</v>
      </c>
      <c r="O78" s="95">
        <f>N78*Input!$B$1/1000</f>
        <v>1000</v>
      </c>
      <c r="P78" s="104">
        <f>IF(AND(B78&gt;=Input!$E$4,B78&lt;=Input!$F$4),Input!$K$4,IF(AND(B78&gt;=Input!$E$5,B78&lt;=Input!$F$5),Input!$K$5,IF(AND(B78&gt;=Input!$E$6,B78&lt;=Input!$F$6),Input!$K$6,IF(AND(B78&gt;=Input!$E$7,B78&lt;=Input!$F$7),Input!$K$7,0))))</f>
        <v>0</v>
      </c>
      <c r="Q78" s="58">
        <f t="shared" si="7"/>
        <v>0</v>
      </c>
      <c r="R78" s="59">
        <f>Q78*1000/Input!$B$1</f>
        <v>0</v>
      </c>
      <c r="S78" s="108">
        <f t="shared" si="8"/>
        <v>800</v>
      </c>
      <c r="T78" s="109">
        <f>S78*1000/Input!$B$1/(24*3600)</f>
        <v>1.1574074074074073E-5</v>
      </c>
      <c r="U78" s="114">
        <f t="shared" si="9"/>
        <v>0</v>
      </c>
    </row>
    <row r="79" spans="1:21" x14ac:dyDescent="0.45">
      <c r="A79" s="40">
        <v>2000</v>
      </c>
      <c r="B79" s="41">
        <f t="shared" si="10"/>
        <v>43177</v>
      </c>
      <c r="C79" s="41" t="str">
        <f>IF(AND(B79&gt;=Input!$E$4,B79&lt;=Input!$F$4),Input!$D$4,IF(AND(B79&gt;=Input!$E$5,B79&lt;=Input!$F$5),Input!$D$5,IF(AND(B79&gt;=Input!$E$6,B79&lt;=Input!$F$6),Input!$D$6,IF(AND(B79&gt;=Input!$E$7,B79&lt;=Input!$F$7),Input!$D$7,"휴농"))))</f>
        <v>휴농</v>
      </c>
      <c r="D79" s="32">
        <f>VLOOKUP(C79,Input!$D$4:$L$8,9)</f>
        <v>5</v>
      </c>
      <c r="E79" s="51">
        <f t="shared" si="11"/>
        <v>0</v>
      </c>
      <c r="F79" s="52">
        <f>E79*1000/Input!$B$1</f>
        <v>0</v>
      </c>
      <c r="G79" s="71">
        <f>IF(AND(B79&gt;=Input!$E$4,B79&lt;=Input!$F$4),Input!$Q$4,IF(AND(B79&gt;=Input!$E$5,B79&lt;=Input!$F$5),Input!$Q$5,IF(AND(B79&gt;=Input!$E$6,B79&lt;=Input!$F$6),Input!$Q$6,IF(AND(B79&gt;=Input!$E$7,B79&lt;=Input!$F$7),Input!$Q$7,0))))</f>
        <v>0</v>
      </c>
      <c r="H79" s="72">
        <f t="shared" si="6"/>
        <v>0</v>
      </c>
      <c r="I79" s="73">
        <f>H79*1000*1000/Input!$B$1</f>
        <v>0</v>
      </c>
      <c r="J79" s="82">
        <v>2.5</v>
      </c>
      <c r="K79" s="83">
        <f>J79*Input!$B$1/1000</f>
        <v>2000</v>
      </c>
      <c r="L79" s="92">
        <v>3.5</v>
      </c>
      <c r="M79" s="93">
        <f>L79*Input!$B$1/1000</f>
        <v>2800</v>
      </c>
      <c r="N79" s="94">
        <f>IF(J79&gt;=L79,0,IF((L79-J79)&gt;VLOOKUP(C79,Input!$D$4:$L$8,4)*1000,VLOOKUP(C79,Input!$D$4:$L$8,4)*1000,L79-J79))</f>
        <v>1</v>
      </c>
      <c r="O79" s="95">
        <f>N79*Input!$B$1/1000</f>
        <v>800</v>
      </c>
      <c r="P79" s="104">
        <f>IF(AND(B79&gt;=Input!$E$4,B79&lt;=Input!$F$4),Input!$K$4,IF(AND(B79&gt;=Input!$E$5,B79&lt;=Input!$F$5),Input!$K$5,IF(AND(B79&gt;=Input!$E$6,B79&lt;=Input!$F$6),Input!$K$6,IF(AND(B79&gt;=Input!$E$7,B79&lt;=Input!$F$7),Input!$K$7,0))))</f>
        <v>0</v>
      </c>
      <c r="Q79" s="58">
        <f t="shared" si="7"/>
        <v>0</v>
      </c>
      <c r="R79" s="59">
        <f>Q79*1000/Input!$B$1</f>
        <v>0</v>
      </c>
      <c r="S79" s="108">
        <f t="shared" si="8"/>
        <v>1200</v>
      </c>
      <c r="T79" s="109">
        <f>S79*1000/Input!$B$1/(24*3600)</f>
        <v>1.7361111111111111E-5</v>
      </c>
      <c r="U79" s="114">
        <f t="shared" si="9"/>
        <v>0</v>
      </c>
    </row>
    <row r="80" spans="1:21" x14ac:dyDescent="0.45">
      <c r="A80" s="40">
        <v>2000</v>
      </c>
      <c r="B80" s="41">
        <f t="shared" si="10"/>
        <v>43178</v>
      </c>
      <c r="C80" s="41" t="str">
        <f>IF(AND(B80&gt;=Input!$E$4,B80&lt;=Input!$F$4),Input!$D$4,IF(AND(B80&gt;=Input!$E$5,B80&lt;=Input!$F$5),Input!$D$5,IF(AND(B80&gt;=Input!$E$6,B80&lt;=Input!$F$6),Input!$D$6,IF(AND(B80&gt;=Input!$E$7,B80&lt;=Input!$F$7),Input!$D$7,"휴농"))))</f>
        <v>휴농</v>
      </c>
      <c r="D80" s="32">
        <f>VLOOKUP(C80,Input!$D$4:$L$8,9)</f>
        <v>5</v>
      </c>
      <c r="E80" s="51">
        <f t="shared" si="11"/>
        <v>0</v>
      </c>
      <c r="F80" s="52">
        <f>E80*1000/Input!$B$1</f>
        <v>0</v>
      </c>
      <c r="G80" s="71">
        <f>IF(AND(B80&gt;=Input!$E$4,B80&lt;=Input!$F$4),Input!$Q$4,IF(AND(B80&gt;=Input!$E$5,B80&lt;=Input!$F$5),Input!$Q$5,IF(AND(B80&gt;=Input!$E$6,B80&lt;=Input!$F$6),Input!$Q$6,IF(AND(B80&gt;=Input!$E$7,B80&lt;=Input!$F$7),Input!$Q$7,0))))</f>
        <v>0</v>
      </c>
      <c r="H80" s="72">
        <f t="shared" si="6"/>
        <v>0</v>
      </c>
      <c r="I80" s="73">
        <f>H80*1000*1000/Input!$B$1</f>
        <v>0</v>
      </c>
      <c r="J80" s="82">
        <v>0.5</v>
      </c>
      <c r="K80" s="83">
        <f>J80*Input!$B$1/1000</f>
        <v>400</v>
      </c>
      <c r="L80" s="92">
        <v>4</v>
      </c>
      <c r="M80" s="93">
        <f>L80*Input!$B$1/1000</f>
        <v>3200</v>
      </c>
      <c r="N80" s="94">
        <f>IF(J80&gt;=L80,0,IF((L80-J80)&gt;VLOOKUP(C80,Input!$D$4:$L$8,4)*1000,VLOOKUP(C80,Input!$D$4:$L$8,4)*1000,L80-J80))</f>
        <v>3.5</v>
      </c>
      <c r="O80" s="95">
        <f>N80*Input!$B$1/1000</f>
        <v>2800</v>
      </c>
      <c r="P80" s="104">
        <f>IF(AND(B80&gt;=Input!$E$4,B80&lt;=Input!$F$4),Input!$K$4,IF(AND(B80&gt;=Input!$E$5,B80&lt;=Input!$F$5),Input!$K$5,IF(AND(B80&gt;=Input!$E$6,B80&lt;=Input!$F$6),Input!$K$6,IF(AND(B80&gt;=Input!$E$7,B80&lt;=Input!$F$7),Input!$K$7,0))))</f>
        <v>0</v>
      </c>
      <c r="Q80" s="58">
        <f t="shared" si="7"/>
        <v>0</v>
      </c>
      <c r="R80" s="59">
        <f>Q80*1000/Input!$B$1</f>
        <v>0</v>
      </c>
      <c r="S80" s="108">
        <f t="shared" si="8"/>
        <v>0</v>
      </c>
      <c r="T80" s="109">
        <f>S80*1000/Input!$B$1/(24*3600)</f>
        <v>0</v>
      </c>
      <c r="U80" s="114">
        <f t="shared" si="9"/>
        <v>0</v>
      </c>
    </row>
    <row r="81" spans="1:21" x14ac:dyDescent="0.45">
      <c r="A81" s="40">
        <v>2000</v>
      </c>
      <c r="B81" s="41">
        <f t="shared" si="10"/>
        <v>43179</v>
      </c>
      <c r="C81" s="41" t="str">
        <f>IF(AND(B81&gt;=Input!$E$4,B81&lt;=Input!$F$4),Input!$D$4,IF(AND(B81&gt;=Input!$E$5,B81&lt;=Input!$F$5),Input!$D$5,IF(AND(B81&gt;=Input!$E$6,B81&lt;=Input!$F$6),Input!$D$6,IF(AND(B81&gt;=Input!$E$7,B81&lt;=Input!$F$7),Input!$D$7,"휴농"))))</f>
        <v>휴농</v>
      </c>
      <c r="D81" s="32">
        <f>VLOOKUP(C81,Input!$D$4:$L$8,9)</f>
        <v>5</v>
      </c>
      <c r="E81" s="51">
        <f t="shared" si="11"/>
        <v>0</v>
      </c>
      <c r="F81" s="52">
        <f>E81*1000/Input!$B$1</f>
        <v>0</v>
      </c>
      <c r="G81" s="71">
        <f>IF(AND(B81&gt;=Input!$E$4,B81&lt;=Input!$F$4),Input!$Q$4,IF(AND(B81&gt;=Input!$E$5,B81&lt;=Input!$F$5),Input!$Q$5,IF(AND(B81&gt;=Input!$E$6,B81&lt;=Input!$F$6),Input!$Q$6,IF(AND(B81&gt;=Input!$E$7,B81&lt;=Input!$F$7),Input!$Q$7,0))))</f>
        <v>0</v>
      </c>
      <c r="H81" s="72">
        <f t="shared" si="6"/>
        <v>0</v>
      </c>
      <c r="I81" s="73">
        <f>H81*1000*1000/Input!$B$1</f>
        <v>0</v>
      </c>
      <c r="J81" s="82">
        <v>2</v>
      </c>
      <c r="K81" s="83">
        <f>J81*Input!$B$1/1000</f>
        <v>1600</v>
      </c>
      <c r="L81" s="92">
        <v>4</v>
      </c>
      <c r="M81" s="93">
        <f>L81*Input!$B$1/1000</f>
        <v>3200</v>
      </c>
      <c r="N81" s="94">
        <f>IF(J81&gt;=L81,0,IF((L81-J81)&gt;VLOOKUP(C81,Input!$D$4:$L$8,4)*1000,VLOOKUP(C81,Input!$D$4:$L$8,4)*1000,L81-J81))</f>
        <v>2</v>
      </c>
      <c r="O81" s="95">
        <f>N81*Input!$B$1/1000</f>
        <v>1600</v>
      </c>
      <c r="P81" s="104">
        <f>IF(AND(B81&gt;=Input!$E$4,B81&lt;=Input!$F$4),Input!$K$4,IF(AND(B81&gt;=Input!$E$5,B81&lt;=Input!$F$5),Input!$K$5,IF(AND(B81&gt;=Input!$E$6,B81&lt;=Input!$F$6),Input!$K$6,IF(AND(B81&gt;=Input!$E$7,B81&lt;=Input!$F$7),Input!$K$7,0))))</f>
        <v>0</v>
      </c>
      <c r="Q81" s="58">
        <f t="shared" si="7"/>
        <v>0</v>
      </c>
      <c r="R81" s="59">
        <f>Q81*1000/Input!$B$1</f>
        <v>0</v>
      </c>
      <c r="S81" s="108">
        <f t="shared" si="8"/>
        <v>0</v>
      </c>
      <c r="T81" s="109">
        <f>S81*1000/Input!$B$1/(24*3600)</f>
        <v>0</v>
      </c>
      <c r="U81" s="114">
        <f t="shared" si="9"/>
        <v>0</v>
      </c>
    </row>
    <row r="82" spans="1:21" x14ac:dyDescent="0.45">
      <c r="A82" s="40">
        <v>2000</v>
      </c>
      <c r="B82" s="41">
        <f t="shared" si="10"/>
        <v>43180</v>
      </c>
      <c r="C82" s="41" t="str">
        <f>IF(AND(B82&gt;=Input!$E$4,B82&lt;=Input!$F$4),Input!$D$4,IF(AND(B82&gt;=Input!$E$5,B82&lt;=Input!$F$5),Input!$D$5,IF(AND(B82&gt;=Input!$E$6,B82&lt;=Input!$F$6),Input!$D$6,IF(AND(B82&gt;=Input!$E$7,B82&lt;=Input!$F$7),Input!$D$7,"휴농"))))</f>
        <v>휴농</v>
      </c>
      <c r="D82" s="32">
        <f>VLOOKUP(C82,Input!$D$4:$L$8,9)</f>
        <v>5</v>
      </c>
      <c r="E82" s="51">
        <f t="shared" si="11"/>
        <v>0</v>
      </c>
      <c r="F82" s="52">
        <f>E82*1000/Input!$B$1</f>
        <v>0</v>
      </c>
      <c r="G82" s="71">
        <f>IF(AND(B82&gt;=Input!$E$4,B82&lt;=Input!$F$4),Input!$Q$4,IF(AND(B82&gt;=Input!$E$5,B82&lt;=Input!$F$5),Input!$Q$5,IF(AND(B82&gt;=Input!$E$6,B82&lt;=Input!$F$6),Input!$Q$6,IF(AND(B82&gt;=Input!$E$7,B82&lt;=Input!$F$7),Input!$Q$7,0))))</f>
        <v>0</v>
      </c>
      <c r="H82" s="72">
        <f t="shared" si="6"/>
        <v>0</v>
      </c>
      <c r="I82" s="73">
        <f>H82*1000*1000/Input!$B$1</f>
        <v>0</v>
      </c>
      <c r="J82" s="82">
        <v>1.25</v>
      </c>
      <c r="K82" s="83">
        <f>J82*Input!$B$1/1000</f>
        <v>1000</v>
      </c>
      <c r="L82" s="92">
        <v>4</v>
      </c>
      <c r="M82" s="93">
        <f>L82*Input!$B$1/1000</f>
        <v>3200</v>
      </c>
      <c r="N82" s="94">
        <f>IF(J82&gt;=L82,0,IF((L82-J82)&gt;VLOOKUP(C82,Input!$D$4:$L$8,4)*1000,VLOOKUP(C82,Input!$D$4:$L$8,4)*1000,L82-J82))</f>
        <v>2.75</v>
      </c>
      <c r="O82" s="95">
        <f>N82*Input!$B$1/1000</f>
        <v>2200</v>
      </c>
      <c r="P82" s="104">
        <f>IF(AND(B82&gt;=Input!$E$4,B82&lt;=Input!$F$4),Input!$K$4,IF(AND(B82&gt;=Input!$E$5,B82&lt;=Input!$F$5),Input!$K$5,IF(AND(B82&gt;=Input!$E$6,B82&lt;=Input!$F$6),Input!$K$6,IF(AND(B82&gt;=Input!$E$7,B82&lt;=Input!$F$7),Input!$K$7,0))))</f>
        <v>0</v>
      </c>
      <c r="Q82" s="58">
        <f t="shared" si="7"/>
        <v>0</v>
      </c>
      <c r="R82" s="59">
        <f>Q82*1000/Input!$B$1</f>
        <v>0</v>
      </c>
      <c r="S82" s="108">
        <f t="shared" si="8"/>
        <v>0</v>
      </c>
      <c r="T82" s="109">
        <f>S82*1000/Input!$B$1/(24*3600)</f>
        <v>0</v>
      </c>
      <c r="U82" s="114">
        <f t="shared" si="9"/>
        <v>0</v>
      </c>
    </row>
    <row r="83" spans="1:21" x14ac:dyDescent="0.45">
      <c r="A83" s="40">
        <v>2000</v>
      </c>
      <c r="B83" s="41">
        <f t="shared" si="10"/>
        <v>43181</v>
      </c>
      <c r="C83" s="41" t="str">
        <f>IF(AND(B83&gt;=Input!$E$4,B83&lt;=Input!$F$4),Input!$D$4,IF(AND(B83&gt;=Input!$E$5,B83&lt;=Input!$F$5),Input!$D$5,IF(AND(B83&gt;=Input!$E$6,B83&lt;=Input!$F$6),Input!$D$6,IF(AND(B83&gt;=Input!$E$7,B83&lt;=Input!$F$7),Input!$D$7,"휴농"))))</f>
        <v>휴농</v>
      </c>
      <c r="D83" s="32">
        <f>VLOOKUP(C83,Input!$D$4:$L$8,9)</f>
        <v>5</v>
      </c>
      <c r="E83" s="51">
        <f t="shared" si="11"/>
        <v>0</v>
      </c>
      <c r="F83" s="52">
        <f>E83*1000/Input!$B$1</f>
        <v>0</v>
      </c>
      <c r="G83" s="71">
        <f>IF(AND(B83&gt;=Input!$E$4,B83&lt;=Input!$F$4),Input!$Q$4,IF(AND(B83&gt;=Input!$E$5,B83&lt;=Input!$F$5),Input!$Q$5,IF(AND(B83&gt;=Input!$E$6,B83&lt;=Input!$F$6),Input!$Q$6,IF(AND(B83&gt;=Input!$E$7,B83&lt;=Input!$F$7),Input!$Q$7,0))))</f>
        <v>0</v>
      </c>
      <c r="H83" s="72">
        <f t="shared" si="6"/>
        <v>0</v>
      </c>
      <c r="I83" s="73">
        <f>H83*1000*1000/Input!$B$1</f>
        <v>0</v>
      </c>
      <c r="J83" s="82">
        <v>0.25</v>
      </c>
      <c r="K83" s="83">
        <f>J83*Input!$B$1/1000</f>
        <v>200</v>
      </c>
      <c r="L83" s="92">
        <v>0</v>
      </c>
      <c r="M83" s="93">
        <f>L83*Input!$B$1/1000</f>
        <v>0</v>
      </c>
      <c r="N83" s="94">
        <f>IF(J83&gt;=L83,0,IF((L83-J83)&gt;VLOOKUP(C83,Input!$D$4:$L$8,4)*1000,VLOOKUP(C83,Input!$D$4:$L$8,4)*1000,L83-J83))</f>
        <v>0</v>
      </c>
      <c r="O83" s="95">
        <f>N83*Input!$B$1/1000</f>
        <v>0</v>
      </c>
      <c r="P83" s="104">
        <f>IF(AND(B83&gt;=Input!$E$4,B83&lt;=Input!$F$4),Input!$K$4,IF(AND(B83&gt;=Input!$E$5,B83&lt;=Input!$F$5),Input!$K$5,IF(AND(B83&gt;=Input!$E$6,B83&lt;=Input!$F$6),Input!$K$6,IF(AND(B83&gt;=Input!$E$7,B83&lt;=Input!$F$7),Input!$K$7,0))))</f>
        <v>0</v>
      </c>
      <c r="Q83" s="58">
        <f t="shared" si="7"/>
        <v>0</v>
      </c>
      <c r="R83" s="59">
        <f>Q83*1000/Input!$B$1</f>
        <v>0</v>
      </c>
      <c r="S83" s="108">
        <f t="shared" si="8"/>
        <v>200</v>
      </c>
      <c r="T83" s="109">
        <f>S83*1000/Input!$B$1/(24*3600)</f>
        <v>2.8935185185185184E-6</v>
      </c>
      <c r="U83" s="114">
        <f t="shared" si="9"/>
        <v>0</v>
      </c>
    </row>
    <row r="84" spans="1:21" x14ac:dyDescent="0.45">
      <c r="A84" s="40">
        <v>2000</v>
      </c>
      <c r="B84" s="41">
        <f t="shared" si="10"/>
        <v>43182</v>
      </c>
      <c r="C84" s="41" t="str">
        <f>IF(AND(B84&gt;=Input!$E$4,B84&lt;=Input!$F$4),Input!$D$4,IF(AND(B84&gt;=Input!$E$5,B84&lt;=Input!$F$5),Input!$D$5,IF(AND(B84&gt;=Input!$E$6,B84&lt;=Input!$F$6),Input!$D$6,IF(AND(B84&gt;=Input!$E$7,B84&lt;=Input!$F$7),Input!$D$7,"휴농"))))</f>
        <v>휴농</v>
      </c>
      <c r="D84" s="32">
        <f>VLOOKUP(C84,Input!$D$4:$L$8,9)</f>
        <v>5</v>
      </c>
      <c r="E84" s="51">
        <f t="shared" si="11"/>
        <v>0</v>
      </c>
      <c r="F84" s="52">
        <f>E84*1000/Input!$B$1</f>
        <v>0</v>
      </c>
      <c r="G84" s="71">
        <f>IF(AND(B84&gt;=Input!$E$4,B84&lt;=Input!$F$4),Input!$Q$4,IF(AND(B84&gt;=Input!$E$5,B84&lt;=Input!$F$5),Input!$Q$5,IF(AND(B84&gt;=Input!$E$6,B84&lt;=Input!$F$6),Input!$Q$6,IF(AND(B84&gt;=Input!$E$7,B84&lt;=Input!$F$7),Input!$Q$7,0))))</f>
        <v>0</v>
      </c>
      <c r="H84" s="72">
        <f t="shared" si="6"/>
        <v>0</v>
      </c>
      <c r="I84" s="73">
        <f>H84*1000*1000/Input!$B$1</f>
        <v>0</v>
      </c>
      <c r="J84" s="82">
        <v>0.75</v>
      </c>
      <c r="K84" s="83">
        <f>J84*Input!$B$1/1000</f>
        <v>600</v>
      </c>
      <c r="L84" s="92">
        <v>2</v>
      </c>
      <c r="M84" s="93">
        <f>L84*Input!$B$1/1000</f>
        <v>1600</v>
      </c>
      <c r="N84" s="94">
        <f>IF(J84&gt;=L84,0,IF((L84-J84)&gt;VLOOKUP(C84,Input!$D$4:$L$8,4)*1000,VLOOKUP(C84,Input!$D$4:$L$8,4)*1000,L84-J84))</f>
        <v>1.25</v>
      </c>
      <c r="O84" s="95">
        <f>N84*Input!$B$1/1000</f>
        <v>1000</v>
      </c>
      <c r="P84" s="104">
        <f>IF(AND(B84&gt;=Input!$E$4,B84&lt;=Input!$F$4),Input!$K$4,IF(AND(B84&gt;=Input!$E$5,B84&lt;=Input!$F$5),Input!$K$5,IF(AND(B84&gt;=Input!$E$6,B84&lt;=Input!$F$6),Input!$K$6,IF(AND(B84&gt;=Input!$E$7,B84&lt;=Input!$F$7),Input!$K$7,0))))</f>
        <v>0</v>
      </c>
      <c r="Q84" s="58">
        <f t="shared" si="7"/>
        <v>0</v>
      </c>
      <c r="R84" s="59">
        <f>Q84*1000/Input!$B$1</f>
        <v>0</v>
      </c>
      <c r="S84" s="108">
        <f t="shared" si="8"/>
        <v>0</v>
      </c>
      <c r="T84" s="109">
        <f>S84*1000/Input!$B$1/(24*3600)</f>
        <v>0</v>
      </c>
      <c r="U84" s="114">
        <f t="shared" si="9"/>
        <v>0</v>
      </c>
    </row>
    <row r="85" spans="1:21" x14ac:dyDescent="0.45">
      <c r="A85" s="40">
        <v>2000</v>
      </c>
      <c r="B85" s="41">
        <f t="shared" si="10"/>
        <v>43183</v>
      </c>
      <c r="C85" s="41" t="str">
        <f>IF(AND(B85&gt;=Input!$E$4,B85&lt;=Input!$F$4),Input!$D$4,IF(AND(B85&gt;=Input!$E$5,B85&lt;=Input!$F$5),Input!$D$5,IF(AND(B85&gt;=Input!$E$6,B85&lt;=Input!$F$6),Input!$D$6,IF(AND(B85&gt;=Input!$E$7,B85&lt;=Input!$F$7),Input!$D$7,"휴농"))))</f>
        <v>휴농</v>
      </c>
      <c r="D85" s="32">
        <f>VLOOKUP(C85,Input!$D$4:$L$8,9)</f>
        <v>5</v>
      </c>
      <c r="E85" s="51">
        <f t="shared" si="11"/>
        <v>0</v>
      </c>
      <c r="F85" s="52">
        <f>E85*1000/Input!$B$1</f>
        <v>0</v>
      </c>
      <c r="G85" s="71">
        <f>IF(AND(B85&gt;=Input!$E$4,B85&lt;=Input!$F$4),Input!$Q$4,IF(AND(B85&gt;=Input!$E$5,B85&lt;=Input!$F$5),Input!$Q$5,IF(AND(B85&gt;=Input!$E$6,B85&lt;=Input!$F$6),Input!$Q$6,IF(AND(B85&gt;=Input!$E$7,B85&lt;=Input!$F$7),Input!$Q$7,0))))</f>
        <v>0</v>
      </c>
      <c r="H85" s="72">
        <f t="shared" si="6"/>
        <v>0</v>
      </c>
      <c r="I85" s="73">
        <f>H85*1000*1000/Input!$B$1</f>
        <v>0</v>
      </c>
      <c r="J85" s="82">
        <v>4.25</v>
      </c>
      <c r="K85" s="83">
        <f>J85*Input!$B$1/1000</f>
        <v>3400</v>
      </c>
      <c r="L85" s="92">
        <v>5</v>
      </c>
      <c r="M85" s="93">
        <f>L85*Input!$B$1/1000</f>
        <v>4000</v>
      </c>
      <c r="N85" s="94">
        <f>IF(J85&gt;=L85,0,IF((L85-J85)&gt;VLOOKUP(C85,Input!$D$4:$L$8,4)*1000,VLOOKUP(C85,Input!$D$4:$L$8,4)*1000,L85-J85))</f>
        <v>0.75</v>
      </c>
      <c r="O85" s="95">
        <f>N85*Input!$B$1/1000</f>
        <v>600</v>
      </c>
      <c r="P85" s="104">
        <f>IF(AND(B85&gt;=Input!$E$4,B85&lt;=Input!$F$4),Input!$K$4,IF(AND(B85&gt;=Input!$E$5,B85&lt;=Input!$F$5),Input!$K$5,IF(AND(B85&gt;=Input!$E$6,B85&lt;=Input!$F$6),Input!$K$6,IF(AND(B85&gt;=Input!$E$7,B85&lt;=Input!$F$7),Input!$K$7,0))))</f>
        <v>0</v>
      </c>
      <c r="Q85" s="58">
        <f t="shared" si="7"/>
        <v>0</v>
      </c>
      <c r="R85" s="59">
        <f>Q85*1000/Input!$B$1</f>
        <v>0</v>
      </c>
      <c r="S85" s="108">
        <f t="shared" si="8"/>
        <v>2800</v>
      </c>
      <c r="T85" s="109">
        <f>S85*1000/Input!$B$1/(24*3600)</f>
        <v>4.0509259259259258E-5</v>
      </c>
      <c r="U85" s="114">
        <f t="shared" si="9"/>
        <v>0</v>
      </c>
    </row>
    <row r="86" spans="1:21" x14ac:dyDescent="0.45">
      <c r="A86" s="40">
        <v>2000</v>
      </c>
      <c r="B86" s="41">
        <f t="shared" si="10"/>
        <v>43184</v>
      </c>
      <c r="C86" s="41" t="str">
        <f>IF(AND(B86&gt;=Input!$E$4,B86&lt;=Input!$F$4),Input!$D$4,IF(AND(B86&gt;=Input!$E$5,B86&lt;=Input!$F$5),Input!$D$5,IF(AND(B86&gt;=Input!$E$6,B86&lt;=Input!$F$6),Input!$D$6,IF(AND(B86&gt;=Input!$E$7,B86&lt;=Input!$F$7),Input!$D$7,"휴농"))))</f>
        <v>휴농</v>
      </c>
      <c r="D86" s="32">
        <f>VLOOKUP(C86,Input!$D$4:$L$8,9)</f>
        <v>5</v>
      </c>
      <c r="E86" s="51">
        <f t="shared" si="11"/>
        <v>0</v>
      </c>
      <c r="F86" s="52">
        <f>E86*1000/Input!$B$1</f>
        <v>0</v>
      </c>
      <c r="G86" s="71">
        <f>IF(AND(B86&gt;=Input!$E$4,B86&lt;=Input!$F$4),Input!$Q$4,IF(AND(B86&gt;=Input!$E$5,B86&lt;=Input!$F$5),Input!$Q$5,IF(AND(B86&gt;=Input!$E$6,B86&lt;=Input!$F$6),Input!$Q$6,IF(AND(B86&gt;=Input!$E$7,B86&lt;=Input!$F$7),Input!$Q$7,0))))</f>
        <v>0</v>
      </c>
      <c r="H86" s="72">
        <f t="shared" si="6"/>
        <v>0</v>
      </c>
      <c r="I86" s="73">
        <f>H86*1000*1000/Input!$B$1</f>
        <v>0</v>
      </c>
      <c r="J86" s="82">
        <v>3.75</v>
      </c>
      <c r="K86" s="83">
        <f>J86*Input!$B$1/1000</f>
        <v>3000</v>
      </c>
      <c r="L86" s="92">
        <v>1</v>
      </c>
      <c r="M86" s="93">
        <f>L86*Input!$B$1/1000</f>
        <v>800</v>
      </c>
      <c r="N86" s="94">
        <f>IF(J86&gt;=L86,0,IF((L86-J86)&gt;VLOOKUP(C86,Input!$D$4:$L$8,4)*1000,VLOOKUP(C86,Input!$D$4:$L$8,4)*1000,L86-J86))</f>
        <v>0</v>
      </c>
      <c r="O86" s="95">
        <f>N86*Input!$B$1/1000</f>
        <v>0</v>
      </c>
      <c r="P86" s="104">
        <f>IF(AND(B86&gt;=Input!$E$4,B86&lt;=Input!$F$4),Input!$K$4,IF(AND(B86&gt;=Input!$E$5,B86&lt;=Input!$F$5),Input!$K$5,IF(AND(B86&gt;=Input!$E$6,B86&lt;=Input!$F$6),Input!$K$6,IF(AND(B86&gt;=Input!$E$7,B86&lt;=Input!$F$7),Input!$K$7,0))))</f>
        <v>0</v>
      </c>
      <c r="Q86" s="58">
        <f t="shared" si="7"/>
        <v>0</v>
      </c>
      <c r="R86" s="59">
        <f>Q86*1000/Input!$B$1</f>
        <v>0</v>
      </c>
      <c r="S86" s="108">
        <f t="shared" si="8"/>
        <v>3000</v>
      </c>
      <c r="T86" s="109">
        <f>S86*1000/Input!$B$1/(24*3600)</f>
        <v>4.3402777777777779E-5</v>
      </c>
      <c r="U86" s="114">
        <f t="shared" si="9"/>
        <v>0</v>
      </c>
    </row>
    <row r="87" spans="1:21" x14ac:dyDescent="0.45">
      <c r="A87" s="40">
        <v>2000</v>
      </c>
      <c r="B87" s="41">
        <f t="shared" si="10"/>
        <v>43185</v>
      </c>
      <c r="C87" s="41" t="str">
        <f>IF(AND(B87&gt;=Input!$E$4,B87&lt;=Input!$F$4),Input!$D$4,IF(AND(B87&gt;=Input!$E$5,B87&lt;=Input!$F$5),Input!$D$5,IF(AND(B87&gt;=Input!$E$6,B87&lt;=Input!$F$6),Input!$D$6,IF(AND(B87&gt;=Input!$E$7,B87&lt;=Input!$F$7),Input!$D$7,"휴농"))))</f>
        <v>휴농</v>
      </c>
      <c r="D87" s="32">
        <f>VLOOKUP(C87,Input!$D$4:$L$8,9)</f>
        <v>5</v>
      </c>
      <c r="E87" s="51">
        <f t="shared" si="11"/>
        <v>0</v>
      </c>
      <c r="F87" s="52">
        <f>E87*1000/Input!$B$1</f>
        <v>0</v>
      </c>
      <c r="G87" s="71">
        <f>IF(AND(B87&gt;=Input!$E$4,B87&lt;=Input!$F$4),Input!$Q$4,IF(AND(B87&gt;=Input!$E$5,B87&lt;=Input!$F$5),Input!$Q$5,IF(AND(B87&gt;=Input!$E$6,B87&lt;=Input!$F$6),Input!$Q$6,IF(AND(B87&gt;=Input!$E$7,B87&lt;=Input!$F$7),Input!$Q$7,0))))</f>
        <v>0</v>
      </c>
      <c r="H87" s="72">
        <f t="shared" si="6"/>
        <v>0</v>
      </c>
      <c r="I87" s="73">
        <f>H87*1000*1000/Input!$B$1</f>
        <v>0</v>
      </c>
      <c r="J87" s="82">
        <v>0.5</v>
      </c>
      <c r="K87" s="83">
        <f>J87*Input!$B$1/1000</f>
        <v>400</v>
      </c>
      <c r="L87" s="92">
        <v>0.5</v>
      </c>
      <c r="M87" s="93">
        <f>L87*Input!$B$1/1000</f>
        <v>400</v>
      </c>
      <c r="N87" s="94">
        <f>IF(J87&gt;=L87,0,IF((L87-J87)&gt;VLOOKUP(C87,Input!$D$4:$L$8,4)*1000,VLOOKUP(C87,Input!$D$4:$L$8,4)*1000,L87-J87))</f>
        <v>0</v>
      </c>
      <c r="O87" s="95">
        <f>N87*Input!$B$1/1000</f>
        <v>0</v>
      </c>
      <c r="P87" s="104">
        <f>IF(AND(B87&gt;=Input!$E$4,B87&lt;=Input!$F$4),Input!$K$4,IF(AND(B87&gt;=Input!$E$5,B87&lt;=Input!$F$5),Input!$K$5,IF(AND(B87&gt;=Input!$E$6,B87&lt;=Input!$F$6),Input!$K$6,IF(AND(B87&gt;=Input!$E$7,B87&lt;=Input!$F$7),Input!$K$7,0))))</f>
        <v>0</v>
      </c>
      <c r="Q87" s="58">
        <f t="shared" si="7"/>
        <v>0</v>
      </c>
      <c r="R87" s="59">
        <f>Q87*1000/Input!$B$1</f>
        <v>0</v>
      </c>
      <c r="S87" s="108">
        <f t="shared" si="8"/>
        <v>400</v>
      </c>
      <c r="T87" s="109">
        <f>S87*1000/Input!$B$1/(24*3600)</f>
        <v>5.7870370370370367E-6</v>
      </c>
      <c r="U87" s="114">
        <f t="shared" si="9"/>
        <v>0</v>
      </c>
    </row>
    <row r="88" spans="1:21" x14ac:dyDescent="0.45">
      <c r="A88" s="40">
        <v>2000</v>
      </c>
      <c r="B88" s="41">
        <f t="shared" si="10"/>
        <v>43186</v>
      </c>
      <c r="C88" s="41" t="str">
        <f>IF(AND(B88&gt;=Input!$E$4,B88&lt;=Input!$F$4),Input!$D$4,IF(AND(B88&gt;=Input!$E$5,B88&lt;=Input!$F$5),Input!$D$5,IF(AND(B88&gt;=Input!$E$6,B88&lt;=Input!$F$6),Input!$D$6,IF(AND(B88&gt;=Input!$E$7,B88&lt;=Input!$F$7),Input!$D$7,"휴농"))))</f>
        <v>휴농</v>
      </c>
      <c r="D88" s="32">
        <f>VLOOKUP(C88,Input!$D$4:$L$8,9)</f>
        <v>5</v>
      </c>
      <c r="E88" s="51">
        <f t="shared" si="11"/>
        <v>0</v>
      </c>
      <c r="F88" s="52">
        <f>E88*1000/Input!$B$1</f>
        <v>0</v>
      </c>
      <c r="G88" s="71">
        <f>IF(AND(B88&gt;=Input!$E$4,B88&lt;=Input!$F$4),Input!$Q$4,IF(AND(B88&gt;=Input!$E$5,B88&lt;=Input!$F$5),Input!$Q$5,IF(AND(B88&gt;=Input!$E$6,B88&lt;=Input!$F$6),Input!$Q$6,IF(AND(B88&gt;=Input!$E$7,B88&lt;=Input!$F$7),Input!$Q$7,0))))</f>
        <v>0</v>
      </c>
      <c r="H88" s="72">
        <f t="shared" si="6"/>
        <v>0</v>
      </c>
      <c r="I88" s="73">
        <f>H88*1000*1000/Input!$B$1</f>
        <v>0</v>
      </c>
      <c r="J88" s="82">
        <v>1.75</v>
      </c>
      <c r="K88" s="83">
        <f>J88*Input!$B$1/1000</f>
        <v>1400</v>
      </c>
      <c r="L88" s="92">
        <v>2</v>
      </c>
      <c r="M88" s="93">
        <f>L88*Input!$B$1/1000</f>
        <v>1600</v>
      </c>
      <c r="N88" s="94">
        <f>IF(J88&gt;=L88,0,IF((L88-J88)&gt;VLOOKUP(C88,Input!$D$4:$L$8,4)*1000,VLOOKUP(C88,Input!$D$4:$L$8,4)*1000,L88-J88))</f>
        <v>0.25</v>
      </c>
      <c r="O88" s="95">
        <f>N88*Input!$B$1/1000</f>
        <v>200</v>
      </c>
      <c r="P88" s="104">
        <f>IF(AND(B88&gt;=Input!$E$4,B88&lt;=Input!$F$4),Input!$K$4,IF(AND(B88&gt;=Input!$E$5,B88&lt;=Input!$F$5),Input!$K$5,IF(AND(B88&gt;=Input!$E$6,B88&lt;=Input!$F$6),Input!$K$6,IF(AND(B88&gt;=Input!$E$7,B88&lt;=Input!$F$7),Input!$K$7,0))))</f>
        <v>0</v>
      </c>
      <c r="Q88" s="58">
        <f t="shared" si="7"/>
        <v>0</v>
      </c>
      <c r="R88" s="59">
        <f>Q88*1000/Input!$B$1</f>
        <v>0</v>
      </c>
      <c r="S88" s="108">
        <f t="shared" si="8"/>
        <v>1200</v>
      </c>
      <c r="T88" s="109">
        <f>S88*1000/Input!$B$1/(24*3600)</f>
        <v>1.7361111111111111E-5</v>
      </c>
      <c r="U88" s="114">
        <f t="shared" si="9"/>
        <v>0</v>
      </c>
    </row>
    <row r="89" spans="1:21" x14ac:dyDescent="0.45">
      <c r="A89" s="40">
        <v>2000</v>
      </c>
      <c r="B89" s="41">
        <f t="shared" si="10"/>
        <v>43187</v>
      </c>
      <c r="C89" s="41" t="str">
        <f>IF(AND(B89&gt;=Input!$E$4,B89&lt;=Input!$F$4),Input!$D$4,IF(AND(B89&gt;=Input!$E$5,B89&lt;=Input!$F$5),Input!$D$5,IF(AND(B89&gt;=Input!$E$6,B89&lt;=Input!$F$6),Input!$D$6,IF(AND(B89&gt;=Input!$E$7,B89&lt;=Input!$F$7),Input!$D$7,"휴농"))))</f>
        <v>휴농</v>
      </c>
      <c r="D89" s="32">
        <f>VLOOKUP(C89,Input!$D$4:$L$8,9)</f>
        <v>5</v>
      </c>
      <c r="E89" s="51">
        <f t="shared" si="11"/>
        <v>0</v>
      </c>
      <c r="F89" s="52">
        <f>E89*1000/Input!$B$1</f>
        <v>0</v>
      </c>
      <c r="G89" s="71">
        <f>IF(AND(B89&gt;=Input!$E$4,B89&lt;=Input!$F$4),Input!$Q$4,IF(AND(B89&gt;=Input!$E$5,B89&lt;=Input!$F$5),Input!$Q$5,IF(AND(B89&gt;=Input!$E$6,B89&lt;=Input!$F$6),Input!$Q$6,IF(AND(B89&gt;=Input!$E$7,B89&lt;=Input!$F$7),Input!$Q$7,0))))</f>
        <v>0</v>
      </c>
      <c r="H89" s="72">
        <f t="shared" si="6"/>
        <v>0</v>
      </c>
      <c r="I89" s="73">
        <f>H89*1000*1000/Input!$B$1</f>
        <v>0</v>
      </c>
      <c r="J89" s="82">
        <v>1</v>
      </c>
      <c r="K89" s="83">
        <f>J89*Input!$B$1/1000</f>
        <v>800</v>
      </c>
      <c r="L89" s="92">
        <v>0.5</v>
      </c>
      <c r="M89" s="93">
        <f>L89*Input!$B$1/1000</f>
        <v>400</v>
      </c>
      <c r="N89" s="94">
        <f>IF(J89&gt;=L89,0,IF((L89-J89)&gt;VLOOKUP(C89,Input!$D$4:$L$8,4)*1000,VLOOKUP(C89,Input!$D$4:$L$8,4)*1000,L89-J89))</f>
        <v>0</v>
      </c>
      <c r="O89" s="95">
        <f>N89*Input!$B$1/1000</f>
        <v>0</v>
      </c>
      <c r="P89" s="104">
        <f>IF(AND(B89&gt;=Input!$E$4,B89&lt;=Input!$F$4),Input!$K$4,IF(AND(B89&gt;=Input!$E$5,B89&lt;=Input!$F$5),Input!$K$5,IF(AND(B89&gt;=Input!$E$6,B89&lt;=Input!$F$6),Input!$K$6,IF(AND(B89&gt;=Input!$E$7,B89&lt;=Input!$F$7),Input!$K$7,0))))</f>
        <v>0</v>
      </c>
      <c r="Q89" s="58">
        <f t="shared" si="7"/>
        <v>0</v>
      </c>
      <c r="R89" s="59">
        <f>Q89*1000/Input!$B$1</f>
        <v>0</v>
      </c>
      <c r="S89" s="108">
        <f t="shared" si="8"/>
        <v>800</v>
      </c>
      <c r="T89" s="109">
        <f>S89*1000/Input!$B$1/(24*3600)</f>
        <v>1.1574074074074073E-5</v>
      </c>
      <c r="U89" s="114">
        <f t="shared" si="9"/>
        <v>0</v>
      </c>
    </row>
    <row r="90" spans="1:21" x14ac:dyDescent="0.45">
      <c r="A90" s="40">
        <v>2000</v>
      </c>
      <c r="B90" s="41">
        <f t="shared" si="10"/>
        <v>43188</v>
      </c>
      <c r="C90" s="41" t="str">
        <f>IF(AND(B90&gt;=Input!$E$4,B90&lt;=Input!$F$4),Input!$D$4,IF(AND(B90&gt;=Input!$E$5,B90&lt;=Input!$F$5),Input!$D$5,IF(AND(B90&gt;=Input!$E$6,B90&lt;=Input!$F$6),Input!$D$6,IF(AND(B90&gt;=Input!$E$7,B90&lt;=Input!$F$7),Input!$D$7,"휴농"))))</f>
        <v>휴농</v>
      </c>
      <c r="D90" s="32">
        <f>VLOOKUP(C90,Input!$D$4:$L$8,9)</f>
        <v>5</v>
      </c>
      <c r="E90" s="51">
        <f t="shared" si="11"/>
        <v>0</v>
      </c>
      <c r="F90" s="52">
        <f>E90*1000/Input!$B$1</f>
        <v>0</v>
      </c>
      <c r="G90" s="71">
        <f>IF(AND(B90&gt;=Input!$E$4,B90&lt;=Input!$F$4),Input!$Q$4,IF(AND(B90&gt;=Input!$E$5,B90&lt;=Input!$F$5),Input!$Q$5,IF(AND(B90&gt;=Input!$E$6,B90&lt;=Input!$F$6),Input!$Q$6,IF(AND(B90&gt;=Input!$E$7,B90&lt;=Input!$F$7),Input!$Q$7,0))))</f>
        <v>0</v>
      </c>
      <c r="H90" s="72">
        <f t="shared" si="6"/>
        <v>0</v>
      </c>
      <c r="I90" s="73">
        <f>H90*1000*1000/Input!$B$1</f>
        <v>0</v>
      </c>
      <c r="J90" s="82">
        <v>2</v>
      </c>
      <c r="K90" s="83">
        <f>J90*Input!$B$1/1000</f>
        <v>1600</v>
      </c>
      <c r="L90" s="92">
        <v>4.5</v>
      </c>
      <c r="M90" s="93">
        <f>L90*Input!$B$1/1000</f>
        <v>3600</v>
      </c>
      <c r="N90" s="94">
        <f>IF(J90&gt;=L90,0,IF((L90-J90)&gt;VLOOKUP(C90,Input!$D$4:$L$8,4)*1000,VLOOKUP(C90,Input!$D$4:$L$8,4)*1000,L90-J90))</f>
        <v>2.5</v>
      </c>
      <c r="O90" s="95">
        <f>N90*Input!$B$1/1000</f>
        <v>2000</v>
      </c>
      <c r="P90" s="104">
        <f>IF(AND(B90&gt;=Input!$E$4,B90&lt;=Input!$F$4),Input!$K$4,IF(AND(B90&gt;=Input!$E$5,B90&lt;=Input!$F$5),Input!$K$5,IF(AND(B90&gt;=Input!$E$6,B90&lt;=Input!$F$6),Input!$K$6,IF(AND(B90&gt;=Input!$E$7,B90&lt;=Input!$F$7),Input!$K$7,0))))</f>
        <v>0</v>
      </c>
      <c r="Q90" s="58">
        <f t="shared" si="7"/>
        <v>0</v>
      </c>
      <c r="R90" s="59">
        <f>Q90*1000/Input!$B$1</f>
        <v>0</v>
      </c>
      <c r="S90" s="108">
        <f t="shared" si="8"/>
        <v>0</v>
      </c>
      <c r="T90" s="109">
        <f>S90*1000/Input!$B$1/(24*3600)</f>
        <v>0</v>
      </c>
      <c r="U90" s="114">
        <f t="shared" si="9"/>
        <v>0</v>
      </c>
    </row>
    <row r="91" spans="1:21" x14ac:dyDescent="0.45">
      <c r="A91" s="40">
        <v>2000</v>
      </c>
      <c r="B91" s="41">
        <f t="shared" si="10"/>
        <v>43189</v>
      </c>
      <c r="C91" s="41" t="str">
        <f>IF(AND(B91&gt;=Input!$E$4,B91&lt;=Input!$F$4),Input!$D$4,IF(AND(B91&gt;=Input!$E$5,B91&lt;=Input!$F$5),Input!$D$5,IF(AND(B91&gt;=Input!$E$6,B91&lt;=Input!$F$6),Input!$D$6,IF(AND(B91&gt;=Input!$E$7,B91&lt;=Input!$F$7),Input!$D$7,"휴농"))))</f>
        <v>휴농</v>
      </c>
      <c r="D91" s="32">
        <f>VLOOKUP(C91,Input!$D$4:$L$8,9)</f>
        <v>5</v>
      </c>
      <c r="E91" s="51">
        <f t="shared" si="11"/>
        <v>0</v>
      </c>
      <c r="F91" s="52">
        <f>E91*1000/Input!$B$1</f>
        <v>0</v>
      </c>
      <c r="G91" s="71">
        <f>IF(AND(B91&gt;=Input!$E$4,B91&lt;=Input!$F$4),Input!$Q$4,IF(AND(B91&gt;=Input!$E$5,B91&lt;=Input!$F$5),Input!$Q$5,IF(AND(B91&gt;=Input!$E$6,B91&lt;=Input!$F$6),Input!$Q$6,IF(AND(B91&gt;=Input!$E$7,B91&lt;=Input!$F$7),Input!$Q$7,0))))</f>
        <v>0</v>
      </c>
      <c r="H91" s="72">
        <f t="shared" si="6"/>
        <v>0</v>
      </c>
      <c r="I91" s="73">
        <f>H91*1000*1000/Input!$B$1</f>
        <v>0</v>
      </c>
      <c r="J91" s="82">
        <v>0.25</v>
      </c>
      <c r="K91" s="83">
        <f>J91*Input!$B$1/1000</f>
        <v>200</v>
      </c>
      <c r="L91" s="92">
        <v>0</v>
      </c>
      <c r="M91" s="93">
        <f>L91*Input!$B$1/1000</f>
        <v>0</v>
      </c>
      <c r="N91" s="94">
        <f>IF(J91&gt;=L91,0,IF((L91-J91)&gt;VLOOKUP(C91,Input!$D$4:$L$8,4)*1000,VLOOKUP(C91,Input!$D$4:$L$8,4)*1000,L91-J91))</f>
        <v>0</v>
      </c>
      <c r="O91" s="95">
        <f>N91*Input!$B$1/1000</f>
        <v>0</v>
      </c>
      <c r="P91" s="104">
        <f>IF(AND(B91&gt;=Input!$E$4,B91&lt;=Input!$F$4),Input!$K$4,IF(AND(B91&gt;=Input!$E$5,B91&lt;=Input!$F$5),Input!$K$5,IF(AND(B91&gt;=Input!$E$6,B91&lt;=Input!$F$6),Input!$K$6,IF(AND(B91&gt;=Input!$E$7,B91&lt;=Input!$F$7),Input!$K$7,0))))</f>
        <v>0</v>
      </c>
      <c r="Q91" s="58">
        <f t="shared" si="7"/>
        <v>0</v>
      </c>
      <c r="R91" s="59">
        <f>Q91*1000/Input!$B$1</f>
        <v>0</v>
      </c>
      <c r="S91" s="108">
        <f t="shared" si="8"/>
        <v>200</v>
      </c>
      <c r="T91" s="109">
        <f>S91*1000/Input!$B$1/(24*3600)</f>
        <v>2.8935185185185184E-6</v>
      </c>
      <c r="U91" s="114">
        <f t="shared" si="9"/>
        <v>0</v>
      </c>
    </row>
    <row r="92" spans="1:21" x14ac:dyDescent="0.45">
      <c r="A92" s="40">
        <v>2000</v>
      </c>
      <c r="B92" s="41">
        <f t="shared" si="10"/>
        <v>43190</v>
      </c>
      <c r="C92" s="41" t="str">
        <f>IF(AND(B92&gt;=Input!$E$4,B92&lt;=Input!$F$4),Input!$D$4,IF(AND(B92&gt;=Input!$E$5,B92&lt;=Input!$F$5),Input!$D$5,IF(AND(B92&gt;=Input!$E$6,B92&lt;=Input!$F$6),Input!$D$6,IF(AND(B92&gt;=Input!$E$7,B92&lt;=Input!$F$7),Input!$D$7,"휴농"))))</f>
        <v>휴농</v>
      </c>
      <c r="D92" s="32">
        <f>VLOOKUP(C92,Input!$D$4:$L$8,9)</f>
        <v>5</v>
      </c>
      <c r="E92" s="51">
        <f t="shared" si="11"/>
        <v>0</v>
      </c>
      <c r="F92" s="52">
        <f>E92*1000/Input!$B$1</f>
        <v>0</v>
      </c>
      <c r="G92" s="71">
        <f>IF(AND(B92&gt;=Input!$E$4,B92&lt;=Input!$F$4),Input!$Q$4,IF(AND(B92&gt;=Input!$E$5,B92&lt;=Input!$F$5),Input!$Q$5,IF(AND(B92&gt;=Input!$E$6,B92&lt;=Input!$F$6),Input!$Q$6,IF(AND(B92&gt;=Input!$E$7,B92&lt;=Input!$F$7),Input!$Q$7,0))))</f>
        <v>0</v>
      </c>
      <c r="H92" s="72">
        <f t="shared" si="6"/>
        <v>0</v>
      </c>
      <c r="I92" s="73">
        <f>H92*1000*1000/Input!$B$1</f>
        <v>0</v>
      </c>
      <c r="J92" s="82">
        <v>0.25</v>
      </c>
      <c r="K92" s="83">
        <f>J92*Input!$B$1/1000</f>
        <v>200</v>
      </c>
      <c r="L92" s="92">
        <v>4.5</v>
      </c>
      <c r="M92" s="93">
        <f>L92*Input!$B$1/1000</f>
        <v>3600</v>
      </c>
      <c r="N92" s="94">
        <f>IF(J92&gt;=L92,0,IF((L92-J92)&gt;VLOOKUP(C92,Input!$D$4:$L$8,4)*1000,VLOOKUP(C92,Input!$D$4:$L$8,4)*1000,L92-J92))</f>
        <v>4.25</v>
      </c>
      <c r="O92" s="95">
        <f>N92*Input!$B$1/1000</f>
        <v>3400</v>
      </c>
      <c r="P92" s="104">
        <f>IF(AND(B92&gt;=Input!$E$4,B92&lt;=Input!$F$4),Input!$K$4,IF(AND(B92&gt;=Input!$E$5,B92&lt;=Input!$F$5),Input!$K$5,IF(AND(B92&gt;=Input!$E$6,B92&lt;=Input!$F$6),Input!$K$6,IF(AND(B92&gt;=Input!$E$7,B92&lt;=Input!$F$7),Input!$K$7,0))))</f>
        <v>0</v>
      </c>
      <c r="Q92" s="58">
        <f t="shared" si="7"/>
        <v>0</v>
      </c>
      <c r="R92" s="59">
        <f>Q92*1000/Input!$B$1</f>
        <v>0</v>
      </c>
      <c r="S92" s="108">
        <f t="shared" si="8"/>
        <v>0</v>
      </c>
      <c r="T92" s="109">
        <f>S92*1000/Input!$B$1/(24*3600)</f>
        <v>0</v>
      </c>
      <c r="U92" s="114">
        <f t="shared" si="9"/>
        <v>0</v>
      </c>
    </row>
    <row r="93" spans="1:21" x14ac:dyDescent="0.45">
      <c r="A93" s="40">
        <v>2000</v>
      </c>
      <c r="B93" s="41">
        <f t="shared" si="10"/>
        <v>43191</v>
      </c>
      <c r="C93" s="41" t="str">
        <f>IF(AND(B93&gt;=Input!$E$4,B93&lt;=Input!$F$4),Input!$D$4,IF(AND(B93&gt;=Input!$E$5,B93&lt;=Input!$F$5),Input!$D$5,IF(AND(B93&gt;=Input!$E$6,B93&lt;=Input!$F$6),Input!$D$6,IF(AND(B93&gt;=Input!$E$7,B93&lt;=Input!$F$7),Input!$D$7,"휴농"))))</f>
        <v>휴농</v>
      </c>
      <c r="D93" s="32">
        <f>VLOOKUP(C93,Input!$D$4:$L$8,9)</f>
        <v>5</v>
      </c>
      <c r="E93" s="51">
        <f t="shared" si="11"/>
        <v>0</v>
      </c>
      <c r="F93" s="52">
        <f>E93*1000/Input!$B$1</f>
        <v>0</v>
      </c>
      <c r="G93" s="71">
        <f>IF(AND(B93&gt;=Input!$E$4,B93&lt;=Input!$F$4),Input!$Q$4,IF(AND(B93&gt;=Input!$E$5,B93&lt;=Input!$F$5),Input!$Q$5,IF(AND(B93&gt;=Input!$E$6,B93&lt;=Input!$F$6),Input!$Q$6,IF(AND(B93&gt;=Input!$E$7,B93&lt;=Input!$F$7),Input!$Q$7,0))))</f>
        <v>0</v>
      </c>
      <c r="H93" s="72">
        <f t="shared" si="6"/>
        <v>0</v>
      </c>
      <c r="I93" s="73">
        <f>H93*1000*1000/Input!$B$1</f>
        <v>0</v>
      </c>
      <c r="J93" s="82">
        <v>1</v>
      </c>
      <c r="K93" s="83">
        <f>J93*Input!$B$1/1000</f>
        <v>800</v>
      </c>
      <c r="L93" s="92">
        <v>2.5</v>
      </c>
      <c r="M93" s="93">
        <f>L93*Input!$B$1/1000</f>
        <v>2000</v>
      </c>
      <c r="N93" s="94">
        <f>IF(J93&gt;=L93,0,IF((L93-J93)&gt;VLOOKUP(C93,Input!$D$4:$L$8,4)*1000,VLOOKUP(C93,Input!$D$4:$L$8,4)*1000,L93-J93))</f>
        <v>1.5</v>
      </c>
      <c r="O93" s="95">
        <f>N93*Input!$B$1/1000</f>
        <v>1200</v>
      </c>
      <c r="P93" s="104">
        <f>IF(AND(B93&gt;=Input!$E$4,B93&lt;=Input!$F$4),Input!$K$4,IF(AND(B93&gt;=Input!$E$5,B93&lt;=Input!$F$5),Input!$K$5,IF(AND(B93&gt;=Input!$E$6,B93&lt;=Input!$F$6),Input!$K$6,IF(AND(B93&gt;=Input!$E$7,B93&lt;=Input!$F$7),Input!$K$7,0))))</f>
        <v>0</v>
      </c>
      <c r="Q93" s="58">
        <f t="shared" si="7"/>
        <v>0</v>
      </c>
      <c r="R93" s="59">
        <f>Q93*1000/Input!$B$1</f>
        <v>0</v>
      </c>
      <c r="S93" s="108">
        <f t="shared" si="8"/>
        <v>0</v>
      </c>
      <c r="T93" s="109">
        <f>S93*1000/Input!$B$1/(24*3600)</f>
        <v>0</v>
      </c>
      <c r="U93" s="114">
        <f t="shared" si="9"/>
        <v>0</v>
      </c>
    </row>
    <row r="94" spans="1:21" x14ac:dyDescent="0.45">
      <c r="A94" s="40">
        <v>2000</v>
      </c>
      <c r="B94" s="41">
        <f t="shared" si="10"/>
        <v>43192</v>
      </c>
      <c r="C94" s="41" t="str">
        <f>IF(AND(B94&gt;=Input!$E$4,B94&lt;=Input!$F$4),Input!$D$4,IF(AND(B94&gt;=Input!$E$5,B94&lt;=Input!$F$5),Input!$D$5,IF(AND(B94&gt;=Input!$E$6,B94&lt;=Input!$F$6),Input!$D$6,IF(AND(B94&gt;=Input!$E$7,B94&lt;=Input!$F$7),Input!$D$7,"휴농"))))</f>
        <v>휴농</v>
      </c>
      <c r="D94" s="32">
        <f>VLOOKUP(C94,Input!$D$4:$L$8,9)</f>
        <v>5</v>
      </c>
      <c r="E94" s="51">
        <f t="shared" si="11"/>
        <v>0</v>
      </c>
      <c r="F94" s="52">
        <f>E94*1000/Input!$B$1</f>
        <v>0</v>
      </c>
      <c r="G94" s="71">
        <f>IF(AND(B94&gt;=Input!$E$4,B94&lt;=Input!$F$4),Input!$Q$4,IF(AND(B94&gt;=Input!$E$5,B94&lt;=Input!$F$5),Input!$Q$5,IF(AND(B94&gt;=Input!$E$6,B94&lt;=Input!$F$6),Input!$Q$6,IF(AND(B94&gt;=Input!$E$7,B94&lt;=Input!$F$7),Input!$Q$7,0))))</f>
        <v>0</v>
      </c>
      <c r="H94" s="72">
        <f t="shared" si="6"/>
        <v>0</v>
      </c>
      <c r="I94" s="73">
        <f>H94*1000*1000/Input!$B$1</f>
        <v>0</v>
      </c>
      <c r="J94" s="82">
        <v>2</v>
      </c>
      <c r="K94" s="83">
        <f>J94*Input!$B$1/1000</f>
        <v>1600</v>
      </c>
      <c r="L94" s="92">
        <v>3</v>
      </c>
      <c r="M94" s="93">
        <f>L94*Input!$B$1/1000</f>
        <v>2400</v>
      </c>
      <c r="N94" s="94">
        <f>IF(J94&gt;=L94,0,IF((L94-J94)&gt;VLOOKUP(C94,Input!$D$4:$L$8,4)*1000,VLOOKUP(C94,Input!$D$4:$L$8,4)*1000,L94-J94))</f>
        <v>1</v>
      </c>
      <c r="O94" s="95">
        <f>N94*Input!$B$1/1000</f>
        <v>800</v>
      </c>
      <c r="P94" s="104">
        <f>IF(AND(B94&gt;=Input!$E$4,B94&lt;=Input!$F$4),Input!$K$4,IF(AND(B94&gt;=Input!$E$5,B94&lt;=Input!$F$5),Input!$K$5,IF(AND(B94&gt;=Input!$E$6,B94&lt;=Input!$F$6),Input!$K$6,IF(AND(B94&gt;=Input!$E$7,B94&lt;=Input!$F$7),Input!$K$7,0))))</f>
        <v>0</v>
      </c>
      <c r="Q94" s="58">
        <f t="shared" si="7"/>
        <v>0</v>
      </c>
      <c r="R94" s="59">
        <f>Q94*1000/Input!$B$1</f>
        <v>0</v>
      </c>
      <c r="S94" s="108">
        <f t="shared" si="8"/>
        <v>800</v>
      </c>
      <c r="T94" s="109">
        <f>S94*1000/Input!$B$1/(24*3600)</f>
        <v>1.1574074074074073E-5</v>
      </c>
      <c r="U94" s="114">
        <f t="shared" si="9"/>
        <v>0</v>
      </c>
    </row>
    <row r="95" spans="1:21" x14ac:dyDescent="0.45">
      <c r="A95" s="40">
        <v>2000</v>
      </c>
      <c r="B95" s="41">
        <f t="shared" si="10"/>
        <v>43193</v>
      </c>
      <c r="C95" s="41" t="str">
        <f>IF(AND(B95&gt;=Input!$E$4,B95&lt;=Input!$F$4),Input!$D$4,IF(AND(B95&gt;=Input!$E$5,B95&lt;=Input!$F$5),Input!$D$5,IF(AND(B95&gt;=Input!$E$6,B95&lt;=Input!$F$6),Input!$D$6,IF(AND(B95&gt;=Input!$E$7,B95&lt;=Input!$F$7),Input!$D$7,"휴농"))))</f>
        <v>휴농</v>
      </c>
      <c r="D95" s="32">
        <f>VLOOKUP(C95,Input!$D$4:$L$8,9)</f>
        <v>5</v>
      </c>
      <c r="E95" s="51">
        <f t="shared" si="11"/>
        <v>0</v>
      </c>
      <c r="F95" s="52">
        <f>E95*1000/Input!$B$1</f>
        <v>0</v>
      </c>
      <c r="G95" s="71">
        <f>IF(AND(B95&gt;=Input!$E$4,B95&lt;=Input!$F$4),Input!$Q$4,IF(AND(B95&gt;=Input!$E$5,B95&lt;=Input!$F$5),Input!$Q$5,IF(AND(B95&gt;=Input!$E$6,B95&lt;=Input!$F$6),Input!$Q$6,IF(AND(B95&gt;=Input!$E$7,B95&lt;=Input!$F$7),Input!$Q$7,0))))</f>
        <v>0</v>
      </c>
      <c r="H95" s="72">
        <f t="shared" si="6"/>
        <v>0</v>
      </c>
      <c r="I95" s="73">
        <f>H95*1000*1000/Input!$B$1</f>
        <v>0</v>
      </c>
      <c r="J95" s="82">
        <v>1</v>
      </c>
      <c r="K95" s="83">
        <f>J95*Input!$B$1/1000</f>
        <v>800</v>
      </c>
      <c r="L95" s="92">
        <v>2.5</v>
      </c>
      <c r="M95" s="93">
        <f>L95*Input!$B$1/1000</f>
        <v>2000</v>
      </c>
      <c r="N95" s="94">
        <f>IF(J95&gt;=L95,0,IF((L95-J95)&gt;VLOOKUP(C95,Input!$D$4:$L$8,4)*1000,VLOOKUP(C95,Input!$D$4:$L$8,4)*1000,L95-J95))</f>
        <v>1.5</v>
      </c>
      <c r="O95" s="95">
        <f>N95*Input!$B$1/1000</f>
        <v>1200</v>
      </c>
      <c r="P95" s="104">
        <f>IF(AND(B95&gt;=Input!$E$4,B95&lt;=Input!$F$4),Input!$K$4,IF(AND(B95&gt;=Input!$E$5,B95&lt;=Input!$F$5),Input!$K$5,IF(AND(B95&gt;=Input!$E$6,B95&lt;=Input!$F$6),Input!$K$6,IF(AND(B95&gt;=Input!$E$7,B95&lt;=Input!$F$7),Input!$K$7,0))))</f>
        <v>0</v>
      </c>
      <c r="Q95" s="58">
        <f t="shared" si="7"/>
        <v>0</v>
      </c>
      <c r="R95" s="59">
        <f>Q95*1000/Input!$B$1</f>
        <v>0</v>
      </c>
      <c r="S95" s="108">
        <f t="shared" si="8"/>
        <v>0</v>
      </c>
      <c r="T95" s="109">
        <f>S95*1000/Input!$B$1/(24*3600)</f>
        <v>0</v>
      </c>
      <c r="U95" s="114">
        <f t="shared" si="9"/>
        <v>0</v>
      </c>
    </row>
    <row r="96" spans="1:21" x14ac:dyDescent="0.45">
      <c r="A96" s="40">
        <v>2000</v>
      </c>
      <c r="B96" s="41">
        <f t="shared" si="10"/>
        <v>43194</v>
      </c>
      <c r="C96" s="41" t="str">
        <f>IF(AND(B96&gt;=Input!$E$4,B96&lt;=Input!$F$4),Input!$D$4,IF(AND(B96&gt;=Input!$E$5,B96&lt;=Input!$F$5),Input!$D$5,IF(AND(B96&gt;=Input!$E$6,B96&lt;=Input!$F$6),Input!$D$6,IF(AND(B96&gt;=Input!$E$7,B96&lt;=Input!$F$7),Input!$D$7,"휴농"))))</f>
        <v>휴농</v>
      </c>
      <c r="D96" s="32">
        <f>VLOOKUP(C96,Input!$D$4:$L$8,9)</f>
        <v>5</v>
      </c>
      <c r="E96" s="51">
        <f t="shared" si="11"/>
        <v>0</v>
      </c>
      <c r="F96" s="52">
        <f>E96*1000/Input!$B$1</f>
        <v>0</v>
      </c>
      <c r="G96" s="71">
        <f>IF(AND(B96&gt;=Input!$E$4,B96&lt;=Input!$F$4),Input!$Q$4,IF(AND(B96&gt;=Input!$E$5,B96&lt;=Input!$F$5),Input!$Q$5,IF(AND(B96&gt;=Input!$E$6,B96&lt;=Input!$F$6),Input!$Q$6,IF(AND(B96&gt;=Input!$E$7,B96&lt;=Input!$F$7),Input!$Q$7,0))))</f>
        <v>0</v>
      </c>
      <c r="H96" s="72">
        <f t="shared" si="6"/>
        <v>0</v>
      </c>
      <c r="I96" s="73">
        <f>H96*1000*1000/Input!$B$1</f>
        <v>0</v>
      </c>
      <c r="J96" s="82">
        <v>0.5</v>
      </c>
      <c r="K96" s="83">
        <f>J96*Input!$B$1/1000</f>
        <v>400</v>
      </c>
      <c r="L96" s="92">
        <v>4.5</v>
      </c>
      <c r="M96" s="93">
        <f>L96*Input!$B$1/1000</f>
        <v>3600</v>
      </c>
      <c r="N96" s="94">
        <f>IF(J96&gt;=L96,0,IF((L96-J96)&gt;VLOOKUP(C96,Input!$D$4:$L$8,4)*1000,VLOOKUP(C96,Input!$D$4:$L$8,4)*1000,L96-J96))</f>
        <v>4</v>
      </c>
      <c r="O96" s="95">
        <f>N96*Input!$B$1/1000</f>
        <v>3200</v>
      </c>
      <c r="P96" s="104">
        <f>IF(AND(B96&gt;=Input!$E$4,B96&lt;=Input!$F$4),Input!$K$4,IF(AND(B96&gt;=Input!$E$5,B96&lt;=Input!$F$5),Input!$K$5,IF(AND(B96&gt;=Input!$E$6,B96&lt;=Input!$F$6),Input!$K$6,IF(AND(B96&gt;=Input!$E$7,B96&lt;=Input!$F$7),Input!$K$7,0))))</f>
        <v>0</v>
      </c>
      <c r="Q96" s="58">
        <f t="shared" si="7"/>
        <v>0</v>
      </c>
      <c r="R96" s="59">
        <f>Q96*1000/Input!$B$1</f>
        <v>0</v>
      </c>
      <c r="S96" s="108">
        <f t="shared" si="8"/>
        <v>0</v>
      </c>
      <c r="T96" s="109">
        <f>S96*1000/Input!$B$1/(24*3600)</f>
        <v>0</v>
      </c>
      <c r="U96" s="114">
        <f t="shared" si="9"/>
        <v>0</v>
      </c>
    </row>
    <row r="97" spans="1:21" x14ac:dyDescent="0.45">
      <c r="A97" s="40">
        <v>2000</v>
      </c>
      <c r="B97" s="41">
        <f t="shared" si="10"/>
        <v>43195</v>
      </c>
      <c r="C97" s="41" t="str">
        <f>IF(AND(B97&gt;=Input!$E$4,B97&lt;=Input!$F$4),Input!$D$4,IF(AND(B97&gt;=Input!$E$5,B97&lt;=Input!$F$5),Input!$D$5,IF(AND(B97&gt;=Input!$E$6,B97&lt;=Input!$F$6),Input!$D$6,IF(AND(B97&gt;=Input!$E$7,B97&lt;=Input!$F$7),Input!$D$7,"휴농"))))</f>
        <v>휴농</v>
      </c>
      <c r="D97" s="32">
        <f>VLOOKUP(C97,Input!$D$4:$L$8,9)</f>
        <v>5</v>
      </c>
      <c r="E97" s="51">
        <f t="shared" si="11"/>
        <v>0</v>
      </c>
      <c r="F97" s="52">
        <f>E97*1000/Input!$B$1</f>
        <v>0</v>
      </c>
      <c r="G97" s="71">
        <f>IF(AND(B97&gt;=Input!$E$4,B97&lt;=Input!$F$4),Input!$Q$4,IF(AND(B97&gt;=Input!$E$5,B97&lt;=Input!$F$5),Input!$Q$5,IF(AND(B97&gt;=Input!$E$6,B97&lt;=Input!$F$6),Input!$Q$6,IF(AND(B97&gt;=Input!$E$7,B97&lt;=Input!$F$7),Input!$Q$7,0))))</f>
        <v>0</v>
      </c>
      <c r="H97" s="72">
        <f t="shared" si="6"/>
        <v>0</v>
      </c>
      <c r="I97" s="73">
        <f>H97*1000*1000/Input!$B$1</f>
        <v>0</v>
      </c>
      <c r="J97" s="82">
        <v>3</v>
      </c>
      <c r="K97" s="83">
        <f>J97*Input!$B$1/1000</f>
        <v>2400</v>
      </c>
      <c r="L97" s="92">
        <v>4</v>
      </c>
      <c r="M97" s="93">
        <f>L97*Input!$B$1/1000</f>
        <v>3200</v>
      </c>
      <c r="N97" s="94">
        <f>IF(J97&gt;=L97,0,IF((L97-J97)&gt;VLOOKUP(C97,Input!$D$4:$L$8,4)*1000,VLOOKUP(C97,Input!$D$4:$L$8,4)*1000,L97-J97))</f>
        <v>1</v>
      </c>
      <c r="O97" s="95">
        <f>N97*Input!$B$1/1000</f>
        <v>800</v>
      </c>
      <c r="P97" s="104">
        <f>IF(AND(B97&gt;=Input!$E$4,B97&lt;=Input!$F$4),Input!$K$4,IF(AND(B97&gt;=Input!$E$5,B97&lt;=Input!$F$5),Input!$K$5,IF(AND(B97&gt;=Input!$E$6,B97&lt;=Input!$F$6),Input!$K$6,IF(AND(B97&gt;=Input!$E$7,B97&lt;=Input!$F$7),Input!$K$7,0))))</f>
        <v>0</v>
      </c>
      <c r="Q97" s="58">
        <f t="shared" si="7"/>
        <v>0</v>
      </c>
      <c r="R97" s="59">
        <f>Q97*1000/Input!$B$1</f>
        <v>0</v>
      </c>
      <c r="S97" s="108">
        <f t="shared" si="8"/>
        <v>1600</v>
      </c>
      <c r="T97" s="109">
        <f>S97*1000/Input!$B$1/(24*3600)</f>
        <v>2.3148148148148147E-5</v>
      </c>
      <c r="U97" s="114">
        <f t="shared" si="9"/>
        <v>0</v>
      </c>
    </row>
    <row r="98" spans="1:21" x14ac:dyDescent="0.45">
      <c r="A98" s="40">
        <v>2000</v>
      </c>
      <c r="B98" s="41">
        <f t="shared" si="10"/>
        <v>43196</v>
      </c>
      <c r="C98" s="41" t="str">
        <f>IF(AND(B98&gt;=Input!$E$4,B98&lt;=Input!$F$4),Input!$D$4,IF(AND(B98&gt;=Input!$E$5,B98&lt;=Input!$F$5),Input!$D$5,IF(AND(B98&gt;=Input!$E$6,B98&lt;=Input!$F$6),Input!$D$6,IF(AND(B98&gt;=Input!$E$7,B98&lt;=Input!$F$7),Input!$D$7,"휴농"))))</f>
        <v>휴농</v>
      </c>
      <c r="D98" s="32">
        <f>VLOOKUP(C98,Input!$D$4:$L$8,9)</f>
        <v>5</v>
      </c>
      <c r="E98" s="51">
        <f t="shared" si="11"/>
        <v>0</v>
      </c>
      <c r="F98" s="52">
        <f>E98*1000/Input!$B$1</f>
        <v>0</v>
      </c>
      <c r="G98" s="71">
        <f>IF(AND(B98&gt;=Input!$E$4,B98&lt;=Input!$F$4),Input!$Q$4,IF(AND(B98&gt;=Input!$E$5,B98&lt;=Input!$F$5),Input!$Q$5,IF(AND(B98&gt;=Input!$E$6,B98&lt;=Input!$F$6),Input!$Q$6,IF(AND(B98&gt;=Input!$E$7,B98&lt;=Input!$F$7),Input!$Q$7,0))))</f>
        <v>0</v>
      </c>
      <c r="H98" s="72">
        <f t="shared" si="6"/>
        <v>0</v>
      </c>
      <c r="I98" s="73">
        <f>H98*1000*1000/Input!$B$1</f>
        <v>0</v>
      </c>
      <c r="J98" s="82">
        <v>4.25</v>
      </c>
      <c r="K98" s="83">
        <f>J98*Input!$B$1/1000</f>
        <v>3400</v>
      </c>
      <c r="L98" s="92">
        <v>1</v>
      </c>
      <c r="M98" s="93">
        <f>L98*Input!$B$1/1000</f>
        <v>800</v>
      </c>
      <c r="N98" s="94">
        <f>IF(J98&gt;=L98,0,IF((L98-J98)&gt;VLOOKUP(C98,Input!$D$4:$L$8,4)*1000,VLOOKUP(C98,Input!$D$4:$L$8,4)*1000,L98-J98))</f>
        <v>0</v>
      </c>
      <c r="O98" s="95">
        <f>N98*Input!$B$1/1000</f>
        <v>0</v>
      </c>
      <c r="P98" s="104">
        <f>IF(AND(B98&gt;=Input!$E$4,B98&lt;=Input!$F$4),Input!$K$4,IF(AND(B98&gt;=Input!$E$5,B98&lt;=Input!$F$5),Input!$K$5,IF(AND(B98&gt;=Input!$E$6,B98&lt;=Input!$F$6),Input!$K$6,IF(AND(B98&gt;=Input!$E$7,B98&lt;=Input!$F$7),Input!$K$7,0))))</f>
        <v>0</v>
      </c>
      <c r="Q98" s="58">
        <f t="shared" si="7"/>
        <v>0</v>
      </c>
      <c r="R98" s="59">
        <f>Q98*1000/Input!$B$1</f>
        <v>0</v>
      </c>
      <c r="S98" s="108">
        <f t="shared" si="8"/>
        <v>3400</v>
      </c>
      <c r="T98" s="109">
        <f>S98*1000/Input!$B$1/(24*3600)</f>
        <v>4.9189814814814815E-5</v>
      </c>
      <c r="U98" s="114">
        <f t="shared" si="9"/>
        <v>0</v>
      </c>
    </row>
    <row r="99" spans="1:21" x14ac:dyDescent="0.45">
      <c r="A99" s="40">
        <v>2000</v>
      </c>
      <c r="B99" s="41">
        <f t="shared" si="10"/>
        <v>43197</v>
      </c>
      <c r="C99" s="41" t="str">
        <f>IF(AND(B99&gt;=Input!$E$4,B99&lt;=Input!$F$4),Input!$D$4,IF(AND(B99&gt;=Input!$E$5,B99&lt;=Input!$F$5),Input!$D$5,IF(AND(B99&gt;=Input!$E$6,B99&lt;=Input!$F$6),Input!$D$6,IF(AND(B99&gt;=Input!$E$7,B99&lt;=Input!$F$7),Input!$D$7,"휴농"))))</f>
        <v>휴농</v>
      </c>
      <c r="D99" s="32">
        <f>VLOOKUP(C99,Input!$D$4:$L$8,9)</f>
        <v>5</v>
      </c>
      <c r="E99" s="51">
        <f t="shared" si="11"/>
        <v>0</v>
      </c>
      <c r="F99" s="52">
        <f>E99*1000/Input!$B$1</f>
        <v>0</v>
      </c>
      <c r="G99" s="71">
        <f>IF(AND(B99&gt;=Input!$E$4,B99&lt;=Input!$F$4),Input!$Q$4,IF(AND(B99&gt;=Input!$E$5,B99&lt;=Input!$F$5),Input!$Q$5,IF(AND(B99&gt;=Input!$E$6,B99&lt;=Input!$F$6),Input!$Q$6,IF(AND(B99&gt;=Input!$E$7,B99&lt;=Input!$F$7),Input!$Q$7,0))))</f>
        <v>0</v>
      </c>
      <c r="H99" s="72">
        <f t="shared" si="6"/>
        <v>0</v>
      </c>
      <c r="I99" s="73">
        <f>H99*1000*1000/Input!$B$1</f>
        <v>0</v>
      </c>
      <c r="J99" s="82">
        <v>2.5</v>
      </c>
      <c r="K99" s="83">
        <f>J99*Input!$B$1/1000</f>
        <v>2000</v>
      </c>
      <c r="L99" s="92">
        <v>1.5</v>
      </c>
      <c r="M99" s="93">
        <f>L99*Input!$B$1/1000</f>
        <v>1200</v>
      </c>
      <c r="N99" s="94">
        <f>IF(J99&gt;=L99,0,IF((L99-J99)&gt;VLOOKUP(C99,Input!$D$4:$L$8,4)*1000,VLOOKUP(C99,Input!$D$4:$L$8,4)*1000,L99-J99))</f>
        <v>0</v>
      </c>
      <c r="O99" s="95">
        <f>N99*Input!$B$1/1000</f>
        <v>0</v>
      </c>
      <c r="P99" s="104">
        <f>IF(AND(B99&gt;=Input!$E$4,B99&lt;=Input!$F$4),Input!$K$4,IF(AND(B99&gt;=Input!$E$5,B99&lt;=Input!$F$5),Input!$K$5,IF(AND(B99&gt;=Input!$E$6,B99&lt;=Input!$F$6),Input!$K$6,IF(AND(B99&gt;=Input!$E$7,B99&lt;=Input!$F$7),Input!$K$7,0))))</f>
        <v>0</v>
      </c>
      <c r="Q99" s="58">
        <f t="shared" si="7"/>
        <v>0</v>
      </c>
      <c r="R99" s="59">
        <f>Q99*1000/Input!$B$1</f>
        <v>0</v>
      </c>
      <c r="S99" s="108">
        <f t="shared" si="8"/>
        <v>2000</v>
      </c>
      <c r="T99" s="109">
        <f>S99*1000/Input!$B$1/(24*3600)</f>
        <v>2.8935185185185186E-5</v>
      </c>
      <c r="U99" s="114">
        <f t="shared" si="9"/>
        <v>0</v>
      </c>
    </row>
    <row r="100" spans="1:21" x14ac:dyDescent="0.45">
      <c r="A100" s="40">
        <v>2000</v>
      </c>
      <c r="B100" s="41">
        <f t="shared" si="10"/>
        <v>43198</v>
      </c>
      <c r="C100" s="41" t="str">
        <f>IF(AND(B100&gt;=Input!$E$4,B100&lt;=Input!$F$4),Input!$D$4,IF(AND(B100&gt;=Input!$E$5,B100&lt;=Input!$F$5),Input!$D$5,IF(AND(B100&gt;=Input!$E$6,B100&lt;=Input!$F$6),Input!$D$6,IF(AND(B100&gt;=Input!$E$7,B100&lt;=Input!$F$7),Input!$D$7,"휴농"))))</f>
        <v>휴농</v>
      </c>
      <c r="D100" s="32">
        <f>VLOOKUP(C100,Input!$D$4:$L$8,9)</f>
        <v>5</v>
      </c>
      <c r="E100" s="51">
        <f t="shared" si="11"/>
        <v>0</v>
      </c>
      <c r="F100" s="52">
        <f>E100*1000/Input!$B$1</f>
        <v>0</v>
      </c>
      <c r="G100" s="71">
        <f>IF(AND(B100&gt;=Input!$E$4,B100&lt;=Input!$F$4),Input!$Q$4,IF(AND(B100&gt;=Input!$E$5,B100&lt;=Input!$F$5),Input!$Q$5,IF(AND(B100&gt;=Input!$E$6,B100&lt;=Input!$F$6),Input!$Q$6,IF(AND(B100&gt;=Input!$E$7,B100&lt;=Input!$F$7),Input!$Q$7,0))))</f>
        <v>0</v>
      </c>
      <c r="H100" s="72">
        <f t="shared" si="6"/>
        <v>0</v>
      </c>
      <c r="I100" s="73">
        <f>H100*1000*1000/Input!$B$1</f>
        <v>0</v>
      </c>
      <c r="J100" s="82">
        <v>4.25</v>
      </c>
      <c r="K100" s="83">
        <f>J100*Input!$B$1/1000</f>
        <v>3400</v>
      </c>
      <c r="L100" s="92">
        <v>3.5</v>
      </c>
      <c r="M100" s="93">
        <f>L100*Input!$B$1/1000</f>
        <v>2800</v>
      </c>
      <c r="N100" s="94">
        <f>IF(J100&gt;=L100,0,IF((L100-J100)&gt;VLOOKUP(C100,Input!$D$4:$L$8,4)*1000,VLOOKUP(C100,Input!$D$4:$L$8,4)*1000,L100-J100))</f>
        <v>0</v>
      </c>
      <c r="O100" s="95">
        <f>N100*Input!$B$1/1000</f>
        <v>0</v>
      </c>
      <c r="P100" s="104">
        <f>IF(AND(B100&gt;=Input!$E$4,B100&lt;=Input!$F$4),Input!$K$4,IF(AND(B100&gt;=Input!$E$5,B100&lt;=Input!$F$5),Input!$K$5,IF(AND(B100&gt;=Input!$E$6,B100&lt;=Input!$F$6),Input!$K$6,IF(AND(B100&gt;=Input!$E$7,B100&lt;=Input!$F$7),Input!$K$7,0))))</f>
        <v>0</v>
      </c>
      <c r="Q100" s="58">
        <f t="shared" si="7"/>
        <v>0</v>
      </c>
      <c r="R100" s="59">
        <f>Q100*1000/Input!$B$1</f>
        <v>0</v>
      </c>
      <c r="S100" s="108">
        <f t="shared" si="8"/>
        <v>3400</v>
      </c>
      <c r="T100" s="109">
        <f>S100*1000/Input!$B$1/(24*3600)</f>
        <v>4.9189814814814815E-5</v>
      </c>
      <c r="U100" s="114">
        <f t="shared" si="9"/>
        <v>0</v>
      </c>
    </row>
    <row r="101" spans="1:21" x14ac:dyDescent="0.45">
      <c r="A101" s="40">
        <v>2000</v>
      </c>
      <c r="B101" s="41">
        <f t="shared" si="10"/>
        <v>43199</v>
      </c>
      <c r="C101" s="41" t="str">
        <f>IF(AND(B101&gt;=Input!$E$4,B101&lt;=Input!$F$4),Input!$D$4,IF(AND(B101&gt;=Input!$E$5,B101&lt;=Input!$F$5),Input!$D$5,IF(AND(B101&gt;=Input!$E$6,B101&lt;=Input!$F$6),Input!$D$6,IF(AND(B101&gt;=Input!$E$7,B101&lt;=Input!$F$7),Input!$D$7,"휴농"))))</f>
        <v>휴농</v>
      </c>
      <c r="D101" s="32">
        <f>VLOOKUP(C101,Input!$D$4:$L$8,9)</f>
        <v>5</v>
      </c>
      <c r="E101" s="51">
        <f t="shared" si="11"/>
        <v>0</v>
      </c>
      <c r="F101" s="52">
        <f>E101*1000/Input!$B$1</f>
        <v>0</v>
      </c>
      <c r="G101" s="71">
        <f>IF(AND(B101&gt;=Input!$E$4,B101&lt;=Input!$F$4),Input!$Q$4,IF(AND(B101&gt;=Input!$E$5,B101&lt;=Input!$F$5),Input!$Q$5,IF(AND(B101&gt;=Input!$E$6,B101&lt;=Input!$F$6),Input!$Q$6,IF(AND(B101&gt;=Input!$E$7,B101&lt;=Input!$F$7),Input!$Q$7,0))))</f>
        <v>0</v>
      </c>
      <c r="H101" s="72">
        <f t="shared" si="6"/>
        <v>0</v>
      </c>
      <c r="I101" s="73">
        <f>H101*1000*1000/Input!$B$1</f>
        <v>0</v>
      </c>
      <c r="J101" s="82">
        <v>1</v>
      </c>
      <c r="K101" s="83">
        <f>J101*Input!$B$1/1000</f>
        <v>800</v>
      </c>
      <c r="L101" s="92">
        <v>2.5</v>
      </c>
      <c r="M101" s="93">
        <f>L101*Input!$B$1/1000</f>
        <v>2000</v>
      </c>
      <c r="N101" s="94">
        <f>IF(J101&gt;=L101,0,IF((L101-J101)&gt;VLOOKUP(C101,Input!$D$4:$L$8,4)*1000,VLOOKUP(C101,Input!$D$4:$L$8,4)*1000,L101-J101))</f>
        <v>1.5</v>
      </c>
      <c r="O101" s="95">
        <f>N101*Input!$B$1/1000</f>
        <v>1200</v>
      </c>
      <c r="P101" s="104">
        <f>IF(AND(B101&gt;=Input!$E$4,B101&lt;=Input!$F$4),Input!$K$4,IF(AND(B101&gt;=Input!$E$5,B101&lt;=Input!$F$5),Input!$K$5,IF(AND(B101&gt;=Input!$E$6,B101&lt;=Input!$F$6),Input!$K$6,IF(AND(B101&gt;=Input!$E$7,B101&lt;=Input!$F$7),Input!$K$7,0))))</f>
        <v>0</v>
      </c>
      <c r="Q101" s="58">
        <f t="shared" si="7"/>
        <v>0</v>
      </c>
      <c r="R101" s="59">
        <f>Q101*1000/Input!$B$1</f>
        <v>0</v>
      </c>
      <c r="S101" s="108">
        <f t="shared" si="8"/>
        <v>0</v>
      </c>
      <c r="T101" s="109">
        <f>S101*1000/Input!$B$1/(24*3600)</f>
        <v>0</v>
      </c>
      <c r="U101" s="114">
        <f t="shared" si="9"/>
        <v>0</v>
      </c>
    </row>
    <row r="102" spans="1:21" x14ac:dyDescent="0.45">
      <c r="A102" s="40">
        <v>2000</v>
      </c>
      <c r="B102" s="41">
        <f t="shared" si="10"/>
        <v>43200</v>
      </c>
      <c r="C102" s="41" t="str">
        <f>IF(AND(B102&gt;=Input!$E$4,B102&lt;=Input!$F$4),Input!$D$4,IF(AND(B102&gt;=Input!$E$5,B102&lt;=Input!$F$5),Input!$D$5,IF(AND(B102&gt;=Input!$E$6,B102&lt;=Input!$F$6),Input!$D$6,IF(AND(B102&gt;=Input!$E$7,B102&lt;=Input!$F$7),Input!$D$7,"휴농"))))</f>
        <v>휴농</v>
      </c>
      <c r="D102" s="32">
        <f>VLOOKUP(C102,Input!$D$4:$L$8,9)</f>
        <v>5</v>
      </c>
      <c r="E102" s="51">
        <f t="shared" si="11"/>
        <v>0</v>
      </c>
      <c r="F102" s="52">
        <f>E102*1000/Input!$B$1</f>
        <v>0</v>
      </c>
      <c r="G102" s="71">
        <f>IF(AND(B102&gt;=Input!$E$4,B102&lt;=Input!$F$4),Input!$Q$4,IF(AND(B102&gt;=Input!$E$5,B102&lt;=Input!$F$5),Input!$Q$5,IF(AND(B102&gt;=Input!$E$6,B102&lt;=Input!$F$6),Input!$Q$6,IF(AND(B102&gt;=Input!$E$7,B102&lt;=Input!$F$7),Input!$Q$7,0))))</f>
        <v>0</v>
      </c>
      <c r="H102" s="72">
        <f t="shared" si="6"/>
        <v>0</v>
      </c>
      <c r="I102" s="73">
        <f>H102*1000*1000/Input!$B$1</f>
        <v>0</v>
      </c>
      <c r="J102" s="82">
        <v>4.75</v>
      </c>
      <c r="K102" s="83">
        <f>J102*Input!$B$1/1000</f>
        <v>3800</v>
      </c>
      <c r="L102" s="92">
        <v>4</v>
      </c>
      <c r="M102" s="93">
        <f>L102*Input!$B$1/1000</f>
        <v>3200</v>
      </c>
      <c r="N102" s="94">
        <f>IF(J102&gt;=L102,0,IF((L102-J102)&gt;VLOOKUP(C102,Input!$D$4:$L$8,4)*1000,VLOOKUP(C102,Input!$D$4:$L$8,4)*1000,L102-J102))</f>
        <v>0</v>
      </c>
      <c r="O102" s="95">
        <f>N102*Input!$B$1/1000</f>
        <v>0</v>
      </c>
      <c r="P102" s="104">
        <f>IF(AND(B102&gt;=Input!$E$4,B102&lt;=Input!$F$4),Input!$K$4,IF(AND(B102&gt;=Input!$E$5,B102&lt;=Input!$F$5),Input!$K$5,IF(AND(B102&gt;=Input!$E$6,B102&lt;=Input!$F$6),Input!$K$6,IF(AND(B102&gt;=Input!$E$7,B102&lt;=Input!$F$7),Input!$K$7,0))))</f>
        <v>0</v>
      </c>
      <c r="Q102" s="58">
        <f t="shared" si="7"/>
        <v>0</v>
      </c>
      <c r="R102" s="59">
        <f>Q102*1000/Input!$B$1</f>
        <v>0</v>
      </c>
      <c r="S102" s="108">
        <f t="shared" si="8"/>
        <v>3800</v>
      </c>
      <c r="T102" s="109">
        <f>S102*1000/Input!$B$1/(24*3600)</f>
        <v>5.4976851851851851E-5</v>
      </c>
      <c r="U102" s="114">
        <f t="shared" si="9"/>
        <v>0</v>
      </c>
    </row>
    <row r="103" spans="1:21" x14ac:dyDescent="0.45">
      <c r="A103" s="40">
        <v>2000</v>
      </c>
      <c r="B103" s="41">
        <f t="shared" si="10"/>
        <v>43201</v>
      </c>
      <c r="C103" s="41" t="str">
        <f>IF(AND(B103&gt;=Input!$E$4,B103&lt;=Input!$F$4),Input!$D$4,IF(AND(B103&gt;=Input!$E$5,B103&lt;=Input!$F$5),Input!$D$5,IF(AND(B103&gt;=Input!$E$6,B103&lt;=Input!$F$6),Input!$D$6,IF(AND(B103&gt;=Input!$E$7,B103&lt;=Input!$F$7),Input!$D$7,"휴농"))))</f>
        <v>휴농</v>
      </c>
      <c r="D103" s="32">
        <f>VLOOKUP(C103,Input!$D$4:$L$8,9)</f>
        <v>5</v>
      </c>
      <c r="E103" s="51">
        <f t="shared" si="11"/>
        <v>0</v>
      </c>
      <c r="F103" s="52">
        <f>E103*1000/Input!$B$1</f>
        <v>0</v>
      </c>
      <c r="G103" s="71">
        <f>IF(AND(B103&gt;=Input!$E$4,B103&lt;=Input!$F$4),Input!$Q$4,IF(AND(B103&gt;=Input!$E$5,B103&lt;=Input!$F$5),Input!$Q$5,IF(AND(B103&gt;=Input!$E$6,B103&lt;=Input!$F$6),Input!$Q$6,IF(AND(B103&gt;=Input!$E$7,B103&lt;=Input!$F$7),Input!$Q$7,0))))</f>
        <v>0</v>
      </c>
      <c r="H103" s="72">
        <f t="shared" si="6"/>
        <v>0</v>
      </c>
      <c r="I103" s="73">
        <f>H103*1000*1000/Input!$B$1</f>
        <v>0</v>
      </c>
      <c r="J103" s="82">
        <v>0</v>
      </c>
      <c r="K103" s="83">
        <f>J103*Input!$B$1/1000</f>
        <v>0</v>
      </c>
      <c r="L103" s="92">
        <v>4.5</v>
      </c>
      <c r="M103" s="93">
        <f>L103*Input!$B$1/1000</f>
        <v>3600</v>
      </c>
      <c r="N103" s="94">
        <f>IF(J103&gt;=L103,0,IF((L103-J103)&gt;VLOOKUP(C103,Input!$D$4:$L$8,4)*1000,VLOOKUP(C103,Input!$D$4:$L$8,4)*1000,L103-J103))</f>
        <v>4.5</v>
      </c>
      <c r="O103" s="95">
        <f>N103*Input!$B$1/1000</f>
        <v>3600</v>
      </c>
      <c r="P103" s="104">
        <f>IF(AND(B103&gt;=Input!$E$4,B103&lt;=Input!$F$4),Input!$K$4,IF(AND(B103&gt;=Input!$E$5,B103&lt;=Input!$F$5),Input!$K$5,IF(AND(B103&gt;=Input!$E$6,B103&lt;=Input!$F$6),Input!$K$6,IF(AND(B103&gt;=Input!$E$7,B103&lt;=Input!$F$7),Input!$K$7,0))))</f>
        <v>0</v>
      </c>
      <c r="Q103" s="58">
        <f t="shared" si="7"/>
        <v>0</v>
      </c>
      <c r="R103" s="59">
        <f>Q103*1000/Input!$B$1</f>
        <v>0</v>
      </c>
      <c r="S103" s="108">
        <f t="shared" si="8"/>
        <v>0</v>
      </c>
      <c r="T103" s="109">
        <f>S103*1000/Input!$B$1/(24*3600)</f>
        <v>0</v>
      </c>
      <c r="U103" s="114">
        <f t="shared" si="9"/>
        <v>0</v>
      </c>
    </row>
    <row r="104" spans="1:21" x14ac:dyDescent="0.45">
      <c r="A104" s="40">
        <v>2000</v>
      </c>
      <c r="B104" s="41">
        <f t="shared" si="10"/>
        <v>43202</v>
      </c>
      <c r="C104" s="41" t="str">
        <f>IF(AND(B104&gt;=Input!$E$4,B104&lt;=Input!$F$4),Input!$D$4,IF(AND(B104&gt;=Input!$E$5,B104&lt;=Input!$F$5),Input!$D$5,IF(AND(B104&gt;=Input!$E$6,B104&lt;=Input!$F$6),Input!$D$6,IF(AND(B104&gt;=Input!$E$7,B104&lt;=Input!$F$7),Input!$D$7,"휴농"))))</f>
        <v>휴농</v>
      </c>
      <c r="D104" s="32">
        <f>VLOOKUP(C104,Input!$D$4:$L$8,9)</f>
        <v>5</v>
      </c>
      <c r="E104" s="51">
        <f t="shared" si="11"/>
        <v>0</v>
      </c>
      <c r="F104" s="52">
        <f>E104*1000/Input!$B$1</f>
        <v>0</v>
      </c>
      <c r="G104" s="71">
        <f>IF(AND(B104&gt;=Input!$E$4,B104&lt;=Input!$F$4),Input!$Q$4,IF(AND(B104&gt;=Input!$E$5,B104&lt;=Input!$F$5),Input!$Q$5,IF(AND(B104&gt;=Input!$E$6,B104&lt;=Input!$F$6),Input!$Q$6,IF(AND(B104&gt;=Input!$E$7,B104&lt;=Input!$F$7),Input!$Q$7,0))))</f>
        <v>0</v>
      </c>
      <c r="H104" s="72">
        <f t="shared" si="6"/>
        <v>0</v>
      </c>
      <c r="I104" s="73">
        <f>H104*1000*1000/Input!$B$1</f>
        <v>0</v>
      </c>
      <c r="J104" s="82">
        <v>0.5</v>
      </c>
      <c r="K104" s="83">
        <f>J104*Input!$B$1/1000</f>
        <v>400</v>
      </c>
      <c r="L104" s="92">
        <v>0.5</v>
      </c>
      <c r="M104" s="93">
        <f>L104*Input!$B$1/1000</f>
        <v>400</v>
      </c>
      <c r="N104" s="94">
        <f>IF(J104&gt;=L104,0,IF((L104-J104)&gt;VLOOKUP(C104,Input!$D$4:$L$8,4)*1000,VLOOKUP(C104,Input!$D$4:$L$8,4)*1000,L104-J104))</f>
        <v>0</v>
      </c>
      <c r="O104" s="95">
        <f>N104*Input!$B$1/1000</f>
        <v>0</v>
      </c>
      <c r="P104" s="104">
        <f>IF(AND(B104&gt;=Input!$E$4,B104&lt;=Input!$F$4),Input!$K$4,IF(AND(B104&gt;=Input!$E$5,B104&lt;=Input!$F$5),Input!$K$5,IF(AND(B104&gt;=Input!$E$6,B104&lt;=Input!$F$6),Input!$K$6,IF(AND(B104&gt;=Input!$E$7,B104&lt;=Input!$F$7),Input!$K$7,0))))</f>
        <v>0</v>
      </c>
      <c r="Q104" s="58">
        <f t="shared" si="7"/>
        <v>0</v>
      </c>
      <c r="R104" s="59">
        <f>Q104*1000/Input!$B$1</f>
        <v>0</v>
      </c>
      <c r="S104" s="108">
        <f t="shared" si="8"/>
        <v>400</v>
      </c>
      <c r="T104" s="109">
        <f>S104*1000/Input!$B$1/(24*3600)</f>
        <v>5.7870370370370367E-6</v>
      </c>
      <c r="U104" s="114">
        <f t="shared" si="9"/>
        <v>0</v>
      </c>
    </row>
    <row r="105" spans="1:21" x14ac:dyDescent="0.45">
      <c r="A105" s="40">
        <v>2000</v>
      </c>
      <c r="B105" s="41">
        <f t="shared" si="10"/>
        <v>43203</v>
      </c>
      <c r="C105" s="41" t="str">
        <f>IF(AND(B105&gt;=Input!$E$4,B105&lt;=Input!$F$4),Input!$D$4,IF(AND(B105&gt;=Input!$E$5,B105&lt;=Input!$F$5),Input!$D$5,IF(AND(B105&gt;=Input!$E$6,B105&lt;=Input!$F$6),Input!$D$6,IF(AND(B105&gt;=Input!$E$7,B105&lt;=Input!$F$7),Input!$D$7,"휴농"))))</f>
        <v>휴농</v>
      </c>
      <c r="D105" s="32">
        <f>VLOOKUP(C105,Input!$D$4:$L$8,9)</f>
        <v>5</v>
      </c>
      <c r="E105" s="51">
        <f t="shared" si="11"/>
        <v>0</v>
      </c>
      <c r="F105" s="52">
        <f>E105*1000/Input!$B$1</f>
        <v>0</v>
      </c>
      <c r="G105" s="71">
        <f>IF(AND(B105&gt;=Input!$E$4,B105&lt;=Input!$F$4),Input!$Q$4,IF(AND(B105&gt;=Input!$E$5,B105&lt;=Input!$F$5),Input!$Q$5,IF(AND(B105&gt;=Input!$E$6,B105&lt;=Input!$F$6),Input!$Q$6,IF(AND(B105&gt;=Input!$E$7,B105&lt;=Input!$F$7),Input!$Q$7,0))))</f>
        <v>0</v>
      </c>
      <c r="H105" s="72">
        <f t="shared" si="6"/>
        <v>0</v>
      </c>
      <c r="I105" s="73">
        <f>H105*1000*1000/Input!$B$1</f>
        <v>0</v>
      </c>
      <c r="J105" s="82">
        <v>1.25</v>
      </c>
      <c r="K105" s="83">
        <f>J105*Input!$B$1/1000</f>
        <v>1000</v>
      </c>
      <c r="L105" s="92">
        <v>5</v>
      </c>
      <c r="M105" s="93">
        <f>L105*Input!$B$1/1000</f>
        <v>4000</v>
      </c>
      <c r="N105" s="94">
        <f>IF(J105&gt;=L105,0,IF((L105-J105)&gt;VLOOKUP(C105,Input!$D$4:$L$8,4)*1000,VLOOKUP(C105,Input!$D$4:$L$8,4)*1000,L105-J105))</f>
        <v>3.75</v>
      </c>
      <c r="O105" s="95">
        <f>N105*Input!$B$1/1000</f>
        <v>3000</v>
      </c>
      <c r="P105" s="104">
        <f>IF(AND(B105&gt;=Input!$E$4,B105&lt;=Input!$F$4),Input!$K$4,IF(AND(B105&gt;=Input!$E$5,B105&lt;=Input!$F$5),Input!$K$5,IF(AND(B105&gt;=Input!$E$6,B105&lt;=Input!$F$6),Input!$K$6,IF(AND(B105&gt;=Input!$E$7,B105&lt;=Input!$F$7),Input!$K$7,0))))</f>
        <v>0</v>
      </c>
      <c r="Q105" s="58">
        <f t="shared" si="7"/>
        <v>0</v>
      </c>
      <c r="R105" s="59">
        <f>Q105*1000/Input!$B$1</f>
        <v>0</v>
      </c>
      <c r="S105" s="108">
        <f t="shared" si="8"/>
        <v>0</v>
      </c>
      <c r="T105" s="109">
        <f>S105*1000/Input!$B$1/(24*3600)</f>
        <v>0</v>
      </c>
      <c r="U105" s="114">
        <f t="shared" si="9"/>
        <v>0</v>
      </c>
    </row>
    <row r="106" spans="1:21" x14ac:dyDescent="0.45">
      <c r="A106" s="40">
        <v>2000</v>
      </c>
      <c r="B106" s="41">
        <f t="shared" si="10"/>
        <v>43204</v>
      </c>
      <c r="C106" s="41" t="str">
        <f>IF(AND(B106&gt;=Input!$E$4,B106&lt;=Input!$F$4),Input!$D$4,IF(AND(B106&gt;=Input!$E$5,B106&lt;=Input!$F$5),Input!$D$5,IF(AND(B106&gt;=Input!$E$6,B106&lt;=Input!$F$6),Input!$D$6,IF(AND(B106&gt;=Input!$E$7,B106&lt;=Input!$F$7),Input!$D$7,"휴농"))))</f>
        <v>휴농</v>
      </c>
      <c r="D106" s="32">
        <f>VLOOKUP(C106,Input!$D$4:$L$8,9)</f>
        <v>5</v>
      </c>
      <c r="E106" s="51">
        <f t="shared" si="11"/>
        <v>0</v>
      </c>
      <c r="F106" s="52">
        <f>E106*1000/Input!$B$1</f>
        <v>0</v>
      </c>
      <c r="G106" s="71">
        <f>IF(AND(B106&gt;=Input!$E$4,B106&lt;=Input!$F$4),Input!$Q$4,IF(AND(B106&gt;=Input!$E$5,B106&lt;=Input!$F$5),Input!$Q$5,IF(AND(B106&gt;=Input!$E$6,B106&lt;=Input!$F$6),Input!$Q$6,IF(AND(B106&gt;=Input!$E$7,B106&lt;=Input!$F$7),Input!$Q$7,0))))</f>
        <v>0</v>
      </c>
      <c r="H106" s="72">
        <f t="shared" si="6"/>
        <v>0</v>
      </c>
      <c r="I106" s="73">
        <f>H106*1000*1000/Input!$B$1</f>
        <v>0</v>
      </c>
      <c r="J106" s="82">
        <v>2.75</v>
      </c>
      <c r="K106" s="83">
        <f>J106*Input!$B$1/1000</f>
        <v>2200</v>
      </c>
      <c r="L106" s="92">
        <v>5</v>
      </c>
      <c r="M106" s="93">
        <f>L106*Input!$B$1/1000</f>
        <v>4000</v>
      </c>
      <c r="N106" s="94">
        <f>IF(J106&gt;=L106,0,IF((L106-J106)&gt;VLOOKUP(C106,Input!$D$4:$L$8,4)*1000,VLOOKUP(C106,Input!$D$4:$L$8,4)*1000,L106-J106))</f>
        <v>2.25</v>
      </c>
      <c r="O106" s="95">
        <f>N106*Input!$B$1/1000</f>
        <v>1800</v>
      </c>
      <c r="P106" s="104">
        <f>IF(AND(B106&gt;=Input!$E$4,B106&lt;=Input!$F$4),Input!$K$4,IF(AND(B106&gt;=Input!$E$5,B106&lt;=Input!$F$5),Input!$K$5,IF(AND(B106&gt;=Input!$E$6,B106&lt;=Input!$F$6),Input!$K$6,IF(AND(B106&gt;=Input!$E$7,B106&lt;=Input!$F$7),Input!$K$7,0))))</f>
        <v>0</v>
      </c>
      <c r="Q106" s="58">
        <f t="shared" si="7"/>
        <v>0</v>
      </c>
      <c r="R106" s="59">
        <f>Q106*1000/Input!$B$1</f>
        <v>0</v>
      </c>
      <c r="S106" s="108">
        <f t="shared" si="8"/>
        <v>400</v>
      </c>
      <c r="T106" s="109">
        <f>S106*1000/Input!$B$1/(24*3600)</f>
        <v>5.7870370370370367E-6</v>
      </c>
      <c r="U106" s="114">
        <f t="shared" si="9"/>
        <v>0</v>
      </c>
    </row>
    <row r="107" spans="1:21" x14ac:dyDescent="0.45">
      <c r="A107" s="40">
        <v>2000</v>
      </c>
      <c r="B107" s="41">
        <f t="shared" si="10"/>
        <v>43205</v>
      </c>
      <c r="C107" s="41" t="str">
        <f>IF(AND(B107&gt;=Input!$E$4,B107&lt;=Input!$F$4),Input!$D$4,IF(AND(B107&gt;=Input!$E$5,B107&lt;=Input!$F$5),Input!$D$5,IF(AND(B107&gt;=Input!$E$6,B107&lt;=Input!$F$6),Input!$D$6,IF(AND(B107&gt;=Input!$E$7,B107&lt;=Input!$F$7),Input!$D$7,"휴농"))))</f>
        <v>휴농</v>
      </c>
      <c r="D107" s="32">
        <f>VLOOKUP(C107,Input!$D$4:$L$8,9)</f>
        <v>5</v>
      </c>
      <c r="E107" s="51">
        <f t="shared" si="11"/>
        <v>0</v>
      </c>
      <c r="F107" s="52">
        <f>E107*1000/Input!$B$1</f>
        <v>0</v>
      </c>
      <c r="G107" s="71">
        <f>IF(AND(B107&gt;=Input!$E$4,B107&lt;=Input!$F$4),Input!$Q$4,IF(AND(B107&gt;=Input!$E$5,B107&lt;=Input!$F$5),Input!$Q$5,IF(AND(B107&gt;=Input!$E$6,B107&lt;=Input!$F$6),Input!$Q$6,IF(AND(B107&gt;=Input!$E$7,B107&lt;=Input!$F$7),Input!$Q$7,0))))</f>
        <v>0</v>
      </c>
      <c r="H107" s="72">
        <f t="shared" si="6"/>
        <v>0</v>
      </c>
      <c r="I107" s="73">
        <f>H107*1000*1000/Input!$B$1</f>
        <v>0</v>
      </c>
      <c r="J107" s="82">
        <v>4.25</v>
      </c>
      <c r="K107" s="83">
        <f>J107*Input!$B$1/1000</f>
        <v>3400</v>
      </c>
      <c r="L107" s="92">
        <v>2</v>
      </c>
      <c r="M107" s="93">
        <f>L107*Input!$B$1/1000</f>
        <v>1600</v>
      </c>
      <c r="N107" s="94">
        <f>IF(J107&gt;=L107,0,IF((L107-J107)&gt;VLOOKUP(C107,Input!$D$4:$L$8,4)*1000,VLOOKUP(C107,Input!$D$4:$L$8,4)*1000,L107-J107))</f>
        <v>0</v>
      </c>
      <c r="O107" s="95">
        <f>N107*Input!$B$1/1000</f>
        <v>0</v>
      </c>
      <c r="P107" s="104">
        <f>IF(AND(B107&gt;=Input!$E$4,B107&lt;=Input!$F$4),Input!$K$4,IF(AND(B107&gt;=Input!$E$5,B107&lt;=Input!$F$5),Input!$K$5,IF(AND(B107&gt;=Input!$E$6,B107&lt;=Input!$F$6),Input!$K$6,IF(AND(B107&gt;=Input!$E$7,B107&lt;=Input!$F$7),Input!$K$7,0))))</f>
        <v>0</v>
      </c>
      <c r="Q107" s="58">
        <f t="shared" si="7"/>
        <v>0</v>
      </c>
      <c r="R107" s="59">
        <f>Q107*1000/Input!$B$1</f>
        <v>0</v>
      </c>
      <c r="S107" s="108">
        <f t="shared" si="8"/>
        <v>3400</v>
      </c>
      <c r="T107" s="109">
        <f>S107*1000/Input!$B$1/(24*3600)</f>
        <v>4.9189814814814815E-5</v>
      </c>
      <c r="U107" s="114">
        <f t="shared" si="9"/>
        <v>0</v>
      </c>
    </row>
    <row r="108" spans="1:21" x14ac:dyDescent="0.45">
      <c r="A108" s="40">
        <v>2000</v>
      </c>
      <c r="B108" s="41">
        <f t="shared" si="10"/>
        <v>43206</v>
      </c>
      <c r="C108" s="41" t="str">
        <f>IF(AND(B108&gt;=Input!$E$4,B108&lt;=Input!$F$4),Input!$D$4,IF(AND(B108&gt;=Input!$E$5,B108&lt;=Input!$F$5),Input!$D$5,IF(AND(B108&gt;=Input!$E$6,B108&lt;=Input!$F$6),Input!$D$6,IF(AND(B108&gt;=Input!$E$7,B108&lt;=Input!$F$7),Input!$D$7,"휴농"))))</f>
        <v>휴농</v>
      </c>
      <c r="D108" s="32">
        <f>VLOOKUP(C108,Input!$D$4:$L$8,9)</f>
        <v>5</v>
      </c>
      <c r="E108" s="51">
        <f t="shared" si="11"/>
        <v>0</v>
      </c>
      <c r="F108" s="52">
        <f>E108*1000/Input!$B$1</f>
        <v>0</v>
      </c>
      <c r="G108" s="71">
        <f>IF(AND(B108&gt;=Input!$E$4,B108&lt;=Input!$F$4),Input!$Q$4,IF(AND(B108&gt;=Input!$E$5,B108&lt;=Input!$F$5),Input!$Q$5,IF(AND(B108&gt;=Input!$E$6,B108&lt;=Input!$F$6),Input!$Q$6,IF(AND(B108&gt;=Input!$E$7,B108&lt;=Input!$F$7),Input!$Q$7,0))))</f>
        <v>0</v>
      </c>
      <c r="H108" s="72">
        <f t="shared" si="6"/>
        <v>0</v>
      </c>
      <c r="I108" s="73">
        <f>H108*1000*1000/Input!$B$1</f>
        <v>0</v>
      </c>
      <c r="J108" s="82">
        <v>2.5</v>
      </c>
      <c r="K108" s="83">
        <f>J108*Input!$B$1/1000</f>
        <v>2000</v>
      </c>
      <c r="L108" s="92">
        <v>2</v>
      </c>
      <c r="M108" s="93">
        <f>L108*Input!$B$1/1000</f>
        <v>1600</v>
      </c>
      <c r="N108" s="94">
        <f>IF(J108&gt;=L108,0,IF((L108-J108)&gt;VLOOKUP(C108,Input!$D$4:$L$8,4)*1000,VLOOKUP(C108,Input!$D$4:$L$8,4)*1000,L108-J108))</f>
        <v>0</v>
      </c>
      <c r="O108" s="95">
        <f>N108*Input!$B$1/1000</f>
        <v>0</v>
      </c>
      <c r="P108" s="104">
        <f>IF(AND(B108&gt;=Input!$E$4,B108&lt;=Input!$F$4),Input!$K$4,IF(AND(B108&gt;=Input!$E$5,B108&lt;=Input!$F$5),Input!$K$5,IF(AND(B108&gt;=Input!$E$6,B108&lt;=Input!$F$6),Input!$K$6,IF(AND(B108&gt;=Input!$E$7,B108&lt;=Input!$F$7),Input!$K$7,0))))</f>
        <v>0</v>
      </c>
      <c r="Q108" s="58">
        <f t="shared" si="7"/>
        <v>0</v>
      </c>
      <c r="R108" s="59">
        <f>Q108*1000/Input!$B$1</f>
        <v>0</v>
      </c>
      <c r="S108" s="108">
        <f t="shared" si="8"/>
        <v>2000</v>
      </c>
      <c r="T108" s="109">
        <f>S108*1000/Input!$B$1/(24*3600)</f>
        <v>2.8935185185185186E-5</v>
      </c>
      <c r="U108" s="114">
        <f t="shared" si="9"/>
        <v>0</v>
      </c>
    </row>
    <row r="109" spans="1:21" x14ac:dyDescent="0.45">
      <c r="A109" s="40">
        <v>2000</v>
      </c>
      <c r="B109" s="41">
        <f t="shared" si="10"/>
        <v>43207</v>
      </c>
      <c r="C109" s="41" t="str">
        <f>IF(AND(B109&gt;=Input!$E$4,B109&lt;=Input!$F$4),Input!$D$4,IF(AND(B109&gt;=Input!$E$5,B109&lt;=Input!$F$5),Input!$D$5,IF(AND(B109&gt;=Input!$E$6,B109&lt;=Input!$F$6),Input!$D$6,IF(AND(B109&gt;=Input!$E$7,B109&lt;=Input!$F$7),Input!$D$7,"휴농"))))</f>
        <v>휴농</v>
      </c>
      <c r="D109" s="32">
        <f>VLOOKUP(C109,Input!$D$4:$L$8,9)</f>
        <v>5</v>
      </c>
      <c r="E109" s="51">
        <f t="shared" si="11"/>
        <v>0</v>
      </c>
      <c r="F109" s="52">
        <f>E109*1000/Input!$B$1</f>
        <v>0</v>
      </c>
      <c r="G109" s="71">
        <f>IF(AND(B109&gt;=Input!$E$4,B109&lt;=Input!$F$4),Input!$Q$4,IF(AND(B109&gt;=Input!$E$5,B109&lt;=Input!$F$5),Input!$Q$5,IF(AND(B109&gt;=Input!$E$6,B109&lt;=Input!$F$6),Input!$Q$6,IF(AND(B109&gt;=Input!$E$7,B109&lt;=Input!$F$7),Input!$Q$7,0))))</f>
        <v>0</v>
      </c>
      <c r="H109" s="72">
        <f t="shared" si="6"/>
        <v>0</v>
      </c>
      <c r="I109" s="73">
        <f>H109*1000*1000/Input!$B$1</f>
        <v>0</v>
      </c>
      <c r="J109" s="82">
        <v>4.75</v>
      </c>
      <c r="K109" s="83">
        <f>J109*Input!$B$1/1000</f>
        <v>3800</v>
      </c>
      <c r="L109" s="92">
        <v>5</v>
      </c>
      <c r="M109" s="93">
        <f>L109*Input!$B$1/1000</f>
        <v>4000</v>
      </c>
      <c r="N109" s="94">
        <f>IF(J109&gt;=L109,0,IF((L109-J109)&gt;VLOOKUP(C109,Input!$D$4:$L$8,4)*1000,VLOOKUP(C109,Input!$D$4:$L$8,4)*1000,L109-J109))</f>
        <v>0.25</v>
      </c>
      <c r="O109" s="95">
        <f>N109*Input!$B$1/1000</f>
        <v>200</v>
      </c>
      <c r="P109" s="104">
        <f>IF(AND(B109&gt;=Input!$E$4,B109&lt;=Input!$F$4),Input!$K$4,IF(AND(B109&gt;=Input!$E$5,B109&lt;=Input!$F$5),Input!$K$5,IF(AND(B109&gt;=Input!$E$6,B109&lt;=Input!$F$6),Input!$K$6,IF(AND(B109&gt;=Input!$E$7,B109&lt;=Input!$F$7),Input!$K$7,0))))</f>
        <v>0</v>
      </c>
      <c r="Q109" s="58">
        <f t="shared" si="7"/>
        <v>0</v>
      </c>
      <c r="R109" s="59">
        <f>Q109*1000/Input!$B$1</f>
        <v>0</v>
      </c>
      <c r="S109" s="108">
        <f t="shared" si="8"/>
        <v>3600</v>
      </c>
      <c r="T109" s="109">
        <f>S109*1000/Input!$B$1/(24*3600)</f>
        <v>5.2083333333333337E-5</v>
      </c>
      <c r="U109" s="114">
        <f t="shared" si="9"/>
        <v>0</v>
      </c>
    </row>
    <row r="110" spans="1:21" x14ac:dyDescent="0.45">
      <c r="A110" s="40">
        <v>2000</v>
      </c>
      <c r="B110" s="41">
        <f t="shared" si="10"/>
        <v>43208</v>
      </c>
      <c r="C110" s="41" t="str">
        <f>IF(AND(B110&gt;=Input!$E$4,B110&lt;=Input!$F$4),Input!$D$4,IF(AND(B110&gt;=Input!$E$5,B110&lt;=Input!$F$5),Input!$D$5,IF(AND(B110&gt;=Input!$E$6,B110&lt;=Input!$F$6),Input!$D$6,IF(AND(B110&gt;=Input!$E$7,B110&lt;=Input!$F$7),Input!$D$7,"휴농"))))</f>
        <v>휴농</v>
      </c>
      <c r="D110" s="32">
        <f>VLOOKUP(C110,Input!$D$4:$L$8,9)</f>
        <v>5</v>
      </c>
      <c r="E110" s="51">
        <f t="shared" si="11"/>
        <v>0</v>
      </c>
      <c r="F110" s="52">
        <f>E110*1000/Input!$B$1</f>
        <v>0</v>
      </c>
      <c r="G110" s="71">
        <f>IF(AND(B110&gt;=Input!$E$4,B110&lt;=Input!$F$4),Input!$Q$4,IF(AND(B110&gt;=Input!$E$5,B110&lt;=Input!$F$5),Input!$Q$5,IF(AND(B110&gt;=Input!$E$6,B110&lt;=Input!$F$6),Input!$Q$6,IF(AND(B110&gt;=Input!$E$7,B110&lt;=Input!$F$7),Input!$Q$7,0))))</f>
        <v>0</v>
      </c>
      <c r="H110" s="72">
        <f t="shared" si="6"/>
        <v>0</v>
      </c>
      <c r="I110" s="73">
        <f>H110*1000*1000/Input!$B$1</f>
        <v>0</v>
      </c>
      <c r="J110" s="82">
        <v>1.25</v>
      </c>
      <c r="K110" s="83">
        <f>J110*Input!$B$1/1000</f>
        <v>1000</v>
      </c>
      <c r="L110" s="92">
        <v>5</v>
      </c>
      <c r="M110" s="93">
        <f>L110*Input!$B$1/1000</f>
        <v>4000</v>
      </c>
      <c r="N110" s="94">
        <f>IF(J110&gt;=L110,0,IF((L110-J110)&gt;VLOOKUP(C110,Input!$D$4:$L$8,4)*1000,VLOOKUP(C110,Input!$D$4:$L$8,4)*1000,L110-J110))</f>
        <v>3.75</v>
      </c>
      <c r="O110" s="95">
        <f>N110*Input!$B$1/1000</f>
        <v>3000</v>
      </c>
      <c r="P110" s="104">
        <f>IF(AND(B110&gt;=Input!$E$4,B110&lt;=Input!$F$4),Input!$K$4,IF(AND(B110&gt;=Input!$E$5,B110&lt;=Input!$F$5),Input!$K$5,IF(AND(B110&gt;=Input!$E$6,B110&lt;=Input!$F$6),Input!$K$6,IF(AND(B110&gt;=Input!$E$7,B110&lt;=Input!$F$7),Input!$K$7,0))))</f>
        <v>0</v>
      </c>
      <c r="Q110" s="58">
        <f t="shared" si="7"/>
        <v>0</v>
      </c>
      <c r="R110" s="59">
        <f>Q110*1000/Input!$B$1</f>
        <v>0</v>
      </c>
      <c r="S110" s="108">
        <f t="shared" si="8"/>
        <v>0</v>
      </c>
      <c r="T110" s="109">
        <f>S110*1000/Input!$B$1/(24*3600)</f>
        <v>0</v>
      </c>
      <c r="U110" s="114">
        <f t="shared" si="9"/>
        <v>0</v>
      </c>
    </row>
    <row r="111" spans="1:21" x14ac:dyDescent="0.45">
      <c r="A111" s="40">
        <v>2000</v>
      </c>
      <c r="B111" s="41">
        <f t="shared" si="10"/>
        <v>43209</v>
      </c>
      <c r="C111" s="41" t="str">
        <f>IF(AND(B111&gt;=Input!$E$4,B111&lt;=Input!$F$4),Input!$D$4,IF(AND(B111&gt;=Input!$E$5,B111&lt;=Input!$F$5),Input!$D$5,IF(AND(B111&gt;=Input!$E$6,B111&lt;=Input!$F$6),Input!$D$6,IF(AND(B111&gt;=Input!$E$7,B111&lt;=Input!$F$7),Input!$D$7,"휴농"))))</f>
        <v>휴농</v>
      </c>
      <c r="D111" s="32">
        <f>VLOOKUP(C111,Input!$D$4:$L$8,9)</f>
        <v>5</v>
      </c>
      <c r="E111" s="51">
        <f t="shared" si="11"/>
        <v>0</v>
      </c>
      <c r="F111" s="52">
        <f>E111*1000/Input!$B$1</f>
        <v>0</v>
      </c>
      <c r="G111" s="71">
        <f>IF(AND(B111&gt;=Input!$E$4,B111&lt;=Input!$F$4),Input!$Q$4,IF(AND(B111&gt;=Input!$E$5,B111&lt;=Input!$F$5),Input!$Q$5,IF(AND(B111&gt;=Input!$E$6,B111&lt;=Input!$F$6),Input!$Q$6,IF(AND(B111&gt;=Input!$E$7,B111&lt;=Input!$F$7),Input!$Q$7,0))))</f>
        <v>0</v>
      </c>
      <c r="H111" s="72">
        <f t="shared" si="6"/>
        <v>0</v>
      </c>
      <c r="I111" s="73">
        <f>H111*1000*1000/Input!$B$1</f>
        <v>0</v>
      </c>
      <c r="J111" s="82">
        <v>4.25</v>
      </c>
      <c r="K111" s="83">
        <f>J111*Input!$B$1/1000</f>
        <v>3400</v>
      </c>
      <c r="L111" s="92">
        <v>4.5</v>
      </c>
      <c r="M111" s="93">
        <f>L111*Input!$B$1/1000</f>
        <v>3600</v>
      </c>
      <c r="N111" s="94">
        <f>IF(J111&gt;=L111,0,IF((L111-J111)&gt;VLOOKUP(C111,Input!$D$4:$L$8,4)*1000,VLOOKUP(C111,Input!$D$4:$L$8,4)*1000,L111-J111))</f>
        <v>0.25</v>
      </c>
      <c r="O111" s="95">
        <f>N111*Input!$B$1/1000</f>
        <v>200</v>
      </c>
      <c r="P111" s="104">
        <f>IF(AND(B111&gt;=Input!$E$4,B111&lt;=Input!$F$4),Input!$K$4,IF(AND(B111&gt;=Input!$E$5,B111&lt;=Input!$F$5),Input!$K$5,IF(AND(B111&gt;=Input!$E$6,B111&lt;=Input!$F$6),Input!$K$6,IF(AND(B111&gt;=Input!$E$7,B111&lt;=Input!$F$7),Input!$K$7,0))))</f>
        <v>0</v>
      </c>
      <c r="Q111" s="58">
        <f t="shared" si="7"/>
        <v>0</v>
      </c>
      <c r="R111" s="59">
        <f>Q111*1000/Input!$B$1</f>
        <v>0</v>
      </c>
      <c r="S111" s="108">
        <f t="shared" si="8"/>
        <v>3200</v>
      </c>
      <c r="T111" s="109">
        <f>S111*1000/Input!$B$1/(24*3600)</f>
        <v>4.6296296296296294E-5</v>
      </c>
      <c r="U111" s="114">
        <f t="shared" si="9"/>
        <v>0</v>
      </c>
    </row>
    <row r="112" spans="1:21" x14ac:dyDescent="0.45">
      <c r="A112" s="40">
        <v>2000</v>
      </c>
      <c r="B112" s="41">
        <f t="shared" si="10"/>
        <v>43210</v>
      </c>
      <c r="C112" s="41" t="str">
        <f>IF(AND(B112&gt;=Input!$E$4,B112&lt;=Input!$F$4),Input!$D$4,IF(AND(B112&gt;=Input!$E$5,B112&lt;=Input!$F$5),Input!$D$5,IF(AND(B112&gt;=Input!$E$6,B112&lt;=Input!$F$6),Input!$D$6,IF(AND(B112&gt;=Input!$E$7,B112&lt;=Input!$F$7),Input!$D$7,"휴농"))))</f>
        <v>휴농</v>
      </c>
      <c r="D112" s="32">
        <f>VLOOKUP(C112,Input!$D$4:$L$8,9)</f>
        <v>5</v>
      </c>
      <c r="E112" s="51">
        <f t="shared" si="11"/>
        <v>0</v>
      </c>
      <c r="F112" s="52">
        <f>E112*1000/Input!$B$1</f>
        <v>0</v>
      </c>
      <c r="G112" s="71">
        <f>IF(AND(B112&gt;=Input!$E$4,B112&lt;=Input!$F$4),Input!$Q$4,IF(AND(B112&gt;=Input!$E$5,B112&lt;=Input!$F$5),Input!$Q$5,IF(AND(B112&gt;=Input!$E$6,B112&lt;=Input!$F$6),Input!$Q$6,IF(AND(B112&gt;=Input!$E$7,B112&lt;=Input!$F$7),Input!$Q$7,0))))</f>
        <v>0</v>
      </c>
      <c r="H112" s="72">
        <f t="shared" si="6"/>
        <v>0</v>
      </c>
      <c r="I112" s="73">
        <f>H112*1000*1000/Input!$B$1</f>
        <v>0</v>
      </c>
      <c r="J112" s="82">
        <v>4.25</v>
      </c>
      <c r="K112" s="83">
        <f>J112*Input!$B$1/1000</f>
        <v>3400</v>
      </c>
      <c r="L112" s="92">
        <v>4.5</v>
      </c>
      <c r="M112" s="93">
        <f>L112*Input!$B$1/1000</f>
        <v>3600</v>
      </c>
      <c r="N112" s="94">
        <f>IF(J112&gt;=L112,0,IF((L112-J112)&gt;VLOOKUP(C112,Input!$D$4:$L$8,4)*1000,VLOOKUP(C112,Input!$D$4:$L$8,4)*1000,L112-J112))</f>
        <v>0.25</v>
      </c>
      <c r="O112" s="95">
        <f>N112*Input!$B$1/1000</f>
        <v>200</v>
      </c>
      <c r="P112" s="104">
        <f>IF(AND(B112&gt;=Input!$E$4,B112&lt;=Input!$F$4),Input!$K$4,IF(AND(B112&gt;=Input!$E$5,B112&lt;=Input!$F$5),Input!$K$5,IF(AND(B112&gt;=Input!$E$6,B112&lt;=Input!$F$6),Input!$K$6,IF(AND(B112&gt;=Input!$E$7,B112&lt;=Input!$F$7),Input!$K$7,0))))</f>
        <v>0</v>
      </c>
      <c r="Q112" s="58">
        <f t="shared" si="7"/>
        <v>0</v>
      </c>
      <c r="R112" s="59">
        <f>Q112*1000/Input!$B$1</f>
        <v>0</v>
      </c>
      <c r="S112" s="108">
        <f t="shared" si="8"/>
        <v>3200</v>
      </c>
      <c r="T112" s="109">
        <f>S112*1000/Input!$B$1/(24*3600)</f>
        <v>4.6296296296296294E-5</v>
      </c>
      <c r="U112" s="114">
        <f t="shared" si="9"/>
        <v>0</v>
      </c>
    </row>
    <row r="113" spans="1:21" x14ac:dyDescent="0.45">
      <c r="A113" s="40">
        <v>2000</v>
      </c>
      <c r="B113" s="41">
        <f t="shared" si="10"/>
        <v>43211</v>
      </c>
      <c r="C113" s="41" t="str">
        <f>IF(AND(B113&gt;=Input!$E$4,B113&lt;=Input!$F$4),Input!$D$4,IF(AND(B113&gt;=Input!$E$5,B113&lt;=Input!$F$5),Input!$D$5,IF(AND(B113&gt;=Input!$E$6,B113&lt;=Input!$F$6),Input!$D$6,IF(AND(B113&gt;=Input!$E$7,B113&lt;=Input!$F$7),Input!$D$7,"휴농"))))</f>
        <v>휴농</v>
      </c>
      <c r="D113" s="32">
        <f>VLOOKUP(C113,Input!$D$4:$L$8,9)</f>
        <v>5</v>
      </c>
      <c r="E113" s="51">
        <f t="shared" si="11"/>
        <v>0</v>
      </c>
      <c r="F113" s="52">
        <f>E113*1000/Input!$B$1</f>
        <v>0</v>
      </c>
      <c r="G113" s="71">
        <f>IF(AND(B113&gt;=Input!$E$4,B113&lt;=Input!$F$4),Input!$Q$4,IF(AND(B113&gt;=Input!$E$5,B113&lt;=Input!$F$5),Input!$Q$5,IF(AND(B113&gt;=Input!$E$6,B113&lt;=Input!$F$6),Input!$Q$6,IF(AND(B113&gt;=Input!$E$7,B113&lt;=Input!$F$7),Input!$Q$7,0))))</f>
        <v>0</v>
      </c>
      <c r="H113" s="72">
        <f t="shared" si="6"/>
        <v>0</v>
      </c>
      <c r="I113" s="73">
        <f>H113*1000*1000/Input!$B$1</f>
        <v>0</v>
      </c>
      <c r="J113" s="82">
        <v>2</v>
      </c>
      <c r="K113" s="83">
        <f>J113*Input!$B$1/1000</f>
        <v>1600</v>
      </c>
      <c r="L113" s="92">
        <v>2.5</v>
      </c>
      <c r="M113" s="93">
        <f>L113*Input!$B$1/1000</f>
        <v>2000</v>
      </c>
      <c r="N113" s="94">
        <f>IF(J113&gt;=L113,0,IF((L113-J113)&gt;VLOOKUP(C113,Input!$D$4:$L$8,4)*1000,VLOOKUP(C113,Input!$D$4:$L$8,4)*1000,L113-J113))</f>
        <v>0.5</v>
      </c>
      <c r="O113" s="95">
        <f>N113*Input!$B$1/1000</f>
        <v>400</v>
      </c>
      <c r="P113" s="104">
        <f>IF(AND(B113&gt;=Input!$E$4,B113&lt;=Input!$F$4),Input!$K$4,IF(AND(B113&gt;=Input!$E$5,B113&lt;=Input!$F$5),Input!$K$5,IF(AND(B113&gt;=Input!$E$6,B113&lt;=Input!$F$6),Input!$K$6,IF(AND(B113&gt;=Input!$E$7,B113&lt;=Input!$F$7),Input!$K$7,0))))</f>
        <v>0</v>
      </c>
      <c r="Q113" s="58">
        <f t="shared" si="7"/>
        <v>0</v>
      </c>
      <c r="R113" s="59">
        <f>Q113*1000/Input!$B$1</f>
        <v>0</v>
      </c>
      <c r="S113" s="108">
        <f t="shared" si="8"/>
        <v>1200</v>
      </c>
      <c r="T113" s="109">
        <f>S113*1000/Input!$B$1/(24*3600)</f>
        <v>1.7361111111111111E-5</v>
      </c>
      <c r="U113" s="114">
        <f t="shared" si="9"/>
        <v>0</v>
      </c>
    </row>
    <row r="114" spans="1:21" x14ac:dyDescent="0.45">
      <c r="A114" s="40">
        <v>2000</v>
      </c>
      <c r="B114" s="41">
        <f t="shared" si="10"/>
        <v>43212</v>
      </c>
      <c r="C114" s="41" t="str">
        <f>IF(AND(B114&gt;=Input!$E$4,B114&lt;=Input!$F$4),Input!$D$4,IF(AND(B114&gt;=Input!$E$5,B114&lt;=Input!$F$5),Input!$D$5,IF(AND(B114&gt;=Input!$E$6,B114&lt;=Input!$F$6),Input!$D$6,IF(AND(B114&gt;=Input!$E$7,B114&lt;=Input!$F$7),Input!$D$7,"휴농"))))</f>
        <v>휴농</v>
      </c>
      <c r="D114" s="32">
        <f>VLOOKUP(C114,Input!$D$4:$L$8,9)</f>
        <v>5</v>
      </c>
      <c r="E114" s="51">
        <f t="shared" si="11"/>
        <v>0</v>
      </c>
      <c r="F114" s="52">
        <f>E114*1000/Input!$B$1</f>
        <v>0</v>
      </c>
      <c r="G114" s="71">
        <f>IF(AND(B114&gt;=Input!$E$4,B114&lt;=Input!$F$4),Input!$Q$4,IF(AND(B114&gt;=Input!$E$5,B114&lt;=Input!$F$5),Input!$Q$5,IF(AND(B114&gt;=Input!$E$6,B114&lt;=Input!$F$6),Input!$Q$6,IF(AND(B114&gt;=Input!$E$7,B114&lt;=Input!$F$7),Input!$Q$7,0))))</f>
        <v>0</v>
      </c>
      <c r="H114" s="72">
        <f t="shared" si="6"/>
        <v>0</v>
      </c>
      <c r="I114" s="73">
        <f>H114*1000*1000/Input!$B$1</f>
        <v>0</v>
      </c>
      <c r="J114" s="82">
        <v>1.25</v>
      </c>
      <c r="K114" s="83">
        <f>J114*Input!$B$1/1000</f>
        <v>1000</v>
      </c>
      <c r="L114" s="92">
        <v>4</v>
      </c>
      <c r="M114" s="93">
        <f>L114*Input!$B$1/1000</f>
        <v>3200</v>
      </c>
      <c r="N114" s="94">
        <f>IF(J114&gt;=L114,0,IF((L114-J114)&gt;VLOOKUP(C114,Input!$D$4:$L$8,4)*1000,VLOOKUP(C114,Input!$D$4:$L$8,4)*1000,L114-J114))</f>
        <v>2.75</v>
      </c>
      <c r="O114" s="95">
        <f>N114*Input!$B$1/1000</f>
        <v>2200</v>
      </c>
      <c r="P114" s="104">
        <f>IF(AND(B114&gt;=Input!$E$4,B114&lt;=Input!$F$4),Input!$K$4,IF(AND(B114&gt;=Input!$E$5,B114&lt;=Input!$F$5),Input!$K$5,IF(AND(B114&gt;=Input!$E$6,B114&lt;=Input!$F$6),Input!$K$6,IF(AND(B114&gt;=Input!$E$7,B114&lt;=Input!$F$7),Input!$K$7,0))))</f>
        <v>0</v>
      </c>
      <c r="Q114" s="58">
        <f t="shared" si="7"/>
        <v>0</v>
      </c>
      <c r="R114" s="59">
        <f>Q114*1000/Input!$B$1</f>
        <v>0</v>
      </c>
      <c r="S114" s="108">
        <f t="shared" si="8"/>
        <v>0</v>
      </c>
      <c r="T114" s="109">
        <f>S114*1000/Input!$B$1/(24*3600)</f>
        <v>0</v>
      </c>
      <c r="U114" s="114">
        <f t="shared" si="9"/>
        <v>0</v>
      </c>
    </row>
    <row r="115" spans="1:21" x14ac:dyDescent="0.45">
      <c r="A115" s="40">
        <v>2000</v>
      </c>
      <c r="B115" s="41">
        <f t="shared" si="10"/>
        <v>43213</v>
      </c>
      <c r="C115" s="41" t="str">
        <f>IF(AND(B115&gt;=Input!$E$4,B115&lt;=Input!$F$4),Input!$D$4,IF(AND(B115&gt;=Input!$E$5,B115&lt;=Input!$F$5),Input!$D$5,IF(AND(B115&gt;=Input!$E$6,B115&lt;=Input!$F$6),Input!$D$6,IF(AND(B115&gt;=Input!$E$7,B115&lt;=Input!$F$7),Input!$D$7,"휴농"))))</f>
        <v>휴농</v>
      </c>
      <c r="D115" s="32">
        <f>VLOOKUP(C115,Input!$D$4:$L$8,9)</f>
        <v>5</v>
      </c>
      <c r="E115" s="51">
        <f t="shared" si="11"/>
        <v>0</v>
      </c>
      <c r="F115" s="52">
        <f>E115*1000/Input!$B$1</f>
        <v>0</v>
      </c>
      <c r="G115" s="71">
        <f>IF(AND(B115&gt;=Input!$E$4,B115&lt;=Input!$F$4),Input!$Q$4,IF(AND(B115&gt;=Input!$E$5,B115&lt;=Input!$F$5),Input!$Q$5,IF(AND(B115&gt;=Input!$E$6,B115&lt;=Input!$F$6),Input!$Q$6,IF(AND(B115&gt;=Input!$E$7,B115&lt;=Input!$F$7),Input!$Q$7,0))))</f>
        <v>0</v>
      </c>
      <c r="H115" s="72">
        <f t="shared" si="6"/>
        <v>0</v>
      </c>
      <c r="I115" s="73">
        <f>H115*1000*1000/Input!$B$1</f>
        <v>0</v>
      </c>
      <c r="J115" s="82">
        <v>4</v>
      </c>
      <c r="K115" s="83">
        <f>J115*Input!$B$1/1000</f>
        <v>3200</v>
      </c>
      <c r="L115" s="92">
        <v>1.5</v>
      </c>
      <c r="M115" s="93">
        <f>L115*Input!$B$1/1000</f>
        <v>1200</v>
      </c>
      <c r="N115" s="94">
        <f>IF(J115&gt;=L115,0,IF((L115-J115)&gt;VLOOKUP(C115,Input!$D$4:$L$8,4)*1000,VLOOKUP(C115,Input!$D$4:$L$8,4)*1000,L115-J115))</f>
        <v>0</v>
      </c>
      <c r="O115" s="95">
        <f>N115*Input!$B$1/1000</f>
        <v>0</v>
      </c>
      <c r="P115" s="104">
        <f>IF(AND(B115&gt;=Input!$E$4,B115&lt;=Input!$F$4),Input!$K$4,IF(AND(B115&gt;=Input!$E$5,B115&lt;=Input!$F$5),Input!$K$5,IF(AND(B115&gt;=Input!$E$6,B115&lt;=Input!$F$6),Input!$K$6,IF(AND(B115&gt;=Input!$E$7,B115&lt;=Input!$F$7),Input!$K$7,0))))</f>
        <v>0</v>
      </c>
      <c r="Q115" s="58">
        <f t="shared" si="7"/>
        <v>0</v>
      </c>
      <c r="R115" s="59">
        <f>Q115*1000/Input!$B$1</f>
        <v>0</v>
      </c>
      <c r="S115" s="108">
        <f t="shared" si="8"/>
        <v>3200</v>
      </c>
      <c r="T115" s="109">
        <f>S115*1000/Input!$B$1/(24*3600)</f>
        <v>4.6296296296296294E-5</v>
      </c>
      <c r="U115" s="114">
        <f t="shared" si="9"/>
        <v>0</v>
      </c>
    </row>
    <row r="116" spans="1:21" x14ac:dyDescent="0.45">
      <c r="A116" s="40">
        <v>2000</v>
      </c>
      <c r="B116" s="41">
        <f t="shared" si="10"/>
        <v>43214</v>
      </c>
      <c r="C116" s="41" t="str">
        <f>IF(AND(B116&gt;=Input!$E$4,B116&lt;=Input!$F$4),Input!$D$4,IF(AND(B116&gt;=Input!$E$5,B116&lt;=Input!$F$5),Input!$D$5,IF(AND(B116&gt;=Input!$E$6,B116&lt;=Input!$F$6),Input!$D$6,IF(AND(B116&gt;=Input!$E$7,B116&lt;=Input!$F$7),Input!$D$7,"휴농"))))</f>
        <v>휴농</v>
      </c>
      <c r="D116" s="32">
        <f>VLOOKUP(C116,Input!$D$4:$L$8,9)</f>
        <v>5</v>
      </c>
      <c r="E116" s="51">
        <f t="shared" si="11"/>
        <v>0</v>
      </c>
      <c r="F116" s="52">
        <f>E116*1000/Input!$B$1</f>
        <v>0</v>
      </c>
      <c r="G116" s="71">
        <f>IF(AND(B116&gt;=Input!$E$4,B116&lt;=Input!$F$4),Input!$Q$4,IF(AND(B116&gt;=Input!$E$5,B116&lt;=Input!$F$5),Input!$Q$5,IF(AND(B116&gt;=Input!$E$6,B116&lt;=Input!$F$6),Input!$Q$6,IF(AND(B116&gt;=Input!$E$7,B116&lt;=Input!$F$7),Input!$Q$7,0))))</f>
        <v>0</v>
      </c>
      <c r="H116" s="72">
        <f t="shared" si="6"/>
        <v>0</v>
      </c>
      <c r="I116" s="73">
        <f>H116*1000*1000/Input!$B$1</f>
        <v>0</v>
      </c>
      <c r="J116" s="82">
        <v>0.5</v>
      </c>
      <c r="K116" s="83">
        <f>J116*Input!$B$1/1000</f>
        <v>400</v>
      </c>
      <c r="L116" s="92">
        <v>5</v>
      </c>
      <c r="M116" s="93">
        <f>L116*Input!$B$1/1000</f>
        <v>4000</v>
      </c>
      <c r="N116" s="94">
        <f>IF(J116&gt;=L116,0,IF((L116-J116)&gt;VLOOKUP(C116,Input!$D$4:$L$8,4)*1000,VLOOKUP(C116,Input!$D$4:$L$8,4)*1000,L116-J116))</f>
        <v>4.5</v>
      </c>
      <c r="O116" s="95">
        <f>N116*Input!$B$1/1000</f>
        <v>3600</v>
      </c>
      <c r="P116" s="104">
        <f>IF(AND(B116&gt;=Input!$E$4,B116&lt;=Input!$F$4),Input!$K$4,IF(AND(B116&gt;=Input!$E$5,B116&lt;=Input!$F$5),Input!$K$5,IF(AND(B116&gt;=Input!$E$6,B116&lt;=Input!$F$6),Input!$K$6,IF(AND(B116&gt;=Input!$E$7,B116&lt;=Input!$F$7),Input!$K$7,0))))</f>
        <v>0</v>
      </c>
      <c r="Q116" s="58">
        <f t="shared" si="7"/>
        <v>0</v>
      </c>
      <c r="R116" s="59">
        <f>Q116*1000/Input!$B$1</f>
        <v>0</v>
      </c>
      <c r="S116" s="108">
        <f t="shared" si="8"/>
        <v>0</v>
      </c>
      <c r="T116" s="109">
        <f>S116*1000/Input!$B$1/(24*3600)</f>
        <v>0</v>
      </c>
      <c r="U116" s="114">
        <f t="shared" si="9"/>
        <v>0</v>
      </c>
    </row>
    <row r="117" spans="1:21" x14ac:dyDescent="0.45">
      <c r="A117" s="40">
        <v>2000</v>
      </c>
      <c r="B117" s="41">
        <f t="shared" si="10"/>
        <v>43215</v>
      </c>
      <c r="C117" s="41" t="str">
        <f>IF(AND(B117&gt;=Input!$E$4,B117&lt;=Input!$F$4),Input!$D$4,IF(AND(B117&gt;=Input!$E$5,B117&lt;=Input!$F$5),Input!$D$5,IF(AND(B117&gt;=Input!$E$6,B117&lt;=Input!$F$6),Input!$D$6,IF(AND(B117&gt;=Input!$E$7,B117&lt;=Input!$F$7),Input!$D$7,"휴농"))))</f>
        <v>묘대기</v>
      </c>
      <c r="D117" s="32">
        <f>VLOOKUP(C117,Input!$D$4:$L$8,9)</f>
        <v>1</v>
      </c>
      <c r="E117" s="51">
        <f t="shared" si="11"/>
        <v>0</v>
      </c>
      <c r="F117" s="52">
        <f>E117*1000/Input!$B$1</f>
        <v>0</v>
      </c>
      <c r="G117" s="71">
        <f>IF(AND(B117&gt;=Input!$E$4,B117&lt;=Input!$F$4),Input!$Q$4,IF(AND(B117&gt;=Input!$E$5,B117&lt;=Input!$F$5),Input!$Q$5,IF(AND(B117&gt;=Input!$E$6,B117&lt;=Input!$F$6),Input!$Q$6,IF(AND(B117&gt;=Input!$E$7,B117&lt;=Input!$F$7),Input!$Q$7,0))))</f>
        <v>5.0000000000000001E-3</v>
      </c>
      <c r="H117" s="72">
        <f t="shared" si="6"/>
        <v>0.432</v>
      </c>
      <c r="I117" s="73">
        <f>H117*1000*1000/Input!$B$1</f>
        <v>0.54</v>
      </c>
      <c r="J117" s="82">
        <v>4.5</v>
      </c>
      <c r="K117" s="83">
        <f>J117*Input!$B$1/1000</f>
        <v>3600</v>
      </c>
      <c r="L117" s="92">
        <v>4</v>
      </c>
      <c r="M117" s="93">
        <f>L117*Input!$B$1/1000</f>
        <v>3200</v>
      </c>
      <c r="N117" s="94">
        <f>IF(J117&gt;=L117,0,IF((L117-J117)&gt;VLOOKUP(C117,Input!$D$4:$L$8,4)*1000,VLOOKUP(C117,Input!$D$4:$L$8,4)*1000,L117-J117))</f>
        <v>0</v>
      </c>
      <c r="O117" s="95">
        <f>N117*Input!$B$1/1000</f>
        <v>0</v>
      </c>
      <c r="P117" s="104">
        <f>IF(AND(B117&gt;=Input!$E$4,B117&lt;=Input!$F$4),Input!$K$4,IF(AND(B117&gt;=Input!$E$5,B117&lt;=Input!$F$5),Input!$K$5,IF(AND(B117&gt;=Input!$E$6,B117&lt;=Input!$F$6),Input!$K$6,IF(AND(B117&gt;=Input!$E$7,B117&lt;=Input!$F$7),Input!$K$7,0))))</f>
        <v>0.48</v>
      </c>
      <c r="Q117" s="58">
        <f t="shared" si="7"/>
        <v>0.48</v>
      </c>
      <c r="R117" s="59">
        <f>Q117*1000/Input!$B$1</f>
        <v>5.9999999999999995E-4</v>
      </c>
      <c r="S117" s="108">
        <f t="shared" si="8"/>
        <v>3599.9519999999998</v>
      </c>
      <c r="T117" s="109">
        <f>S117*1000/Input!$B$1/(24*3600)</f>
        <v>5.2082638888888883E-5</v>
      </c>
      <c r="U117" s="114">
        <f t="shared" si="9"/>
        <v>1.0416527777777775</v>
      </c>
    </row>
    <row r="118" spans="1:21" x14ac:dyDescent="0.45">
      <c r="A118" s="40">
        <v>2000</v>
      </c>
      <c r="B118" s="41">
        <f t="shared" si="10"/>
        <v>43216</v>
      </c>
      <c r="C118" s="41" t="str">
        <f>IF(AND(B118&gt;=Input!$E$4,B118&lt;=Input!$F$4),Input!$D$4,IF(AND(B118&gt;=Input!$E$5,B118&lt;=Input!$F$5),Input!$D$5,IF(AND(B118&gt;=Input!$E$6,B118&lt;=Input!$F$6),Input!$D$6,IF(AND(B118&gt;=Input!$E$7,B118&lt;=Input!$F$7),Input!$D$7,"휴농"))))</f>
        <v>묘대기</v>
      </c>
      <c r="D118" s="32">
        <f>VLOOKUP(C118,Input!$D$4:$L$8,9)</f>
        <v>1</v>
      </c>
      <c r="E118" s="51">
        <f t="shared" si="11"/>
        <v>0.48</v>
      </c>
      <c r="F118" s="52">
        <f>E118*1000/Input!$B$1</f>
        <v>5.9999999999999995E-4</v>
      </c>
      <c r="G118" s="71">
        <f>IF(AND(B118&gt;=Input!$E$4,B118&lt;=Input!$F$4),Input!$Q$4,IF(AND(B118&gt;=Input!$E$5,B118&lt;=Input!$F$5),Input!$Q$5,IF(AND(B118&gt;=Input!$E$6,B118&lt;=Input!$F$6),Input!$Q$6,IF(AND(B118&gt;=Input!$E$7,B118&lt;=Input!$F$7),Input!$Q$7,0))))</f>
        <v>5.0000000000000001E-3</v>
      </c>
      <c r="H118" s="72">
        <f t="shared" si="6"/>
        <v>0.432</v>
      </c>
      <c r="I118" s="73">
        <f>H118*1000*1000/Input!$B$1</f>
        <v>0.54</v>
      </c>
      <c r="J118" s="82">
        <v>0.25</v>
      </c>
      <c r="K118" s="83">
        <f>J118*Input!$B$1/1000</f>
        <v>200</v>
      </c>
      <c r="L118" s="92">
        <v>4</v>
      </c>
      <c r="M118" s="93">
        <f>L118*Input!$B$1/1000</f>
        <v>3200</v>
      </c>
      <c r="N118" s="94">
        <f>IF(J118&gt;=L118,0,IF((L118-J118)&gt;VLOOKUP(C118,Input!$D$4:$L$8,4)*1000,VLOOKUP(C118,Input!$D$4:$L$8,4)*1000,L118-J118))</f>
        <v>3.75</v>
      </c>
      <c r="O118" s="95">
        <f>N118*Input!$B$1/1000</f>
        <v>3000</v>
      </c>
      <c r="P118" s="104">
        <f>IF(AND(B118&gt;=Input!$E$4,B118&lt;=Input!$F$4),Input!$K$4,IF(AND(B118&gt;=Input!$E$5,B118&lt;=Input!$F$5),Input!$K$5,IF(AND(B118&gt;=Input!$E$6,B118&lt;=Input!$F$6),Input!$K$6,IF(AND(B118&gt;=Input!$E$7,B118&lt;=Input!$F$7),Input!$K$7,0))))</f>
        <v>0.48</v>
      </c>
      <c r="Q118" s="58">
        <f t="shared" si="7"/>
        <v>0.48</v>
      </c>
      <c r="R118" s="59">
        <f>Q118*1000/Input!$B$1</f>
        <v>5.9999999999999995E-4</v>
      </c>
      <c r="S118" s="108">
        <f t="shared" si="8"/>
        <v>0</v>
      </c>
      <c r="T118" s="109">
        <f>S118*1000/Input!$B$1/(24*3600)</f>
        <v>0</v>
      </c>
      <c r="U118" s="114">
        <f t="shared" si="9"/>
        <v>0</v>
      </c>
    </row>
    <row r="119" spans="1:21" x14ac:dyDescent="0.45">
      <c r="A119" s="40">
        <v>2000</v>
      </c>
      <c r="B119" s="41">
        <f t="shared" si="10"/>
        <v>43217</v>
      </c>
      <c r="C119" s="41" t="str">
        <f>IF(AND(B119&gt;=Input!$E$4,B119&lt;=Input!$F$4),Input!$D$4,IF(AND(B119&gt;=Input!$E$5,B119&lt;=Input!$F$5),Input!$D$5,IF(AND(B119&gt;=Input!$E$6,B119&lt;=Input!$F$6),Input!$D$6,IF(AND(B119&gt;=Input!$E$7,B119&lt;=Input!$F$7),Input!$D$7,"휴농"))))</f>
        <v>묘대기</v>
      </c>
      <c r="D119" s="32">
        <f>VLOOKUP(C119,Input!$D$4:$L$8,9)</f>
        <v>1</v>
      </c>
      <c r="E119" s="51">
        <f t="shared" si="11"/>
        <v>0.48</v>
      </c>
      <c r="F119" s="52">
        <f>E119*1000/Input!$B$1</f>
        <v>5.9999999999999995E-4</v>
      </c>
      <c r="G119" s="71">
        <f>IF(AND(B119&gt;=Input!$E$4,B119&lt;=Input!$F$4),Input!$Q$4,IF(AND(B119&gt;=Input!$E$5,B119&lt;=Input!$F$5),Input!$Q$5,IF(AND(B119&gt;=Input!$E$6,B119&lt;=Input!$F$6),Input!$Q$6,IF(AND(B119&gt;=Input!$E$7,B119&lt;=Input!$F$7),Input!$Q$7,0))))</f>
        <v>5.0000000000000001E-3</v>
      </c>
      <c r="H119" s="72">
        <f t="shared" si="6"/>
        <v>0.432</v>
      </c>
      <c r="I119" s="73">
        <f>H119*1000*1000/Input!$B$1</f>
        <v>0.54</v>
      </c>
      <c r="J119" s="82">
        <v>4.5</v>
      </c>
      <c r="K119" s="83">
        <f>J119*Input!$B$1/1000</f>
        <v>3600</v>
      </c>
      <c r="L119" s="92">
        <v>5</v>
      </c>
      <c r="M119" s="93">
        <f>L119*Input!$B$1/1000</f>
        <v>4000</v>
      </c>
      <c r="N119" s="94">
        <f>IF(J119&gt;=L119,0,IF((L119-J119)&gt;VLOOKUP(C119,Input!$D$4:$L$8,4)*1000,VLOOKUP(C119,Input!$D$4:$L$8,4)*1000,L119-J119))</f>
        <v>0.5</v>
      </c>
      <c r="O119" s="95">
        <f>N119*Input!$B$1/1000</f>
        <v>400</v>
      </c>
      <c r="P119" s="104">
        <f>IF(AND(B119&gt;=Input!$E$4,B119&lt;=Input!$F$4),Input!$K$4,IF(AND(B119&gt;=Input!$E$5,B119&lt;=Input!$F$5),Input!$K$5,IF(AND(B119&gt;=Input!$E$6,B119&lt;=Input!$F$6),Input!$K$6,IF(AND(B119&gt;=Input!$E$7,B119&lt;=Input!$F$7),Input!$K$7,0))))</f>
        <v>0.48</v>
      </c>
      <c r="Q119" s="58">
        <f t="shared" si="7"/>
        <v>0.48</v>
      </c>
      <c r="R119" s="59">
        <f>Q119*1000/Input!$B$1</f>
        <v>5.9999999999999995E-4</v>
      </c>
      <c r="S119" s="108">
        <f t="shared" si="8"/>
        <v>3200.4319999999998</v>
      </c>
      <c r="T119" s="109">
        <f>S119*1000/Input!$B$1/(24*3600)</f>
        <v>4.6302546296296298E-5</v>
      </c>
      <c r="U119" s="114">
        <f t="shared" si="9"/>
        <v>0.92605092592592597</v>
      </c>
    </row>
    <row r="120" spans="1:21" x14ac:dyDescent="0.45">
      <c r="A120" s="40">
        <v>2000</v>
      </c>
      <c r="B120" s="41">
        <f t="shared" si="10"/>
        <v>43218</v>
      </c>
      <c r="C120" s="41" t="str">
        <f>IF(AND(B120&gt;=Input!$E$4,B120&lt;=Input!$F$4),Input!$D$4,IF(AND(B120&gt;=Input!$E$5,B120&lt;=Input!$F$5),Input!$D$5,IF(AND(B120&gt;=Input!$E$6,B120&lt;=Input!$F$6),Input!$D$6,IF(AND(B120&gt;=Input!$E$7,B120&lt;=Input!$F$7),Input!$D$7,"휴농"))))</f>
        <v>묘대기</v>
      </c>
      <c r="D120" s="32">
        <f>VLOOKUP(C120,Input!$D$4:$L$8,9)</f>
        <v>1</v>
      </c>
      <c r="E120" s="51">
        <f t="shared" si="11"/>
        <v>0.48</v>
      </c>
      <c r="F120" s="52">
        <f>E120*1000/Input!$B$1</f>
        <v>5.9999999999999995E-4</v>
      </c>
      <c r="G120" s="71">
        <f>IF(AND(B120&gt;=Input!$E$4,B120&lt;=Input!$F$4),Input!$Q$4,IF(AND(B120&gt;=Input!$E$5,B120&lt;=Input!$F$5),Input!$Q$5,IF(AND(B120&gt;=Input!$E$6,B120&lt;=Input!$F$6),Input!$Q$6,IF(AND(B120&gt;=Input!$E$7,B120&lt;=Input!$F$7),Input!$Q$7,0))))</f>
        <v>5.0000000000000001E-3</v>
      </c>
      <c r="H120" s="72">
        <f t="shared" si="6"/>
        <v>0.432</v>
      </c>
      <c r="I120" s="73">
        <f>H120*1000*1000/Input!$B$1</f>
        <v>0.54</v>
      </c>
      <c r="J120" s="82">
        <v>0.25</v>
      </c>
      <c r="K120" s="83">
        <f>J120*Input!$B$1/1000</f>
        <v>200</v>
      </c>
      <c r="L120" s="92">
        <v>1.5</v>
      </c>
      <c r="M120" s="93">
        <f>L120*Input!$B$1/1000</f>
        <v>1200</v>
      </c>
      <c r="N120" s="94">
        <f>IF(J120&gt;=L120,0,IF((L120-J120)&gt;VLOOKUP(C120,Input!$D$4:$L$8,4)*1000,VLOOKUP(C120,Input!$D$4:$L$8,4)*1000,L120-J120))</f>
        <v>1.25</v>
      </c>
      <c r="O120" s="95">
        <f>N120*Input!$B$1/1000</f>
        <v>1000</v>
      </c>
      <c r="P120" s="104">
        <f>IF(AND(B120&gt;=Input!$E$4,B120&lt;=Input!$F$4),Input!$K$4,IF(AND(B120&gt;=Input!$E$5,B120&lt;=Input!$F$5),Input!$K$5,IF(AND(B120&gt;=Input!$E$6,B120&lt;=Input!$F$6),Input!$K$6,IF(AND(B120&gt;=Input!$E$7,B120&lt;=Input!$F$7),Input!$K$7,0))))</f>
        <v>0.48</v>
      </c>
      <c r="Q120" s="58">
        <f t="shared" si="7"/>
        <v>0.48</v>
      </c>
      <c r="R120" s="59">
        <f>Q120*1000/Input!$B$1</f>
        <v>5.9999999999999995E-4</v>
      </c>
      <c r="S120" s="108">
        <f t="shared" si="8"/>
        <v>0</v>
      </c>
      <c r="T120" s="109">
        <f>S120*1000/Input!$B$1/(24*3600)</f>
        <v>0</v>
      </c>
      <c r="U120" s="114">
        <f t="shared" si="9"/>
        <v>0</v>
      </c>
    </row>
    <row r="121" spans="1:21" x14ac:dyDescent="0.45">
      <c r="A121" s="40">
        <v>2000</v>
      </c>
      <c r="B121" s="41">
        <f t="shared" si="10"/>
        <v>43219</v>
      </c>
      <c r="C121" s="41" t="str">
        <f>IF(AND(B121&gt;=Input!$E$4,B121&lt;=Input!$F$4),Input!$D$4,IF(AND(B121&gt;=Input!$E$5,B121&lt;=Input!$F$5),Input!$D$5,IF(AND(B121&gt;=Input!$E$6,B121&lt;=Input!$F$6),Input!$D$6,IF(AND(B121&gt;=Input!$E$7,B121&lt;=Input!$F$7),Input!$D$7,"휴농"))))</f>
        <v>묘대기</v>
      </c>
      <c r="D121" s="32">
        <f>VLOOKUP(C121,Input!$D$4:$L$8,9)</f>
        <v>1</v>
      </c>
      <c r="E121" s="51">
        <f t="shared" si="11"/>
        <v>0.48</v>
      </c>
      <c r="F121" s="52">
        <f>E121*1000/Input!$B$1</f>
        <v>5.9999999999999995E-4</v>
      </c>
      <c r="G121" s="71">
        <f>IF(AND(B121&gt;=Input!$E$4,B121&lt;=Input!$F$4),Input!$Q$4,IF(AND(B121&gt;=Input!$E$5,B121&lt;=Input!$F$5),Input!$Q$5,IF(AND(B121&gt;=Input!$E$6,B121&lt;=Input!$F$6),Input!$Q$6,IF(AND(B121&gt;=Input!$E$7,B121&lt;=Input!$F$7),Input!$Q$7,0))))</f>
        <v>5.0000000000000001E-3</v>
      </c>
      <c r="H121" s="72">
        <f t="shared" si="6"/>
        <v>0.432</v>
      </c>
      <c r="I121" s="73">
        <f>H121*1000*1000/Input!$B$1</f>
        <v>0.54</v>
      </c>
      <c r="J121" s="82">
        <v>0.75</v>
      </c>
      <c r="K121" s="83">
        <f>J121*Input!$B$1/1000</f>
        <v>600</v>
      </c>
      <c r="L121" s="92">
        <v>4</v>
      </c>
      <c r="M121" s="93">
        <f>L121*Input!$B$1/1000</f>
        <v>3200</v>
      </c>
      <c r="N121" s="94">
        <f>IF(J121&gt;=L121,0,IF((L121-J121)&gt;VLOOKUP(C121,Input!$D$4:$L$8,4)*1000,VLOOKUP(C121,Input!$D$4:$L$8,4)*1000,L121-J121))</f>
        <v>3.25</v>
      </c>
      <c r="O121" s="95">
        <f>N121*Input!$B$1/1000</f>
        <v>2600</v>
      </c>
      <c r="P121" s="104">
        <f>IF(AND(B121&gt;=Input!$E$4,B121&lt;=Input!$F$4),Input!$K$4,IF(AND(B121&gt;=Input!$E$5,B121&lt;=Input!$F$5),Input!$K$5,IF(AND(B121&gt;=Input!$E$6,B121&lt;=Input!$F$6),Input!$K$6,IF(AND(B121&gt;=Input!$E$7,B121&lt;=Input!$F$7),Input!$K$7,0))))</f>
        <v>0.48</v>
      </c>
      <c r="Q121" s="58">
        <f t="shared" si="7"/>
        <v>0.48</v>
      </c>
      <c r="R121" s="59">
        <f>Q121*1000/Input!$B$1</f>
        <v>5.9999999999999995E-4</v>
      </c>
      <c r="S121" s="108">
        <f t="shared" si="8"/>
        <v>0</v>
      </c>
      <c r="T121" s="109">
        <f>S121*1000/Input!$B$1/(24*3600)</f>
        <v>0</v>
      </c>
      <c r="U121" s="114">
        <f t="shared" si="9"/>
        <v>0</v>
      </c>
    </row>
    <row r="122" spans="1:21" x14ac:dyDescent="0.45">
      <c r="A122" s="40">
        <v>2000</v>
      </c>
      <c r="B122" s="41">
        <f t="shared" si="10"/>
        <v>43220</v>
      </c>
      <c r="C122" s="41" t="str">
        <f>IF(AND(B122&gt;=Input!$E$4,B122&lt;=Input!$F$4),Input!$D$4,IF(AND(B122&gt;=Input!$E$5,B122&lt;=Input!$F$5),Input!$D$5,IF(AND(B122&gt;=Input!$E$6,B122&lt;=Input!$F$6),Input!$D$6,IF(AND(B122&gt;=Input!$E$7,B122&lt;=Input!$F$7),Input!$D$7,"휴농"))))</f>
        <v>묘대기</v>
      </c>
      <c r="D122" s="32">
        <f>VLOOKUP(C122,Input!$D$4:$L$8,9)</f>
        <v>1</v>
      </c>
      <c r="E122" s="51">
        <f t="shared" si="11"/>
        <v>0.48</v>
      </c>
      <c r="F122" s="52">
        <f>E122*1000/Input!$B$1</f>
        <v>5.9999999999999995E-4</v>
      </c>
      <c r="G122" s="71">
        <f>IF(AND(B122&gt;=Input!$E$4,B122&lt;=Input!$F$4),Input!$Q$4,IF(AND(B122&gt;=Input!$E$5,B122&lt;=Input!$F$5),Input!$Q$5,IF(AND(B122&gt;=Input!$E$6,B122&lt;=Input!$F$6),Input!$Q$6,IF(AND(B122&gt;=Input!$E$7,B122&lt;=Input!$F$7),Input!$Q$7,0))))</f>
        <v>5.0000000000000001E-3</v>
      </c>
      <c r="H122" s="72">
        <f t="shared" si="6"/>
        <v>0.432</v>
      </c>
      <c r="I122" s="73">
        <f>H122*1000*1000/Input!$B$1</f>
        <v>0.54</v>
      </c>
      <c r="J122" s="82">
        <v>0.5</v>
      </c>
      <c r="K122" s="83">
        <f>J122*Input!$B$1/1000</f>
        <v>400</v>
      </c>
      <c r="L122" s="92">
        <v>0.5</v>
      </c>
      <c r="M122" s="93">
        <f>L122*Input!$B$1/1000</f>
        <v>400</v>
      </c>
      <c r="N122" s="94">
        <f>IF(J122&gt;=L122,0,IF((L122-J122)&gt;VLOOKUP(C122,Input!$D$4:$L$8,4)*1000,VLOOKUP(C122,Input!$D$4:$L$8,4)*1000,L122-J122))</f>
        <v>0</v>
      </c>
      <c r="O122" s="95">
        <f>N122*Input!$B$1/1000</f>
        <v>0</v>
      </c>
      <c r="P122" s="104">
        <f>IF(AND(B122&gt;=Input!$E$4,B122&lt;=Input!$F$4),Input!$K$4,IF(AND(B122&gt;=Input!$E$5,B122&lt;=Input!$F$5),Input!$K$5,IF(AND(B122&gt;=Input!$E$6,B122&lt;=Input!$F$6),Input!$K$6,IF(AND(B122&gt;=Input!$E$7,B122&lt;=Input!$F$7),Input!$K$7,0))))</f>
        <v>0.48</v>
      </c>
      <c r="Q122" s="58">
        <f t="shared" si="7"/>
        <v>0.48</v>
      </c>
      <c r="R122" s="59">
        <f>Q122*1000/Input!$B$1</f>
        <v>5.9999999999999995E-4</v>
      </c>
      <c r="S122" s="108">
        <f t="shared" si="8"/>
        <v>400.43199999999996</v>
      </c>
      <c r="T122" s="109">
        <f>S122*1000/Input!$B$1/(24*3600)</f>
        <v>5.7932870370370352E-6</v>
      </c>
      <c r="U122" s="114">
        <f t="shared" si="9"/>
        <v>0.11586574074074071</v>
      </c>
    </row>
    <row r="123" spans="1:21" x14ac:dyDescent="0.45">
      <c r="A123" s="40">
        <v>2000</v>
      </c>
      <c r="B123" s="41">
        <f t="shared" si="10"/>
        <v>43221</v>
      </c>
      <c r="C123" s="41" t="str">
        <f>IF(AND(B123&gt;=Input!$E$4,B123&lt;=Input!$F$4),Input!$D$4,IF(AND(B123&gt;=Input!$E$5,B123&lt;=Input!$F$5),Input!$D$5,IF(AND(B123&gt;=Input!$E$6,B123&lt;=Input!$F$6),Input!$D$6,IF(AND(B123&gt;=Input!$E$7,B123&lt;=Input!$F$7),Input!$D$7,"휴농"))))</f>
        <v>묘대기</v>
      </c>
      <c r="D123" s="32">
        <f>VLOOKUP(C123,Input!$D$4:$L$8,9)</f>
        <v>1</v>
      </c>
      <c r="E123" s="51">
        <f t="shared" si="11"/>
        <v>0.48</v>
      </c>
      <c r="F123" s="52">
        <f>E123*1000/Input!$B$1</f>
        <v>5.9999999999999995E-4</v>
      </c>
      <c r="G123" s="71">
        <f>IF(AND(B123&gt;=Input!$E$4,B123&lt;=Input!$F$4),Input!$Q$4,IF(AND(B123&gt;=Input!$E$5,B123&lt;=Input!$F$5),Input!$Q$5,IF(AND(B123&gt;=Input!$E$6,B123&lt;=Input!$F$6),Input!$Q$6,IF(AND(B123&gt;=Input!$E$7,B123&lt;=Input!$F$7),Input!$Q$7,0))))</f>
        <v>5.0000000000000001E-3</v>
      </c>
      <c r="H123" s="72">
        <f t="shared" si="6"/>
        <v>0.432</v>
      </c>
      <c r="I123" s="73">
        <f>H123*1000*1000/Input!$B$1</f>
        <v>0.54</v>
      </c>
      <c r="J123" s="82">
        <v>0</v>
      </c>
      <c r="K123" s="83">
        <f>J123*Input!$B$1/1000</f>
        <v>0</v>
      </c>
      <c r="L123" s="92">
        <v>0</v>
      </c>
      <c r="M123" s="93">
        <f>L123*Input!$B$1/1000</f>
        <v>0</v>
      </c>
      <c r="N123" s="94">
        <f>IF(J123&gt;=L123,0,IF((L123-J123)&gt;VLOOKUP(C123,Input!$D$4:$L$8,4)*1000,VLOOKUP(C123,Input!$D$4:$L$8,4)*1000,L123-J123))</f>
        <v>0</v>
      </c>
      <c r="O123" s="95">
        <f>N123*Input!$B$1/1000</f>
        <v>0</v>
      </c>
      <c r="P123" s="104">
        <f>IF(AND(B123&gt;=Input!$E$4,B123&lt;=Input!$F$4),Input!$K$4,IF(AND(B123&gt;=Input!$E$5,B123&lt;=Input!$F$5),Input!$K$5,IF(AND(B123&gt;=Input!$E$6,B123&lt;=Input!$F$6),Input!$K$6,IF(AND(B123&gt;=Input!$E$7,B123&lt;=Input!$F$7),Input!$K$7,0))))</f>
        <v>0.48</v>
      </c>
      <c r="Q123" s="58">
        <f t="shared" si="7"/>
        <v>0.48</v>
      </c>
      <c r="R123" s="59">
        <f>Q123*1000/Input!$B$1</f>
        <v>5.9999999999999995E-4</v>
      </c>
      <c r="S123" s="108">
        <f t="shared" si="8"/>
        <v>0.43199999999999994</v>
      </c>
      <c r="T123" s="109">
        <f>S123*1000/Input!$B$1/(24*3600)</f>
        <v>6.2499999999999989E-9</v>
      </c>
      <c r="U123" s="114">
        <f t="shared" si="9"/>
        <v>1.2499999999999998E-4</v>
      </c>
    </row>
    <row r="124" spans="1:21" x14ac:dyDescent="0.45">
      <c r="A124" s="40">
        <v>2000</v>
      </c>
      <c r="B124" s="41">
        <f t="shared" si="10"/>
        <v>43222</v>
      </c>
      <c r="C124" s="41" t="str">
        <f>IF(AND(B124&gt;=Input!$E$4,B124&lt;=Input!$F$4),Input!$D$4,IF(AND(B124&gt;=Input!$E$5,B124&lt;=Input!$F$5),Input!$D$5,IF(AND(B124&gt;=Input!$E$6,B124&lt;=Input!$F$6),Input!$D$6,IF(AND(B124&gt;=Input!$E$7,B124&lt;=Input!$F$7),Input!$D$7,"휴농"))))</f>
        <v>묘대기</v>
      </c>
      <c r="D124" s="32">
        <f>VLOOKUP(C124,Input!$D$4:$L$8,9)</f>
        <v>1</v>
      </c>
      <c r="E124" s="51">
        <f t="shared" si="11"/>
        <v>0.48</v>
      </c>
      <c r="F124" s="52">
        <f>E124*1000/Input!$B$1</f>
        <v>5.9999999999999995E-4</v>
      </c>
      <c r="G124" s="71">
        <f>IF(AND(B124&gt;=Input!$E$4,B124&lt;=Input!$F$4),Input!$Q$4,IF(AND(B124&gt;=Input!$E$5,B124&lt;=Input!$F$5),Input!$Q$5,IF(AND(B124&gt;=Input!$E$6,B124&lt;=Input!$F$6),Input!$Q$6,IF(AND(B124&gt;=Input!$E$7,B124&lt;=Input!$F$7),Input!$Q$7,0))))</f>
        <v>5.0000000000000001E-3</v>
      </c>
      <c r="H124" s="72">
        <f t="shared" si="6"/>
        <v>0.432</v>
      </c>
      <c r="I124" s="73">
        <f>H124*1000*1000/Input!$B$1</f>
        <v>0.54</v>
      </c>
      <c r="J124" s="82">
        <v>1.25</v>
      </c>
      <c r="K124" s="83">
        <f>J124*Input!$B$1/1000</f>
        <v>1000</v>
      </c>
      <c r="L124" s="92">
        <v>4.5</v>
      </c>
      <c r="M124" s="93">
        <f>L124*Input!$B$1/1000</f>
        <v>3600</v>
      </c>
      <c r="N124" s="94">
        <f>IF(J124&gt;=L124,0,IF((L124-J124)&gt;VLOOKUP(C124,Input!$D$4:$L$8,4)*1000,VLOOKUP(C124,Input!$D$4:$L$8,4)*1000,L124-J124))</f>
        <v>3.25</v>
      </c>
      <c r="O124" s="95">
        <f>N124*Input!$B$1/1000</f>
        <v>2600</v>
      </c>
      <c r="P124" s="104">
        <f>IF(AND(B124&gt;=Input!$E$4,B124&lt;=Input!$F$4),Input!$K$4,IF(AND(B124&gt;=Input!$E$5,B124&lt;=Input!$F$5),Input!$K$5,IF(AND(B124&gt;=Input!$E$6,B124&lt;=Input!$F$6),Input!$K$6,IF(AND(B124&gt;=Input!$E$7,B124&lt;=Input!$F$7),Input!$K$7,0))))</f>
        <v>0.48</v>
      </c>
      <c r="Q124" s="58">
        <f t="shared" si="7"/>
        <v>0.48</v>
      </c>
      <c r="R124" s="59">
        <f>Q124*1000/Input!$B$1</f>
        <v>5.9999999999999995E-4</v>
      </c>
      <c r="S124" s="108">
        <f t="shared" si="8"/>
        <v>0</v>
      </c>
      <c r="T124" s="109">
        <f>S124*1000/Input!$B$1/(24*3600)</f>
        <v>0</v>
      </c>
      <c r="U124" s="114">
        <f t="shared" si="9"/>
        <v>0</v>
      </c>
    </row>
    <row r="125" spans="1:21" x14ac:dyDescent="0.45">
      <c r="A125" s="40">
        <v>2000</v>
      </c>
      <c r="B125" s="41">
        <f t="shared" si="10"/>
        <v>43223</v>
      </c>
      <c r="C125" s="41" t="str">
        <f>IF(AND(B125&gt;=Input!$E$4,B125&lt;=Input!$F$4),Input!$D$4,IF(AND(B125&gt;=Input!$E$5,B125&lt;=Input!$F$5),Input!$D$5,IF(AND(B125&gt;=Input!$E$6,B125&lt;=Input!$F$6),Input!$D$6,IF(AND(B125&gt;=Input!$E$7,B125&lt;=Input!$F$7),Input!$D$7,"휴농"))))</f>
        <v>묘대기</v>
      </c>
      <c r="D125" s="32">
        <f>VLOOKUP(C125,Input!$D$4:$L$8,9)</f>
        <v>1</v>
      </c>
      <c r="E125" s="51">
        <f t="shared" si="11"/>
        <v>0.48</v>
      </c>
      <c r="F125" s="52">
        <f>E125*1000/Input!$B$1</f>
        <v>5.9999999999999995E-4</v>
      </c>
      <c r="G125" s="71">
        <f>IF(AND(B125&gt;=Input!$E$4,B125&lt;=Input!$F$4),Input!$Q$4,IF(AND(B125&gt;=Input!$E$5,B125&lt;=Input!$F$5),Input!$Q$5,IF(AND(B125&gt;=Input!$E$6,B125&lt;=Input!$F$6),Input!$Q$6,IF(AND(B125&gt;=Input!$E$7,B125&lt;=Input!$F$7),Input!$Q$7,0))))</f>
        <v>5.0000000000000001E-3</v>
      </c>
      <c r="H125" s="72">
        <f t="shared" si="6"/>
        <v>0.432</v>
      </c>
      <c r="I125" s="73">
        <f>H125*1000*1000/Input!$B$1</f>
        <v>0.54</v>
      </c>
      <c r="J125" s="82">
        <v>3.75</v>
      </c>
      <c r="K125" s="83">
        <f>J125*Input!$B$1/1000</f>
        <v>3000</v>
      </c>
      <c r="L125" s="92">
        <v>4.5</v>
      </c>
      <c r="M125" s="93">
        <f>L125*Input!$B$1/1000</f>
        <v>3600</v>
      </c>
      <c r="N125" s="94">
        <f>IF(J125&gt;=L125,0,IF((L125-J125)&gt;VLOOKUP(C125,Input!$D$4:$L$8,4)*1000,VLOOKUP(C125,Input!$D$4:$L$8,4)*1000,L125-J125))</f>
        <v>0.75</v>
      </c>
      <c r="O125" s="95">
        <f>N125*Input!$B$1/1000</f>
        <v>600</v>
      </c>
      <c r="P125" s="104">
        <f>IF(AND(B125&gt;=Input!$E$4,B125&lt;=Input!$F$4),Input!$K$4,IF(AND(B125&gt;=Input!$E$5,B125&lt;=Input!$F$5),Input!$K$5,IF(AND(B125&gt;=Input!$E$6,B125&lt;=Input!$F$6),Input!$K$6,IF(AND(B125&gt;=Input!$E$7,B125&lt;=Input!$F$7),Input!$K$7,0))))</f>
        <v>0.48</v>
      </c>
      <c r="Q125" s="58">
        <f t="shared" si="7"/>
        <v>0.48</v>
      </c>
      <c r="R125" s="59">
        <f>Q125*1000/Input!$B$1</f>
        <v>5.9999999999999995E-4</v>
      </c>
      <c r="S125" s="108">
        <f t="shared" si="8"/>
        <v>2400.4319999999998</v>
      </c>
      <c r="T125" s="109">
        <f>S125*1000/Input!$B$1/(24*3600)</f>
        <v>3.4728472222222219E-5</v>
      </c>
      <c r="U125" s="114">
        <f t="shared" si="9"/>
        <v>0.69456944444444435</v>
      </c>
    </row>
    <row r="126" spans="1:21" x14ac:dyDescent="0.45">
      <c r="A126" s="40">
        <v>2000</v>
      </c>
      <c r="B126" s="41">
        <f t="shared" si="10"/>
        <v>43224</v>
      </c>
      <c r="C126" s="41" t="str">
        <f>IF(AND(B126&gt;=Input!$E$4,B126&lt;=Input!$F$4),Input!$D$4,IF(AND(B126&gt;=Input!$E$5,B126&lt;=Input!$F$5),Input!$D$5,IF(AND(B126&gt;=Input!$E$6,B126&lt;=Input!$F$6),Input!$D$6,IF(AND(B126&gt;=Input!$E$7,B126&lt;=Input!$F$7),Input!$D$7,"휴농"))))</f>
        <v>묘대기</v>
      </c>
      <c r="D126" s="32">
        <f>VLOOKUP(C126,Input!$D$4:$L$8,9)</f>
        <v>1</v>
      </c>
      <c r="E126" s="51">
        <f t="shared" si="11"/>
        <v>0.48</v>
      </c>
      <c r="F126" s="52">
        <f>E126*1000/Input!$B$1</f>
        <v>5.9999999999999995E-4</v>
      </c>
      <c r="G126" s="71">
        <f>IF(AND(B126&gt;=Input!$E$4,B126&lt;=Input!$F$4),Input!$Q$4,IF(AND(B126&gt;=Input!$E$5,B126&lt;=Input!$F$5),Input!$Q$5,IF(AND(B126&gt;=Input!$E$6,B126&lt;=Input!$F$6),Input!$Q$6,IF(AND(B126&gt;=Input!$E$7,B126&lt;=Input!$F$7),Input!$Q$7,0))))</f>
        <v>5.0000000000000001E-3</v>
      </c>
      <c r="H126" s="72">
        <f t="shared" si="6"/>
        <v>0.432</v>
      </c>
      <c r="I126" s="73">
        <f>H126*1000*1000/Input!$B$1</f>
        <v>0.54</v>
      </c>
      <c r="J126" s="82">
        <v>2.25</v>
      </c>
      <c r="K126" s="83">
        <f>J126*Input!$B$1/1000</f>
        <v>1800</v>
      </c>
      <c r="L126" s="92">
        <v>4</v>
      </c>
      <c r="M126" s="93">
        <f>L126*Input!$B$1/1000</f>
        <v>3200</v>
      </c>
      <c r="N126" s="94">
        <f>IF(J126&gt;=L126,0,IF((L126-J126)&gt;VLOOKUP(C126,Input!$D$4:$L$8,4)*1000,VLOOKUP(C126,Input!$D$4:$L$8,4)*1000,L126-J126))</f>
        <v>1.75</v>
      </c>
      <c r="O126" s="95">
        <f>N126*Input!$B$1/1000</f>
        <v>1400</v>
      </c>
      <c r="P126" s="104">
        <f>IF(AND(B126&gt;=Input!$E$4,B126&lt;=Input!$F$4),Input!$K$4,IF(AND(B126&gt;=Input!$E$5,B126&lt;=Input!$F$5),Input!$K$5,IF(AND(B126&gt;=Input!$E$6,B126&lt;=Input!$F$6),Input!$K$6,IF(AND(B126&gt;=Input!$E$7,B126&lt;=Input!$F$7),Input!$K$7,0))))</f>
        <v>0.48</v>
      </c>
      <c r="Q126" s="58">
        <f t="shared" si="7"/>
        <v>0.48</v>
      </c>
      <c r="R126" s="59">
        <f>Q126*1000/Input!$B$1</f>
        <v>5.9999999999999995E-4</v>
      </c>
      <c r="S126" s="108">
        <f t="shared" si="8"/>
        <v>400.43200000000002</v>
      </c>
      <c r="T126" s="109">
        <f>S126*1000/Input!$B$1/(24*3600)</f>
        <v>5.7932870370370369E-6</v>
      </c>
      <c r="U126" s="114">
        <f t="shared" si="9"/>
        <v>0.11586574074074073</v>
      </c>
    </row>
    <row r="127" spans="1:21" x14ac:dyDescent="0.45">
      <c r="A127" s="40">
        <v>2000</v>
      </c>
      <c r="B127" s="41">
        <f t="shared" si="10"/>
        <v>43225</v>
      </c>
      <c r="C127" s="41" t="str">
        <f>IF(AND(B127&gt;=Input!$E$4,B127&lt;=Input!$F$4),Input!$D$4,IF(AND(B127&gt;=Input!$E$5,B127&lt;=Input!$F$5),Input!$D$5,IF(AND(B127&gt;=Input!$E$6,B127&lt;=Input!$F$6),Input!$D$6,IF(AND(B127&gt;=Input!$E$7,B127&lt;=Input!$F$7),Input!$D$7,"휴농"))))</f>
        <v>묘대기</v>
      </c>
      <c r="D127" s="32">
        <f>VLOOKUP(C127,Input!$D$4:$L$8,9)</f>
        <v>1</v>
      </c>
      <c r="E127" s="51">
        <f t="shared" si="11"/>
        <v>0.48</v>
      </c>
      <c r="F127" s="52">
        <f>E127*1000/Input!$B$1</f>
        <v>5.9999999999999995E-4</v>
      </c>
      <c r="G127" s="71">
        <f>IF(AND(B127&gt;=Input!$E$4,B127&lt;=Input!$F$4),Input!$Q$4,IF(AND(B127&gt;=Input!$E$5,B127&lt;=Input!$F$5),Input!$Q$5,IF(AND(B127&gt;=Input!$E$6,B127&lt;=Input!$F$6),Input!$Q$6,IF(AND(B127&gt;=Input!$E$7,B127&lt;=Input!$F$7),Input!$Q$7,0))))</f>
        <v>5.0000000000000001E-3</v>
      </c>
      <c r="H127" s="72">
        <f t="shared" si="6"/>
        <v>0.432</v>
      </c>
      <c r="I127" s="73">
        <f>H127*1000*1000/Input!$B$1</f>
        <v>0.54</v>
      </c>
      <c r="J127" s="82">
        <v>4.5</v>
      </c>
      <c r="K127" s="83">
        <f>J127*Input!$B$1/1000</f>
        <v>3600</v>
      </c>
      <c r="L127" s="92">
        <v>1.5</v>
      </c>
      <c r="M127" s="93">
        <f>L127*Input!$B$1/1000</f>
        <v>1200</v>
      </c>
      <c r="N127" s="94">
        <f>IF(J127&gt;=L127,0,IF((L127-J127)&gt;VLOOKUP(C127,Input!$D$4:$L$8,4)*1000,VLOOKUP(C127,Input!$D$4:$L$8,4)*1000,L127-J127))</f>
        <v>0</v>
      </c>
      <c r="O127" s="95">
        <f>N127*Input!$B$1/1000</f>
        <v>0</v>
      </c>
      <c r="P127" s="104">
        <f>IF(AND(B127&gt;=Input!$E$4,B127&lt;=Input!$F$4),Input!$K$4,IF(AND(B127&gt;=Input!$E$5,B127&lt;=Input!$F$5),Input!$K$5,IF(AND(B127&gt;=Input!$E$6,B127&lt;=Input!$F$6),Input!$K$6,IF(AND(B127&gt;=Input!$E$7,B127&lt;=Input!$F$7),Input!$K$7,0))))</f>
        <v>0.48</v>
      </c>
      <c r="Q127" s="58">
        <f t="shared" si="7"/>
        <v>0.48</v>
      </c>
      <c r="R127" s="59">
        <f>Q127*1000/Input!$B$1</f>
        <v>5.9999999999999995E-4</v>
      </c>
      <c r="S127" s="108">
        <f t="shared" si="8"/>
        <v>3600.4319999999998</v>
      </c>
      <c r="T127" s="109">
        <f>S127*1000/Input!$B$1/(24*3600)</f>
        <v>5.2089583333333333E-5</v>
      </c>
      <c r="U127" s="114">
        <f t="shared" si="9"/>
        <v>1.0417916666666667</v>
      </c>
    </row>
    <row r="128" spans="1:21" x14ac:dyDescent="0.45">
      <c r="A128" s="40">
        <v>2000</v>
      </c>
      <c r="B128" s="41">
        <f t="shared" si="10"/>
        <v>43226</v>
      </c>
      <c r="C128" s="41" t="str">
        <f>IF(AND(B128&gt;=Input!$E$4,B128&lt;=Input!$F$4),Input!$D$4,IF(AND(B128&gt;=Input!$E$5,B128&lt;=Input!$F$5),Input!$D$5,IF(AND(B128&gt;=Input!$E$6,B128&lt;=Input!$F$6),Input!$D$6,IF(AND(B128&gt;=Input!$E$7,B128&lt;=Input!$F$7),Input!$D$7,"휴농"))))</f>
        <v>묘대기</v>
      </c>
      <c r="D128" s="32">
        <f>VLOOKUP(C128,Input!$D$4:$L$8,9)</f>
        <v>1</v>
      </c>
      <c r="E128" s="51">
        <f t="shared" si="11"/>
        <v>0.48</v>
      </c>
      <c r="F128" s="52">
        <f>E128*1000/Input!$B$1</f>
        <v>5.9999999999999995E-4</v>
      </c>
      <c r="G128" s="71">
        <f>IF(AND(B128&gt;=Input!$E$4,B128&lt;=Input!$F$4),Input!$Q$4,IF(AND(B128&gt;=Input!$E$5,B128&lt;=Input!$F$5),Input!$Q$5,IF(AND(B128&gt;=Input!$E$6,B128&lt;=Input!$F$6),Input!$Q$6,IF(AND(B128&gt;=Input!$E$7,B128&lt;=Input!$F$7),Input!$Q$7,0))))</f>
        <v>5.0000000000000001E-3</v>
      </c>
      <c r="H128" s="72">
        <f t="shared" si="6"/>
        <v>0.432</v>
      </c>
      <c r="I128" s="73">
        <f>H128*1000*1000/Input!$B$1</f>
        <v>0.54</v>
      </c>
      <c r="J128" s="82">
        <v>4</v>
      </c>
      <c r="K128" s="83">
        <f>J128*Input!$B$1/1000</f>
        <v>3200</v>
      </c>
      <c r="L128" s="92">
        <v>4.5</v>
      </c>
      <c r="M128" s="93">
        <f>L128*Input!$B$1/1000</f>
        <v>3600</v>
      </c>
      <c r="N128" s="94">
        <f>IF(J128&gt;=L128,0,IF((L128-J128)&gt;VLOOKUP(C128,Input!$D$4:$L$8,4)*1000,VLOOKUP(C128,Input!$D$4:$L$8,4)*1000,L128-J128))</f>
        <v>0.5</v>
      </c>
      <c r="O128" s="95">
        <f>N128*Input!$B$1/1000</f>
        <v>400</v>
      </c>
      <c r="P128" s="104">
        <f>IF(AND(B128&gt;=Input!$E$4,B128&lt;=Input!$F$4),Input!$K$4,IF(AND(B128&gt;=Input!$E$5,B128&lt;=Input!$F$5),Input!$K$5,IF(AND(B128&gt;=Input!$E$6,B128&lt;=Input!$F$6),Input!$K$6,IF(AND(B128&gt;=Input!$E$7,B128&lt;=Input!$F$7),Input!$K$7,0))))</f>
        <v>0.48</v>
      </c>
      <c r="Q128" s="58">
        <f t="shared" si="7"/>
        <v>0.48</v>
      </c>
      <c r="R128" s="59">
        <f>Q128*1000/Input!$B$1</f>
        <v>5.9999999999999995E-4</v>
      </c>
      <c r="S128" s="108">
        <f t="shared" si="8"/>
        <v>2800.4319999999998</v>
      </c>
      <c r="T128" s="109">
        <f>S128*1000/Input!$B$1/(24*3600)</f>
        <v>4.0515509259259262E-5</v>
      </c>
      <c r="U128" s="114">
        <f t="shared" si="9"/>
        <v>0.81031018518518527</v>
      </c>
    </row>
    <row r="129" spans="1:21" x14ac:dyDescent="0.45">
      <c r="A129" s="40">
        <v>2000</v>
      </c>
      <c r="B129" s="41">
        <f t="shared" si="10"/>
        <v>43227</v>
      </c>
      <c r="C129" s="41" t="str">
        <f>IF(AND(B129&gt;=Input!$E$4,B129&lt;=Input!$F$4),Input!$D$4,IF(AND(B129&gt;=Input!$E$5,B129&lt;=Input!$F$5),Input!$D$5,IF(AND(B129&gt;=Input!$E$6,B129&lt;=Input!$F$6),Input!$D$6,IF(AND(B129&gt;=Input!$E$7,B129&lt;=Input!$F$7),Input!$D$7,"휴농"))))</f>
        <v>묘대기</v>
      </c>
      <c r="D129" s="32">
        <f>VLOOKUP(C129,Input!$D$4:$L$8,9)</f>
        <v>1</v>
      </c>
      <c r="E129" s="51">
        <f t="shared" si="11"/>
        <v>0.48</v>
      </c>
      <c r="F129" s="52">
        <f>E129*1000/Input!$B$1</f>
        <v>5.9999999999999995E-4</v>
      </c>
      <c r="G129" s="71">
        <f>IF(AND(B129&gt;=Input!$E$4,B129&lt;=Input!$F$4),Input!$Q$4,IF(AND(B129&gt;=Input!$E$5,B129&lt;=Input!$F$5),Input!$Q$5,IF(AND(B129&gt;=Input!$E$6,B129&lt;=Input!$F$6),Input!$Q$6,IF(AND(B129&gt;=Input!$E$7,B129&lt;=Input!$F$7),Input!$Q$7,0))))</f>
        <v>5.0000000000000001E-3</v>
      </c>
      <c r="H129" s="72">
        <f t="shared" si="6"/>
        <v>0.432</v>
      </c>
      <c r="I129" s="73">
        <f>H129*1000*1000/Input!$B$1</f>
        <v>0.54</v>
      </c>
      <c r="J129" s="82">
        <v>4.5</v>
      </c>
      <c r="K129" s="83">
        <f>J129*Input!$B$1/1000</f>
        <v>3600</v>
      </c>
      <c r="L129" s="92">
        <v>0</v>
      </c>
      <c r="M129" s="93">
        <f>L129*Input!$B$1/1000</f>
        <v>0</v>
      </c>
      <c r="N129" s="94">
        <f>IF(J129&gt;=L129,0,IF((L129-J129)&gt;VLOOKUP(C129,Input!$D$4:$L$8,4)*1000,VLOOKUP(C129,Input!$D$4:$L$8,4)*1000,L129-J129))</f>
        <v>0</v>
      </c>
      <c r="O129" s="95">
        <f>N129*Input!$B$1/1000</f>
        <v>0</v>
      </c>
      <c r="P129" s="104">
        <f>IF(AND(B129&gt;=Input!$E$4,B129&lt;=Input!$F$4),Input!$K$4,IF(AND(B129&gt;=Input!$E$5,B129&lt;=Input!$F$5),Input!$K$5,IF(AND(B129&gt;=Input!$E$6,B129&lt;=Input!$F$6),Input!$K$6,IF(AND(B129&gt;=Input!$E$7,B129&lt;=Input!$F$7),Input!$K$7,0))))</f>
        <v>0.48</v>
      </c>
      <c r="Q129" s="58">
        <f t="shared" si="7"/>
        <v>0.48</v>
      </c>
      <c r="R129" s="59">
        <f>Q129*1000/Input!$B$1</f>
        <v>5.9999999999999995E-4</v>
      </c>
      <c r="S129" s="108">
        <f t="shared" si="8"/>
        <v>3600.4319999999998</v>
      </c>
      <c r="T129" s="109">
        <f>S129*1000/Input!$B$1/(24*3600)</f>
        <v>5.2089583333333333E-5</v>
      </c>
      <c r="U129" s="114">
        <f t="shared" si="9"/>
        <v>1.0417916666666667</v>
      </c>
    </row>
    <row r="130" spans="1:21" x14ac:dyDescent="0.45">
      <c r="A130" s="40">
        <v>2000</v>
      </c>
      <c r="B130" s="41">
        <f t="shared" si="10"/>
        <v>43228</v>
      </c>
      <c r="C130" s="41" t="str">
        <f>IF(AND(B130&gt;=Input!$E$4,B130&lt;=Input!$F$4),Input!$D$4,IF(AND(B130&gt;=Input!$E$5,B130&lt;=Input!$F$5),Input!$D$5,IF(AND(B130&gt;=Input!$E$6,B130&lt;=Input!$F$6),Input!$D$6,IF(AND(B130&gt;=Input!$E$7,B130&lt;=Input!$F$7),Input!$D$7,"휴농"))))</f>
        <v>묘대기</v>
      </c>
      <c r="D130" s="32">
        <f>VLOOKUP(C130,Input!$D$4:$L$8,9)</f>
        <v>1</v>
      </c>
      <c r="E130" s="51">
        <f t="shared" si="11"/>
        <v>0.48</v>
      </c>
      <c r="F130" s="52">
        <f>E130*1000/Input!$B$1</f>
        <v>5.9999999999999995E-4</v>
      </c>
      <c r="G130" s="71">
        <f>IF(AND(B130&gt;=Input!$E$4,B130&lt;=Input!$F$4),Input!$Q$4,IF(AND(B130&gt;=Input!$E$5,B130&lt;=Input!$F$5),Input!$Q$5,IF(AND(B130&gt;=Input!$E$6,B130&lt;=Input!$F$6),Input!$Q$6,IF(AND(B130&gt;=Input!$E$7,B130&lt;=Input!$F$7),Input!$Q$7,0))))</f>
        <v>5.0000000000000001E-3</v>
      </c>
      <c r="H130" s="72">
        <f t="shared" si="6"/>
        <v>0.432</v>
      </c>
      <c r="I130" s="73">
        <f>H130*1000*1000/Input!$B$1</f>
        <v>0.54</v>
      </c>
      <c r="J130" s="82">
        <v>4.5</v>
      </c>
      <c r="K130" s="83">
        <f>J130*Input!$B$1/1000</f>
        <v>3600</v>
      </c>
      <c r="L130" s="92">
        <v>3</v>
      </c>
      <c r="M130" s="93">
        <f>L130*Input!$B$1/1000</f>
        <v>2400</v>
      </c>
      <c r="N130" s="94">
        <f>IF(J130&gt;=L130,0,IF((L130-J130)&gt;VLOOKUP(C130,Input!$D$4:$L$8,4)*1000,VLOOKUP(C130,Input!$D$4:$L$8,4)*1000,L130-J130))</f>
        <v>0</v>
      </c>
      <c r="O130" s="95">
        <f>N130*Input!$B$1/1000</f>
        <v>0</v>
      </c>
      <c r="P130" s="104">
        <f>IF(AND(B130&gt;=Input!$E$4,B130&lt;=Input!$F$4),Input!$K$4,IF(AND(B130&gt;=Input!$E$5,B130&lt;=Input!$F$5),Input!$K$5,IF(AND(B130&gt;=Input!$E$6,B130&lt;=Input!$F$6),Input!$K$6,IF(AND(B130&gt;=Input!$E$7,B130&lt;=Input!$F$7),Input!$K$7,0))))</f>
        <v>0.48</v>
      </c>
      <c r="Q130" s="58">
        <f t="shared" si="7"/>
        <v>0.48</v>
      </c>
      <c r="R130" s="59">
        <f>Q130*1000/Input!$B$1</f>
        <v>5.9999999999999995E-4</v>
      </c>
      <c r="S130" s="108">
        <f t="shared" si="8"/>
        <v>3600.4319999999998</v>
      </c>
      <c r="T130" s="109">
        <f>S130*1000/Input!$B$1/(24*3600)</f>
        <v>5.2089583333333333E-5</v>
      </c>
      <c r="U130" s="114">
        <f t="shared" si="9"/>
        <v>1.0417916666666667</v>
      </c>
    </row>
    <row r="131" spans="1:21" x14ac:dyDescent="0.45">
      <c r="A131" s="40">
        <v>2000</v>
      </c>
      <c r="B131" s="41">
        <f t="shared" si="10"/>
        <v>43229</v>
      </c>
      <c r="C131" s="41" t="str">
        <f>IF(AND(B131&gt;=Input!$E$4,B131&lt;=Input!$F$4),Input!$D$4,IF(AND(B131&gt;=Input!$E$5,B131&lt;=Input!$F$5),Input!$D$5,IF(AND(B131&gt;=Input!$E$6,B131&lt;=Input!$F$6),Input!$D$6,IF(AND(B131&gt;=Input!$E$7,B131&lt;=Input!$F$7),Input!$D$7,"휴농"))))</f>
        <v>묘대기</v>
      </c>
      <c r="D131" s="32">
        <f>VLOOKUP(C131,Input!$D$4:$L$8,9)</f>
        <v>1</v>
      </c>
      <c r="E131" s="51">
        <f t="shared" si="11"/>
        <v>0.48</v>
      </c>
      <c r="F131" s="52">
        <f>E131*1000/Input!$B$1</f>
        <v>5.9999999999999995E-4</v>
      </c>
      <c r="G131" s="71">
        <f>IF(AND(B131&gt;=Input!$E$4,B131&lt;=Input!$F$4),Input!$Q$4,IF(AND(B131&gt;=Input!$E$5,B131&lt;=Input!$F$5),Input!$Q$5,IF(AND(B131&gt;=Input!$E$6,B131&lt;=Input!$F$6),Input!$Q$6,IF(AND(B131&gt;=Input!$E$7,B131&lt;=Input!$F$7),Input!$Q$7,0))))</f>
        <v>5.0000000000000001E-3</v>
      </c>
      <c r="H131" s="72">
        <f t="shared" si="6"/>
        <v>0.432</v>
      </c>
      <c r="I131" s="73">
        <f>H131*1000*1000/Input!$B$1</f>
        <v>0.54</v>
      </c>
      <c r="J131" s="82">
        <v>3.5</v>
      </c>
      <c r="K131" s="83">
        <f>J131*Input!$B$1/1000</f>
        <v>2800</v>
      </c>
      <c r="L131" s="92">
        <v>1</v>
      </c>
      <c r="M131" s="93">
        <f>L131*Input!$B$1/1000</f>
        <v>800</v>
      </c>
      <c r="N131" s="94">
        <f>IF(J131&gt;=L131,0,IF((L131-J131)&gt;VLOOKUP(C131,Input!$D$4:$L$8,4)*1000,VLOOKUP(C131,Input!$D$4:$L$8,4)*1000,L131-J131))</f>
        <v>0</v>
      </c>
      <c r="O131" s="95">
        <f>N131*Input!$B$1/1000</f>
        <v>0</v>
      </c>
      <c r="P131" s="104">
        <f>IF(AND(B131&gt;=Input!$E$4,B131&lt;=Input!$F$4),Input!$K$4,IF(AND(B131&gt;=Input!$E$5,B131&lt;=Input!$F$5),Input!$K$5,IF(AND(B131&gt;=Input!$E$6,B131&lt;=Input!$F$6),Input!$K$6,IF(AND(B131&gt;=Input!$E$7,B131&lt;=Input!$F$7),Input!$K$7,0))))</f>
        <v>0.48</v>
      </c>
      <c r="Q131" s="58">
        <f t="shared" si="7"/>
        <v>0.48</v>
      </c>
      <c r="R131" s="59">
        <f>Q131*1000/Input!$B$1</f>
        <v>5.9999999999999995E-4</v>
      </c>
      <c r="S131" s="108">
        <f t="shared" si="8"/>
        <v>2800.4319999999998</v>
      </c>
      <c r="T131" s="109">
        <f>S131*1000/Input!$B$1/(24*3600)</f>
        <v>4.0515509259259262E-5</v>
      </c>
      <c r="U131" s="114">
        <f t="shared" si="9"/>
        <v>0.81031018518518527</v>
      </c>
    </row>
    <row r="132" spans="1:21" x14ac:dyDescent="0.45">
      <c r="A132" s="40">
        <v>2000</v>
      </c>
      <c r="B132" s="41">
        <f t="shared" si="10"/>
        <v>43230</v>
      </c>
      <c r="C132" s="41" t="str">
        <f>IF(AND(B132&gt;=Input!$E$4,B132&lt;=Input!$F$4),Input!$D$4,IF(AND(B132&gt;=Input!$E$5,B132&lt;=Input!$F$5),Input!$D$5,IF(AND(B132&gt;=Input!$E$6,B132&lt;=Input!$F$6),Input!$D$6,IF(AND(B132&gt;=Input!$E$7,B132&lt;=Input!$F$7),Input!$D$7,"휴농"))))</f>
        <v>묘대기</v>
      </c>
      <c r="D132" s="32">
        <f>VLOOKUP(C132,Input!$D$4:$L$8,9)</f>
        <v>1</v>
      </c>
      <c r="E132" s="51">
        <f t="shared" si="11"/>
        <v>0.48</v>
      </c>
      <c r="F132" s="52">
        <f>E132*1000/Input!$B$1</f>
        <v>5.9999999999999995E-4</v>
      </c>
      <c r="G132" s="71">
        <f>IF(AND(B132&gt;=Input!$E$4,B132&lt;=Input!$F$4),Input!$Q$4,IF(AND(B132&gt;=Input!$E$5,B132&lt;=Input!$F$5),Input!$Q$5,IF(AND(B132&gt;=Input!$E$6,B132&lt;=Input!$F$6),Input!$Q$6,IF(AND(B132&gt;=Input!$E$7,B132&lt;=Input!$F$7),Input!$Q$7,0))))</f>
        <v>5.0000000000000001E-3</v>
      </c>
      <c r="H132" s="72">
        <f t="shared" ref="H132:H195" si="12">G132*24*3600/1000</f>
        <v>0.432</v>
      </c>
      <c r="I132" s="73">
        <f>H132*1000*1000/Input!$B$1</f>
        <v>0.54</v>
      </c>
      <c r="J132" s="82">
        <v>1.75</v>
      </c>
      <c r="K132" s="83">
        <f>J132*Input!$B$1/1000</f>
        <v>1400</v>
      </c>
      <c r="L132" s="92">
        <v>2</v>
      </c>
      <c r="M132" s="93">
        <f>L132*Input!$B$1/1000</f>
        <v>1600</v>
      </c>
      <c r="N132" s="94">
        <f>IF(J132&gt;=L132,0,IF((L132-J132)&gt;VLOOKUP(C132,Input!$D$4:$L$8,4)*1000,VLOOKUP(C132,Input!$D$4:$L$8,4)*1000,L132-J132))</f>
        <v>0.25</v>
      </c>
      <c r="O132" s="95">
        <f>N132*Input!$B$1/1000</f>
        <v>200</v>
      </c>
      <c r="P132" s="104">
        <f>IF(AND(B132&gt;=Input!$E$4,B132&lt;=Input!$F$4),Input!$K$4,IF(AND(B132&gt;=Input!$E$5,B132&lt;=Input!$F$5),Input!$K$5,IF(AND(B132&gt;=Input!$E$6,B132&lt;=Input!$F$6),Input!$K$6,IF(AND(B132&gt;=Input!$E$7,B132&lt;=Input!$F$7),Input!$K$7,0))))</f>
        <v>0.48</v>
      </c>
      <c r="Q132" s="58">
        <f t="shared" ref="Q132:Q195" si="13">IF(P132&gt;E132,IF((E132+H132+K132-O132)&gt;P132,P132,E132+H132+K132-O132),E132)</f>
        <v>0.48</v>
      </c>
      <c r="R132" s="59">
        <f>Q132*1000/Input!$B$1</f>
        <v>5.9999999999999995E-4</v>
      </c>
      <c r="S132" s="108">
        <f t="shared" ref="S132:S195" si="14">IF((E132+H132+K132-O132)&gt;P132,E132+H132+K132-O132-P132,0)</f>
        <v>1200.432</v>
      </c>
      <c r="T132" s="109">
        <f>S132*1000/Input!$B$1/(24*3600)</f>
        <v>1.7367361111111111E-5</v>
      </c>
      <c r="U132" s="114">
        <f t="shared" ref="U132:U195" si="15">IF(G132=0,0,T132/G132)*100</f>
        <v>0.3473472222222222</v>
      </c>
    </row>
    <row r="133" spans="1:21" x14ac:dyDescent="0.45">
      <c r="A133" s="40">
        <v>2000</v>
      </c>
      <c r="B133" s="41">
        <f t="shared" ref="B133:B196" si="16">B132+1</f>
        <v>43231</v>
      </c>
      <c r="C133" s="41" t="str">
        <f>IF(AND(B133&gt;=Input!$E$4,B133&lt;=Input!$F$4),Input!$D$4,IF(AND(B133&gt;=Input!$E$5,B133&lt;=Input!$F$5),Input!$D$5,IF(AND(B133&gt;=Input!$E$6,B133&lt;=Input!$F$6),Input!$D$6,IF(AND(B133&gt;=Input!$E$7,B133&lt;=Input!$F$7),Input!$D$7,"휴농"))))</f>
        <v>묘대기</v>
      </c>
      <c r="D133" s="32">
        <f>VLOOKUP(C133,Input!$D$4:$L$8,9)</f>
        <v>1</v>
      </c>
      <c r="E133" s="51">
        <f t="shared" ref="E133:E196" si="17">Q132</f>
        <v>0.48</v>
      </c>
      <c r="F133" s="52">
        <f>E133*1000/Input!$B$1</f>
        <v>5.9999999999999995E-4</v>
      </c>
      <c r="G133" s="71">
        <f>IF(AND(B133&gt;=Input!$E$4,B133&lt;=Input!$F$4),Input!$Q$4,IF(AND(B133&gt;=Input!$E$5,B133&lt;=Input!$F$5),Input!$Q$5,IF(AND(B133&gt;=Input!$E$6,B133&lt;=Input!$F$6),Input!$Q$6,IF(AND(B133&gt;=Input!$E$7,B133&lt;=Input!$F$7),Input!$Q$7,0))))</f>
        <v>5.0000000000000001E-3</v>
      </c>
      <c r="H133" s="72">
        <f t="shared" si="12"/>
        <v>0.432</v>
      </c>
      <c r="I133" s="73">
        <f>H133*1000*1000/Input!$B$1</f>
        <v>0.54</v>
      </c>
      <c r="J133" s="82">
        <v>7.5</v>
      </c>
      <c r="K133" s="83">
        <f>J133*Input!$B$1/1000</f>
        <v>6000</v>
      </c>
      <c r="L133" s="92">
        <v>1</v>
      </c>
      <c r="M133" s="93">
        <f>L133*Input!$B$1/1000</f>
        <v>800</v>
      </c>
      <c r="N133" s="94">
        <f>IF(J133&gt;=L133,0,IF((L133-J133)&gt;VLOOKUP(C133,Input!$D$4:$L$8,4)*1000,VLOOKUP(C133,Input!$D$4:$L$8,4)*1000,L133-J133))</f>
        <v>0</v>
      </c>
      <c r="O133" s="95">
        <f>N133*Input!$B$1/1000</f>
        <v>0</v>
      </c>
      <c r="P133" s="104">
        <f>IF(AND(B133&gt;=Input!$E$4,B133&lt;=Input!$F$4),Input!$K$4,IF(AND(B133&gt;=Input!$E$5,B133&lt;=Input!$F$5),Input!$K$5,IF(AND(B133&gt;=Input!$E$6,B133&lt;=Input!$F$6),Input!$K$6,IF(AND(B133&gt;=Input!$E$7,B133&lt;=Input!$F$7),Input!$K$7,0))))</f>
        <v>0.48</v>
      </c>
      <c r="Q133" s="58">
        <f t="shared" si="13"/>
        <v>0.48</v>
      </c>
      <c r="R133" s="59">
        <f>Q133*1000/Input!$B$1</f>
        <v>5.9999999999999995E-4</v>
      </c>
      <c r="S133" s="108">
        <f t="shared" si="14"/>
        <v>6000.4320000000007</v>
      </c>
      <c r="T133" s="109">
        <f>S133*1000/Input!$B$1/(24*3600)</f>
        <v>8.6811805555555562E-5</v>
      </c>
      <c r="U133" s="114">
        <f t="shared" si="15"/>
        <v>1.7362361111111113</v>
      </c>
    </row>
    <row r="134" spans="1:21" x14ac:dyDescent="0.45">
      <c r="A134" s="40">
        <v>2000</v>
      </c>
      <c r="B134" s="41">
        <f t="shared" si="16"/>
        <v>43232</v>
      </c>
      <c r="C134" s="41" t="str">
        <f>IF(AND(B134&gt;=Input!$E$4,B134&lt;=Input!$F$4),Input!$D$4,IF(AND(B134&gt;=Input!$E$5,B134&lt;=Input!$F$5),Input!$D$5,IF(AND(B134&gt;=Input!$E$6,B134&lt;=Input!$F$6),Input!$D$6,IF(AND(B134&gt;=Input!$E$7,B134&lt;=Input!$F$7),Input!$D$7,"휴농"))))</f>
        <v>묘대기</v>
      </c>
      <c r="D134" s="32">
        <f>VLOOKUP(C134,Input!$D$4:$L$8,9)</f>
        <v>1</v>
      </c>
      <c r="E134" s="51">
        <f t="shared" si="17"/>
        <v>0.48</v>
      </c>
      <c r="F134" s="52">
        <f>E134*1000/Input!$B$1</f>
        <v>5.9999999999999995E-4</v>
      </c>
      <c r="G134" s="71">
        <f>IF(AND(B134&gt;=Input!$E$4,B134&lt;=Input!$F$4),Input!$Q$4,IF(AND(B134&gt;=Input!$E$5,B134&lt;=Input!$F$5),Input!$Q$5,IF(AND(B134&gt;=Input!$E$6,B134&lt;=Input!$F$6),Input!$Q$6,IF(AND(B134&gt;=Input!$E$7,B134&lt;=Input!$F$7),Input!$Q$7,0))))</f>
        <v>5.0000000000000001E-3</v>
      </c>
      <c r="H134" s="72">
        <f t="shared" si="12"/>
        <v>0.432</v>
      </c>
      <c r="I134" s="73">
        <f>H134*1000*1000/Input!$B$1</f>
        <v>0.54</v>
      </c>
      <c r="J134" s="82">
        <v>3.75</v>
      </c>
      <c r="K134" s="83">
        <f>J134*Input!$B$1/1000</f>
        <v>3000</v>
      </c>
      <c r="L134" s="92">
        <v>2</v>
      </c>
      <c r="M134" s="93">
        <f>L134*Input!$B$1/1000</f>
        <v>1600</v>
      </c>
      <c r="N134" s="94">
        <f>IF(J134&gt;=L134,0,IF((L134-J134)&gt;VLOOKUP(C134,Input!$D$4:$L$8,4)*1000,VLOOKUP(C134,Input!$D$4:$L$8,4)*1000,L134-J134))</f>
        <v>0</v>
      </c>
      <c r="O134" s="95">
        <f>N134*Input!$B$1/1000</f>
        <v>0</v>
      </c>
      <c r="P134" s="104">
        <f>IF(AND(B134&gt;=Input!$E$4,B134&lt;=Input!$F$4),Input!$K$4,IF(AND(B134&gt;=Input!$E$5,B134&lt;=Input!$F$5),Input!$K$5,IF(AND(B134&gt;=Input!$E$6,B134&lt;=Input!$F$6),Input!$K$6,IF(AND(B134&gt;=Input!$E$7,B134&lt;=Input!$F$7),Input!$K$7,0))))</f>
        <v>0.48</v>
      </c>
      <c r="Q134" s="58">
        <f t="shared" si="13"/>
        <v>0.48</v>
      </c>
      <c r="R134" s="59">
        <f>Q134*1000/Input!$B$1</f>
        <v>5.9999999999999995E-4</v>
      </c>
      <c r="S134" s="108">
        <f t="shared" si="14"/>
        <v>3000.4319999999998</v>
      </c>
      <c r="T134" s="109">
        <f>S134*1000/Input!$B$1/(24*3600)</f>
        <v>4.3409027777777776E-5</v>
      </c>
      <c r="U134" s="114">
        <f t="shared" si="15"/>
        <v>0.86818055555555551</v>
      </c>
    </row>
    <row r="135" spans="1:21" x14ac:dyDescent="0.45">
      <c r="A135" s="40">
        <v>2000</v>
      </c>
      <c r="B135" s="41">
        <f t="shared" si="16"/>
        <v>43233</v>
      </c>
      <c r="C135" s="41" t="str">
        <f>IF(AND(B135&gt;=Input!$E$4,B135&lt;=Input!$F$4),Input!$D$4,IF(AND(B135&gt;=Input!$E$5,B135&lt;=Input!$F$5),Input!$D$5,IF(AND(B135&gt;=Input!$E$6,B135&lt;=Input!$F$6),Input!$D$6,IF(AND(B135&gt;=Input!$E$7,B135&lt;=Input!$F$7),Input!$D$7,"휴농"))))</f>
        <v>묘대기</v>
      </c>
      <c r="D135" s="32">
        <f>VLOOKUP(C135,Input!$D$4:$L$8,9)</f>
        <v>1</v>
      </c>
      <c r="E135" s="51">
        <f t="shared" si="17"/>
        <v>0.48</v>
      </c>
      <c r="F135" s="52">
        <f>E135*1000/Input!$B$1</f>
        <v>5.9999999999999995E-4</v>
      </c>
      <c r="G135" s="71">
        <f>IF(AND(B135&gt;=Input!$E$4,B135&lt;=Input!$F$4),Input!$Q$4,IF(AND(B135&gt;=Input!$E$5,B135&lt;=Input!$F$5),Input!$Q$5,IF(AND(B135&gt;=Input!$E$6,B135&lt;=Input!$F$6),Input!$Q$6,IF(AND(B135&gt;=Input!$E$7,B135&lt;=Input!$F$7),Input!$Q$7,0))))</f>
        <v>5.0000000000000001E-3</v>
      </c>
      <c r="H135" s="72">
        <f t="shared" si="12"/>
        <v>0.432</v>
      </c>
      <c r="I135" s="73">
        <f>H135*1000*1000/Input!$B$1</f>
        <v>0.54</v>
      </c>
      <c r="J135" s="82">
        <v>2.25</v>
      </c>
      <c r="K135" s="83">
        <f>J135*Input!$B$1/1000</f>
        <v>1800</v>
      </c>
      <c r="L135" s="92">
        <v>2</v>
      </c>
      <c r="M135" s="93">
        <f>L135*Input!$B$1/1000</f>
        <v>1600</v>
      </c>
      <c r="N135" s="94">
        <f>IF(J135&gt;=L135,0,IF((L135-J135)&gt;VLOOKUP(C135,Input!$D$4:$L$8,4)*1000,VLOOKUP(C135,Input!$D$4:$L$8,4)*1000,L135-J135))</f>
        <v>0</v>
      </c>
      <c r="O135" s="95">
        <f>N135*Input!$B$1/1000</f>
        <v>0</v>
      </c>
      <c r="P135" s="104">
        <f>IF(AND(B135&gt;=Input!$E$4,B135&lt;=Input!$F$4),Input!$K$4,IF(AND(B135&gt;=Input!$E$5,B135&lt;=Input!$F$5),Input!$K$5,IF(AND(B135&gt;=Input!$E$6,B135&lt;=Input!$F$6),Input!$K$6,IF(AND(B135&gt;=Input!$E$7,B135&lt;=Input!$F$7),Input!$K$7,0))))</f>
        <v>0.48</v>
      </c>
      <c r="Q135" s="58">
        <f t="shared" si="13"/>
        <v>0.48</v>
      </c>
      <c r="R135" s="59">
        <f>Q135*1000/Input!$B$1</f>
        <v>5.9999999999999995E-4</v>
      </c>
      <c r="S135" s="108">
        <f t="shared" si="14"/>
        <v>1800.432</v>
      </c>
      <c r="T135" s="109">
        <f>S135*1000/Input!$B$1/(24*3600)</f>
        <v>2.6047916666666665E-5</v>
      </c>
      <c r="U135" s="114">
        <f t="shared" si="15"/>
        <v>0.5209583333333333</v>
      </c>
    </row>
    <row r="136" spans="1:21" x14ac:dyDescent="0.45">
      <c r="A136" s="40">
        <v>2000</v>
      </c>
      <c r="B136" s="41">
        <f t="shared" si="16"/>
        <v>43234</v>
      </c>
      <c r="C136" s="41" t="str">
        <f>IF(AND(B136&gt;=Input!$E$4,B136&lt;=Input!$F$4),Input!$D$4,IF(AND(B136&gt;=Input!$E$5,B136&lt;=Input!$F$5),Input!$D$5,IF(AND(B136&gt;=Input!$E$6,B136&lt;=Input!$F$6),Input!$D$6,IF(AND(B136&gt;=Input!$E$7,B136&lt;=Input!$F$7),Input!$D$7,"휴농"))))</f>
        <v>묘대기</v>
      </c>
      <c r="D136" s="32">
        <f>VLOOKUP(C136,Input!$D$4:$L$8,9)</f>
        <v>1</v>
      </c>
      <c r="E136" s="51">
        <f t="shared" si="17"/>
        <v>0.48</v>
      </c>
      <c r="F136" s="52">
        <f>E136*1000/Input!$B$1</f>
        <v>5.9999999999999995E-4</v>
      </c>
      <c r="G136" s="71">
        <f>IF(AND(B136&gt;=Input!$E$4,B136&lt;=Input!$F$4),Input!$Q$4,IF(AND(B136&gt;=Input!$E$5,B136&lt;=Input!$F$5),Input!$Q$5,IF(AND(B136&gt;=Input!$E$6,B136&lt;=Input!$F$6),Input!$Q$6,IF(AND(B136&gt;=Input!$E$7,B136&lt;=Input!$F$7),Input!$Q$7,0))))</f>
        <v>5.0000000000000001E-3</v>
      </c>
      <c r="H136" s="72">
        <f t="shared" si="12"/>
        <v>0.432</v>
      </c>
      <c r="I136" s="73">
        <f>H136*1000*1000/Input!$B$1</f>
        <v>0.54</v>
      </c>
      <c r="J136" s="82">
        <v>2</v>
      </c>
      <c r="K136" s="83">
        <f>J136*Input!$B$1/1000</f>
        <v>1600</v>
      </c>
      <c r="L136" s="92">
        <v>5</v>
      </c>
      <c r="M136" s="93">
        <f>L136*Input!$B$1/1000</f>
        <v>4000</v>
      </c>
      <c r="N136" s="94">
        <f>IF(J136&gt;=L136,0,IF((L136-J136)&gt;VLOOKUP(C136,Input!$D$4:$L$8,4)*1000,VLOOKUP(C136,Input!$D$4:$L$8,4)*1000,L136-J136))</f>
        <v>3</v>
      </c>
      <c r="O136" s="95">
        <f>N136*Input!$B$1/1000</f>
        <v>2400</v>
      </c>
      <c r="P136" s="104">
        <f>IF(AND(B136&gt;=Input!$E$4,B136&lt;=Input!$F$4),Input!$K$4,IF(AND(B136&gt;=Input!$E$5,B136&lt;=Input!$F$5),Input!$K$5,IF(AND(B136&gt;=Input!$E$6,B136&lt;=Input!$F$6),Input!$K$6,IF(AND(B136&gt;=Input!$E$7,B136&lt;=Input!$F$7),Input!$K$7,0))))</f>
        <v>0.48</v>
      </c>
      <c r="Q136" s="58">
        <f t="shared" si="13"/>
        <v>0.48</v>
      </c>
      <c r="R136" s="59">
        <f>Q136*1000/Input!$B$1</f>
        <v>5.9999999999999995E-4</v>
      </c>
      <c r="S136" s="108">
        <f t="shared" si="14"/>
        <v>0</v>
      </c>
      <c r="T136" s="109">
        <f>S136*1000/Input!$B$1/(24*3600)</f>
        <v>0</v>
      </c>
      <c r="U136" s="114">
        <f t="shared" si="15"/>
        <v>0</v>
      </c>
    </row>
    <row r="137" spans="1:21" x14ac:dyDescent="0.45">
      <c r="A137" s="40">
        <v>2000</v>
      </c>
      <c r="B137" s="41">
        <f t="shared" si="16"/>
        <v>43235</v>
      </c>
      <c r="C137" s="41" t="str">
        <f>IF(AND(B137&gt;=Input!$E$4,B137&lt;=Input!$F$4),Input!$D$4,IF(AND(B137&gt;=Input!$E$5,B137&lt;=Input!$F$5),Input!$D$5,IF(AND(B137&gt;=Input!$E$6,B137&lt;=Input!$F$6),Input!$D$6,IF(AND(B137&gt;=Input!$E$7,B137&lt;=Input!$F$7),Input!$D$7,"휴농"))))</f>
        <v>묘대기</v>
      </c>
      <c r="D137" s="32">
        <f>VLOOKUP(C137,Input!$D$4:$L$8,9)</f>
        <v>1</v>
      </c>
      <c r="E137" s="51">
        <f t="shared" si="17"/>
        <v>0.48</v>
      </c>
      <c r="F137" s="52">
        <f>E137*1000/Input!$B$1</f>
        <v>5.9999999999999995E-4</v>
      </c>
      <c r="G137" s="71">
        <f>IF(AND(B137&gt;=Input!$E$4,B137&lt;=Input!$F$4),Input!$Q$4,IF(AND(B137&gt;=Input!$E$5,B137&lt;=Input!$F$5),Input!$Q$5,IF(AND(B137&gt;=Input!$E$6,B137&lt;=Input!$F$6),Input!$Q$6,IF(AND(B137&gt;=Input!$E$7,B137&lt;=Input!$F$7),Input!$Q$7,0))))</f>
        <v>5.0000000000000001E-3</v>
      </c>
      <c r="H137" s="72">
        <f t="shared" si="12"/>
        <v>0.432</v>
      </c>
      <c r="I137" s="73">
        <f>H137*1000*1000/Input!$B$1</f>
        <v>0.54</v>
      </c>
      <c r="J137" s="82">
        <v>2.75</v>
      </c>
      <c r="K137" s="83">
        <f>J137*Input!$B$1/1000</f>
        <v>2200</v>
      </c>
      <c r="L137" s="92">
        <v>2.5</v>
      </c>
      <c r="M137" s="93">
        <f>L137*Input!$B$1/1000</f>
        <v>2000</v>
      </c>
      <c r="N137" s="94">
        <f>IF(J137&gt;=L137,0,IF((L137-J137)&gt;VLOOKUP(C137,Input!$D$4:$L$8,4)*1000,VLOOKUP(C137,Input!$D$4:$L$8,4)*1000,L137-J137))</f>
        <v>0</v>
      </c>
      <c r="O137" s="95">
        <f>N137*Input!$B$1/1000</f>
        <v>0</v>
      </c>
      <c r="P137" s="104">
        <f>IF(AND(B137&gt;=Input!$E$4,B137&lt;=Input!$F$4),Input!$K$4,IF(AND(B137&gt;=Input!$E$5,B137&lt;=Input!$F$5),Input!$K$5,IF(AND(B137&gt;=Input!$E$6,B137&lt;=Input!$F$6),Input!$K$6,IF(AND(B137&gt;=Input!$E$7,B137&lt;=Input!$F$7),Input!$K$7,0))))</f>
        <v>0.48</v>
      </c>
      <c r="Q137" s="58">
        <f t="shared" si="13"/>
        <v>0.48</v>
      </c>
      <c r="R137" s="59">
        <f>Q137*1000/Input!$B$1</f>
        <v>5.9999999999999995E-4</v>
      </c>
      <c r="S137" s="108">
        <f t="shared" si="14"/>
        <v>2200.4319999999998</v>
      </c>
      <c r="T137" s="109">
        <f>S137*1000/Input!$B$1/(24*3600)</f>
        <v>3.1834953703703704E-5</v>
      </c>
      <c r="U137" s="114">
        <f t="shared" si="15"/>
        <v>0.63669907407407411</v>
      </c>
    </row>
    <row r="138" spans="1:21" x14ac:dyDescent="0.45">
      <c r="A138" s="40">
        <v>2000</v>
      </c>
      <c r="B138" s="41">
        <f t="shared" si="16"/>
        <v>43236</v>
      </c>
      <c r="C138" s="41" t="str">
        <f>IF(AND(B138&gt;=Input!$E$4,B138&lt;=Input!$F$4),Input!$D$4,IF(AND(B138&gt;=Input!$E$5,B138&lt;=Input!$F$5),Input!$D$5,IF(AND(B138&gt;=Input!$E$6,B138&lt;=Input!$F$6),Input!$D$6,IF(AND(B138&gt;=Input!$E$7,B138&lt;=Input!$F$7),Input!$D$7,"휴농"))))</f>
        <v>이앙기/착근기</v>
      </c>
      <c r="D138" s="32">
        <f>VLOOKUP(C138,Input!$D$4:$L$8,9)</f>
        <v>4</v>
      </c>
      <c r="E138" s="51">
        <f t="shared" si="17"/>
        <v>0.48</v>
      </c>
      <c r="F138" s="52">
        <f>E138*1000/Input!$B$1</f>
        <v>5.9999999999999995E-4</v>
      </c>
      <c r="G138" s="71">
        <f>IF(AND(B138&gt;=Input!$E$4,B138&lt;=Input!$F$4),Input!$Q$4,IF(AND(B138&gt;=Input!$E$5,B138&lt;=Input!$F$5),Input!$Q$5,IF(AND(B138&gt;=Input!$E$6,B138&lt;=Input!$F$6),Input!$Q$6,IF(AND(B138&gt;=Input!$E$7,B138&lt;=Input!$F$7),Input!$Q$7,0))))</f>
        <v>0.4</v>
      </c>
      <c r="H138" s="72">
        <f t="shared" si="12"/>
        <v>34.560000000000009</v>
      </c>
      <c r="I138" s="73">
        <f>H138*1000*1000/Input!$B$1</f>
        <v>43.20000000000001</v>
      </c>
      <c r="J138" s="82">
        <v>5.5</v>
      </c>
      <c r="K138" s="83">
        <f>J138*Input!$B$1/1000</f>
        <v>4400</v>
      </c>
      <c r="L138" s="92">
        <v>3.5</v>
      </c>
      <c r="M138" s="93">
        <f>L138*Input!$B$1/1000</f>
        <v>2800</v>
      </c>
      <c r="N138" s="94">
        <f>IF(J138&gt;=L138,0,IF((L138-J138)&gt;VLOOKUP(C138,Input!$D$4:$L$8,4)*1000,VLOOKUP(C138,Input!$D$4:$L$8,4)*1000,L138-J138))</f>
        <v>0</v>
      </c>
      <c r="O138" s="95">
        <f>N138*Input!$B$1/1000</f>
        <v>0</v>
      </c>
      <c r="P138" s="104">
        <f>IF(AND(B138&gt;=Input!$E$4,B138&lt;=Input!$F$4),Input!$K$4,IF(AND(B138&gt;=Input!$E$5,B138&lt;=Input!$F$5),Input!$K$5,IF(AND(B138&gt;=Input!$E$6,B138&lt;=Input!$F$6),Input!$K$6,IF(AND(B138&gt;=Input!$E$7,B138&lt;=Input!$F$7),Input!$K$7,0))))</f>
        <v>640</v>
      </c>
      <c r="Q138" s="58">
        <f t="shared" si="13"/>
        <v>640</v>
      </c>
      <c r="R138" s="59">
        <f>Q138*1000/Input!$B$1</f>
        <v>0.8</v>
      </c>
      <c r="S138" s="108">
        <f t="shared" si="14"/>
        <v>3795.04</v>
      </c>
      <c r="T138" s="109">
        <f>S138*1000/Input!$B$1/(24*3600)</f>
        <v>5.4905092592592593E-5</v>
      </c>
      <c r="U138" s="114">
        <f t="shared" si="15"/>
        <v>1.3726273148148147E-2</v>
      </c>
    </row>
    <row r="139" spans="1:21" x14ac:dyDescent="0.45">
      <c r="A139" s="40">
        <v>2000</v>
      </c>
      <c r="B139" s="41">
        <f t="shared" si="16"/>
        <v>43237</v>
      </c>
      <c r="C139" s="41" t="str">
        <f>IF(AND(B139&gt;=Input!$E$4,B139&lt;=Input!$F$4),Input!$D$4,IF(AND(B139&gt;=Input!$E$5,B139&lt;=Input!$F$5),Input!$D$5,IF(AND(B139&gt;=Input!$E$6,B139&lt;=Input!$F$6),Input!$D$6,IF(AND(B139&gt;=Input!$E$7,B139&lt;=Input!$F$7),Input!$D$7,"휴농"))))</f>
        <v>이앙기/착근기</v>
      </c>
      <c r="D139" s="32">
        <f>VLOOKUP(C139,Input!$D$4:$L$8,9)</f>
        <v>4</v>
      </c>
      <c r="E139" s="51">
        <f t="shared" si="17"/>
        <v>640</v>
      </c>
      <c r="F139" s="52">
        <f>E139*1000/Input!$B$1</f>
        <v>0.8</v>
      </c>
      <c r="G139" s="71">
        <f>IF(AND(B139&gt;=Input!$E$4,B139&lt;=Input!$F$4),Input!$Q$4,IF(AND(B139&gt;=Input!$E$5,B139&lt;=Input!$F$5),Input!$Q$5,IF(AND(B139&gt;=Input!$E$6,B139&lt;=Input!$F$6),Input!$Q$6,IF(AND(B139&gt;=Input!$E$7,B139&lt;=Input!$F$7),Input!$Q$7,0))))</f>
        <v>0.4</v>
      </c>
      <c r="H139" s="72">
        <f t="shared" si="12"/>
        <v>34.560000000000009</v>
      </c>
      <c r="I139" s="73">
        <f>H139*1000*1000/Input!$B$1</f>
        <v>43.20000000000001</v>
      </c>
      <c r="J139" s="82">
        <v>7</v>
      </c>
      <c r="K139" s="83">
        <f>J139*Input!$B$1/1000</f>
        <v>5600</v>
      </c>
      <c r="L139" s="92">
        <v>2.5</v>
      </c>
      <c r="M139" s="93">
        <f>L139*Input!$B$1/1000</f>
        <v>2000</v>
      </c>
      <c r="N139" s="94">
        <f>IF(J139&gt;=L139,0,IF((L139-J139)&gt;VLOOKUP(C139,Input!$D$4:$L$8,4)*1000,VLOOKUP(C139,Input!$D$4:$L$8,4)*1000,L139-J139))</f>
        <v>0</v>
      </c>
      <c r="O139" s="95">
        <f>N139*Input!$B$1/1000</f>
        <v>0</v>
      </c>
      <c r="P139" s="104">
        <f>IF(AND(B139&gt;=Input!$E$4,B139&lt;=Input!$F$4),Input!$K$4,IF(AND(B139&gt;=Input!$E$5,B139&lt;=Input!$F$5),Input!$K$5,IF(AND(B139&gt;=Input!$E$6,B139&lt;=Input!$F$6),Input!$K$6,IF(AND(B139&gt;=Input!$E$7,B139&lt;=Input!$F$7),Input!$K$7,0))))</f>
        <v>640</v>
      </c>
      <c r="Q139" s="58">
        <f t="shared" si="13"/>
        <v>640</v>
      </c>
      <c r="R139" s="59">
        <f>Q139*1000/Input!$B$1</f>
        <v>0.8</v>
      </c>
      <c r="S139" s="108">
        <f t="shared" si="14"/>
        <v>5634.56</v>
      </c>
      <c r="T139" s="109">
        <f>S139*1000/Input!$B$1/(24*3600)</f>
        <v>8.1518518518518515E-5</v>
      </c>
      <c r="U139" s="114">
        <f t="shared" si="15"/>
        <v>2.0379629629629626E-2</v>
      </c>
    </row>
    <row r="140" spans="1:21" x14ac:dyDescent="0.45">
      <c r="A140" s="40">
        <v>2000</v>
      </c>
      <c r="B140" s="41">
        <f t="shared" si="16"/>
        <v>43238</v>
      </c>
      <c r="C140" s="41" t="str">
        <f>IF(AND(B140&gt;=Input!$E$4,B140&lt;=Input!$F$4),Input!$D$4,IF(AND(B140&gt;=Input!$E$5,B140&lt;=Input!$F$5),Input!$D$5,IF(AND(B140&gt;=Input!$E$6,B140&lt;=Input!$F$6),Input!$D$6,IF(AND(B140&gt;=Input!$E$7,B140&lt;=Input!$F$7),Input!$D$7,"휴농"))))</f>
        <v>이앙기/착근기</v>
      </c>
      <c r="D140" s="32">
        <f>VLOOKUP(C140,Input!$D$4:$L$8,9)</f>
        <v>4</v>
      </c>
      <c r="E140" s="51">
        <f t="shared" si="17"/>
        <v>640</v>
      </c>
      <c r="F140" s="52">
        <f>E140*1000/Input!$B$1</f>
        <v>0.8</v>
      </c>
      <c r="G140" s="71">
        <f>IF(AND(B140&gt;=Input!$E$4,B140&lt;=Input!$F$4),Input!$Q$4,IF(AND(B140&gt;=Input!$E$5,B140&lt;=Input!$F$5),Input!$Q$5,IF(AND(B140&gt;=Input!$E$6,B140&lt;=Input!$F$6),Input!$Q$6,IF(AND(B140&gt;=Input!$E$7,B140&lt;=Input!$F$7),Input!$Q$7,0))))</f>
        <v>0.4</v>
      </c>
      <c r="H140" s="72">
        <f t="shared" si="12"/>
        <v>34.560000000000009</v>
      </c>
      <c r="I140" s="73">
        <f>H140*1000*1000/Input!$B$1</f>
        <v>43.20000000000001</v>
      </c>
      <c r="J140" s="82">
        <v>2.75</v>
      </c>
      <c r="K140" s="83">
        <f>J140*Input!$B$1/1000</f>
        <v>2200</v>
      </c>
      <c r="L140" s="92">
        <v>1.5</v>
      </c>
      <c r="M140" s="93">
        <f>L140*Input!$B$1/1000</f>
        <v>1200</v>
      </c>
      <c r="N140" s="94">
        <f>IF(J140&gt;=L140,0,IF((L140-J140)&gt;VLOOKUP(C140,Input!$D$4:$L$8,4)*1000,VLOOKUP(C140,Input!$D$4:$L$8,4)*1000,L140-J140))</f>
        <v>0</v>
      </c>
      <c r="O140" s="95">
        <f>N140*Input!$B$1/1000</f>
        <v>0</v>
      </c>
      <c r="P140" s="104">
        <f>IF(AND(B140&gt;=Input!$E$4,B140&lt;=Input!$F$4),Input!$K$4,IF(AND(B140&gt;=Input!$E$5,B140&lt;=Input!$F$5),Input!$K$5,IF(AND(B140&gt;=Input!$E$6,B140&lt;=Input!$F$6),Input!$K$6,IF(AND(B140&gt;=Input!$E$7,B140&lt;=Input!$F$7),Input!$K$7,0))))</f>
        <v>640</v>
      </c>
      <c r="Q140" s="58">
        <f t="shared" si="13"/>
        <v>640</v>
      </c>
      <c r="R140" s="59">
        <f>Q140*1000/Input!$B$1</f>
        <v>0.8</v>
      </c>
      <c r="S140" s="108">
        <f t="shared" si="14"/>
        <v>2234.56</v>
      </c>
      <c r="T140" s="109">
        <f>S140*1000/Input!$B$1/(24*3600)</f>
        <v>3.2328703703703706E-5</v>
      </c>
      <c r="U140" s="114">
        <f t="shared" si="15"/>
        <v>8.0821759259259249E-3</v>
      </c>
    </row>
    <row r="141" spans="1:21" x14ac:dyDescent="0.45">
      <c r="A141" s="40">
        <v>2000</v>
      </c>
      <c r="B141" s="41">
        <f t="shared" si="16"/>
        <v>43239</v>
      </c>
      <c r="C141" s="41" t="str">
        <f>IF(AND(B141&gt;=Input!$E$4,B141&lt;=Input!$F$4),Input!$D$4,IF(AND(B141&gt;=Input!$E$5,B141&lt;=Input!$F$5),Input!$D$5,IF(AND(B141&gt;=Input!$E$6,B141&lt;=Input!$F$6),Input!$D$6,IF(AND(B141&gt;=Input!$E$7,B141&lt;=Input!$F$7),Input!$D$7,"휴농"))))</f>
        <v>이앙기/착근기</v>
      </c>
      <c r="D141" s="32">
        <f>VLOOKUP(C141,Input!$D$4:$L$8,9)</f>
        <v>4</v>
      </c>
      <c r="E141" s="51">
        <f t="shared" si="17"/>
        <v>640</v>
      </c>
      <c r="F141" s="52">
        <f>E141*1000/Input!$B$1</f>
        <v>0.8</v>
      </c>
      <c r="G141" s="71">
        <f>IF(AND(B141&gt;=Input!$E$4,B141&lt;=Input!$F$4),Input!$Q$4,IF(AND(B141&gt;=Input!$E$5,B141&lt;=Input!$F$5),Input!$Q$5,IF(AND(B141&gt;=Input!$E$6,B141&lt;=Input!$F$6),Input!$Q$6,IF(AND(B141&gt;=Input!$E$7,B141&lt;=Input!$F$7),Input!$Q$7,0))))</f>
        <v>0.4</v>
      </c>
      <c r="H141" s="72">
        <f t="shared" si="12"/>
        <v>34.560000000000009</v>
      </c>
      <c r="I141" s="73">
        <f>H141*1000*1000/Input!$B$1</f>
        <v>43.20000000000001</v>
      </c>
      <c r="J141" s="82">
        <v>4.25</v>
      </c>
      <c r="K141" s="83">
        <f>J141*Input!$B$1/1000</f>
        <v>3400</v>
      </c>
      <c r="L141" s="92">
        <v>4</v>
      </c>
      <c r="M141" s="93">
        <f>L141*Input!$B$1/1000</f>
        <v>3200</v>
      </c>
      <c r="N141" s="94">
        <f>IF(J141&gt;=L141,0,IF((L141-J141)&gt;VLOOKUP(C141,Input!$D$4:$L$8,4)*1000,VLOOKUP(C141,Input!$D$4:$L$8,4)*1000,L141-J141))</f>
        <v>0</v>
      </c>
      <c r="O141" s="95">
        <f>N141*Input!$B$1/1000</f>
        <v>0</v>
      </c>
      <c r="P141" s="104">
        <f>IF(AND(B141&gt;=Input!$E$4,B141&lt;=Input!$F$4),Input!$K$4,IF(AND(B141&gt;=Input!$E$5,B141&lt;=Input!$F$5),Input!$K$5,IF(AND(B141&gt;=Input!$E$6,B141&lt;=Input!$F$6),Input!$K$6,IF(AND(B141&gt;=Input!$E$7,B141&lt;=Input!$F$7),Input!$K$7,0))))</f>
        <v>640</v>
      </c>
      <c r="Q141" s="58">
        <f t="shared" si="13"/>
        <v>640</v>
      </c>
      <c r="R141" s="59">
        <f>Q141*1000/Input!$B$1</f>
        <v>0.8</v>
      </c>
      <c r="S141" s="108">
        <f t="shared" si="14"/>
        <v>3434.56</v>
      </c>
      <c r="T141" s="109">
        <f>S141*1000/Input!$B$1/(24*3600)</f>
        <v>4.9689814814814814E-5</v>
      </c>
      <c r="U141" s="114">
        <f t="shared" si="15"/>
        <v>1.2422453703703703E-2</v>
      </c>
    </row>
    <row r="142" spans="1:21" x14ac:dyDescent="0.45">
      <c r="A142" s="40">
        <v>2000</v>
      </c>
      <c r="B142" s="41">
        <f t="shared" si="16"/>
        <v>43240</v>
      </c>
      <c r="C142" s="41" t="str">
        <f>IF(AND(B142&gt;=Input!$E$4,B142&lt;=Input!$F$4),Input!$D$4,IF(AND(B142&gt;=Input!$E$5,B142&lt;=Input!$F$5),Input!$D$5,IF(AND(B142&gt;=Input!$E$6,B142&lt;=Input!$F$6),Input!$D$6,IF(AND(B142&gt;=Input!$E$7,B142&lt;=Input!$F$7),Input!$D$7,"휴농"))))</f>
        <v>이앙기/착근기</v>
      </c>
      <c r="D142" s="32">
        <f>VLOOKUP(C142,Input!$D$4:$L$8,9)</f>
        <v>4</v>
      </c>
      <c r="E142" s="51">
        <f t="shared" si="17"/>
        <v>640</v>
      </c>
      <c r="F142" s="52">
        <f>E142*1000/Input!$B$1</f>
        <v>0.8</v>
      </c>
      <c r="G142" s="71">
        <f>IF(AND(B142&gt;=Input!$E$4,B142&lt;=Input!$F$4),Input!$Q$4,IF(AND(B142&gt;=Input!$E$5,B142&lt;=Input!$F$5),Input!$Q$5,IF(AND(B142&gt;=Input!$E$6,B142&lt;=Input!$F$6),Input!$Q$6,IF(AND(B142&gt;=Input!$E$7,B142&lt;=Input!$F$7),Input!$Q$7,0))))</f>
        <v>0.4</v>
      </c>
      <c r="H142" s="72">
        <f t="shared" si="12"/>
        <v>34.560000000000009</v>
      </c>
      <c r="I142" s="73">
        <f>H142*1000*1000/Input!$B$1</f>
        <v>43.20000000000001</v>
      </c>
      <c r="J142" s="82">
        <v>3.5</v>
      </c>
      <c r="K142" s="83">
        <f>J142*Input!$B$1/1000</f>
        <v>2800</v>
      </c>
      <c r="L142" s="92">
        <v>3</v>
      </c>
      <c r="M142" s="93">
        <f>L142*Input!$B$1/1000</f>
        <v>2400</v>
      </c>
      <c r="N142" s="94">
        <f>IF(J142&gt;=L142,0,IF((L142-J142)&gt;VLOOKUP(C142,Input!$D$4:$L$8,4)*1000,VLOOKUP(C142,Input!$D$4:$L$8,4)*1000,L142-J142))</f>
        <v>0</v>
      </c>
      <c r="O142" s="95">
        <f>N142*Input!$B$1/1000</f>
        <v>0</v>
      </c>
      <c r="P142" s="104">
        <f>IF(AND(B142&gt;=Input!$E$4,B142&lt;=Input!$F$4),Input!$K$4,IF(AND(B142&gt;=Input!$E$5,B142&lt;=Input!$F$5),Input!$K$5,IF(AND(B142&gt;=Input!$E$6,B142&lt;=Input!$F$6),Input!$K$6,IF(AND(B142&gt;=Input!$E$7,B142&lt;=Input!$F$7),Input!$K$7,0))))</f>
        <v>640</v>
      </c>
      <c r="Q142" s="58">
        <f t="shared" si="13"/>
        <v>640</v>
      </c>
      <c r="R142" s="59">
        <f>Q142*1000/Input!$B$1</f>
        <v>0.8</v>
      </c>
      <c r="S142" s="108">
        <f t="shared" si="14"/>
        <v>2834.56</v>
      </c>
      <c r="T142" s="109">
        <f>S142*1000/Input!$B$1/(24*3600)</f>
        <v>4.1009259259259263E-5</v>
      </c>
      <c r="U142" s="114">
        <f t="shared" si="15"/>
        <v>1.0252314814814815E-2</v>
      </c>
    </row>
    <row r="143" spans="1:21" x14ac:dyDescent="0.45">
      <c r="A143" s="40">
        <v>2000</v>
      </c>
      <c r="B143" s="41">
        <f t="shared" si="16"/>
        <v>43241</v>
      </c>
      <c r="C143" s="41" t="str">
        <f>IF(AND(B143&gt;=Input!$E$4,B143&lt;=Input!$F$4),Input!$D$4,IF(AND(B143&gt;=Input!$E$5,B143&lt;=Input!$F$5),Input!$D$5,IF(AND(B143&gt;=Input!$E$6,B143&lt;=Input!$F$6),Input!$D$6,IF(AND(B143&gt;=Input!$E$7,B143&lt;=Input!$F$7),Input!$D$7,"휴농"))))</f>
        <v>이앙기/착근기</v>
      </c>
      <c r="D143" s="32">
        <f>VLOOKUP(C143,Input!$D$4:$L$8,9)</f>
        <v>4</v>
      </c>
      <c r="E143" s="51">
        <f t="shared" si="17"/>
        <v>640</v>
      </c>
      <c r="F143" s="52">
        <f>E143*1000/Input!$B$1</f>
        <v>0.8</v>
      </c>
      <c r="G143" s="71">
        <f>IF(AND(B143&gt;=Input!$E$4,B143&lt;=Input!$F$4),Input!$Q$4,IF(AND(B143&gt;=Input!$E$5,B143&lt;=Input!$F$5),Input!$Q$5,IF(AND(B143&gt;=Input!$E$6,B143&lt;=Input!$F$6),Input!$Q$6,IF(AND(B143&gt;=Input!$E$7,B143&lt;=Input!$F$7),Input!$Q$7,0))))</f>
        <v>0.4</v>
      </c>
      <c r="H143" s="72">
        <f t="shared" si="12"/>
        <v>34.560000000000009</v>
      </c>
      <c r="I143" s="73">
        <f>H143*1000*1000/Input!$B$1</f>
        <v>43.20000000000001</v>
      </c>
      <c r="J143" s="82">
        <v>6.5</v>
      </c>
      <c r="K143" s="83">
        <f>J143*Input!$B$1/1000</f>
        <v>5200</v>
      </c>
      <c r="L143" s="92">
        <v>5</v>
      </c>
      <c r="M143" s="93">
        <f>L143*Input!$B$1/1000</f>
        <v>4000</v>
      </c>
      <c r="N143" s="94">
        <f>IF(J143&gt;=L143,0,IF((L143-J143)&gt;VLOOKUP(C143,Input!$D$4:$L$8,4)*1000,VLOOKUP(C143,Input!$D$4:$L$8,4)*1000,L143-J143))</f>
        <v>0</v>
      </c>
      <c r="O143" s="95">
        <f>N143*Input!$B$1/1000</f>
        <v>0</v>
      </c>
      <c r="P143" s="104">
        <f>IF(AND(B143&gt;=Input!$E$4,B143&lt;=Input!$F$4),Input!$K$4,IF(AND(B143&gt;=Input!$E$5,B143&lt;=Input!$F$5),Input!$K$5,IF(AND(B143&gt;=Input!$E$6,B143&lt;=Input!$F$6),Input!$K$6,IF(AND(B143&gt;=Input!$E$7,B143&lt;=Input!$F$7),Input!$K$7,0))))</f>
        <v>640</v>
      </c>
      <c r="Q143" s="58">
        <f t="shared" si="13"/>
        <v>640</v>
      </c>
      <c r="R143" s="59">
        <f>Q143*1000/Input!$B$1</f>
        <v>0.8</v>
      </c>
      <c r="S143" s="108">
        <f t="shared" si="14"/>
        <v>5234.5600000000004</v>
      </c>
      <c r="T143" s="109">
        <f>S143*1000/Input!$B$1/(24*3600)</f>
        <v>7.5731481481481472E-5</v>
      </c>
      <c r="U143" s="114">
        <f t="shared" si="15"/>
        <v>1.8932870370370367E-2</v>
      </c>
    </row>
    <row r="144" spans="1:21" x14ac:dyDescent="0.45">
      <c r="A144" s="40">
        <v>2000</v>
      </c>
      <c r="B144" s="41">
        <f t="shared" si="16"/>
        <v>43242</v>
      </c>
      <c r="C144" s="41" t="str">
        <f>IF(AND(B144&gt;=Input!$E$4,B144&lt;=Input!$F$4),Input!$D$4,IF(AND(B144&gt;=Input!$E$5,B144&lt;=Input!$F$5),Input!$D$5,IF(AND(B144&gt;=Input!$E$6,B144&lt;=Input!$F$6),Input!$D$6,IF(AND(B144&gt;=Input!$E$7,B144&lt;=Input!$F$7),Input!$D$7,"휴농"))))</f>
        <v>이앙기/착근기</v>
      </c>
      <c r="D144" s="32">
        <f>VLOOKUP(C144,Input!$D$4:$L$8,9)</f>
        <v>4</v>
      </c>
      <c r="E144" s="51">
        <f t="shared" si="17"/>
        <v>640</v>
      </c>
      <c r="F144" s="52">
        <f>E144*1000/Input!$B$1</f>
        <v>0.8</v>
      </c>
      <c r="G144" s="71">
        <f>IF(AND(B144&gt;=Input!$E$4,B144&lt;=Input!$F$4),Input!$Q$4,IF(AND(B144&gt;=Input!$E$5,B144&lt;=Input!$F$5),Input!$Q$5,IF(AND(B144&gt;=Input!$E$6,B144&lt;=Input!$F$6),Input!$Q$6,IF(AND(B144&gt;=Input!$E$7,B144&lt;=Input!$F$7),Input!$Q$7,0))))</f>
        <v>0.4</v>
      </c>
      <c r="H144" s="72">
        <f t="shared" si="12"/>
        <v>34.560000000000009</v>
      </c>
      <c r="I144" s="73">
        <f>H144*1000*1000/Input!$B$1</f>
        <v>43.20000000000001</v>
      </c>
      <c r="J144" s="82">
        <v>0.75</v>
      </c>
      <c r="K144" s="83">
        <f>J144*Input!$B$1/1000</f>
        <v>600</v>
      </c>
      <c r="L144" s="92">
        <v>2.5</v>
      </c>
      <c r="M144" s="93">
        <f>L144*Input!$B$1/1000</f>
        <v>2000</v>
      </c>
      <c r="N144" s="94">
        <f>IF(J144&gt;=L144,0,IF((L144-J144)&gt;VLOOKUP(C144,Input!$D$4:$L$8,4)*1000,VLOOKUP(C144,Input!$D$4:$L$8,4)*1000,L144-J144))</f>
        <v>1.75</v>
      </c>
      <c r="O144" s="95">
        <f>N144*Input!$B$1/1000</f>
        <v>1400</v>
      </c>
      <c r="P144" s="104">
        <f>IF(AND(B144&gt;=Input!$E$4,B144&lt;=Input!$F$4),Input!$K$4,IF(AND(B144&gt;=Input!$E$5,B144&lt;=Input!$F$5),Input!$K$5,IF(AND(B144&gt;=Input!$E$6,B144&lt;=Input!$F$6),Input!$K$6,IF(AND(B144&gt;=Input!$E$7,B144&lt;=Input!$F$7),Input!$K$7,0))))</f>
        <v>640</v>
      </c>
      <c r="Q144" s="58">
        <f t="shared" si="13"/>
        <v>640</v>
      </c>
      <c r="R144" s="59">
        <f>Q144*1000/Input!$B$1</f>
        <v>0.8</v>
      </c>
      <c r="S144" s="108">
        <f t="shared" si="14"/>
        <v>0</v>
      </c>
      <c r="T144" s="109">
        <f>S144*1000/Input!$B$1/(24*3600)</f>
        <v>0</v>
      </c>
      <c r="U144" s="114">
        <f t="shared" si="15"/>
        <v>0</v>
      </c>
    </row>
    <row r="145" spans="1:21" x14ac:dyDescent="0.45">
      <c r="A145" s="40">
        <v>2000</v>
      </c>
      <c r="B145" s="41">
        <f t="shared" si="16"/>
        <v>43243</v>
      </c>
      <c r="C145" s="41" t="str">
        <f>IF(AND(B145&gt;=Input!$E$4,B145&lt;=Input!$F$4),Input!$D$4,IF(AND(B145&gt;=Input!$E$5,B145&lt;=Input!$F$5),Input!$D$5,IF(AND(B145&gt;=Input!$E$6,B145&lt;=Input!$F$6),Input!$D$6,IF(AND(B145&gt;=Input!$E$7,B145&lt;=Input!$F$7),Input!$D$7,"휴농"))))</f>
        <v>이앙기/착근기</v>
      </c>
      <c r="D145" s="32">
        <f>VLOOKUP(C145,Input!$D$4:$L$8,9)</f>
        <v>4</v>
      </c>
      <c r="E145" s="51">
        <f t="shared" si="17"/>
        <v>640</v>
      </c>
      <c r="F145" s="52">
        <f>E145*1000/Input!$B$1</f>
        <v>0.8</v>
      </c>
      <c r="G145" s="71">
        <f>IF(AND(B145&gt;=Input!$E$4,B145&lt;=Input!$F$4),Input!$Q$4,IF(AND(B145&gt;=Input!$E$5,B145&lt;=Input!$F$5),Input!$Q$5,IF(AND(B145&gt;=Input!$E$6,B145&lt;=Input!$F$6),Input!$Q$6,IF(AND(B145&gt;=Input!$E$7,B145&lt;=Input!$F$7),Input!$Q$7,0))))</f>
        <v>0.4</v>
      </c>
      <c r="H145" s="72">
        <f t="shared" si="12"/>
        <v>34.560000000000009</v>
      </c>
      <c r="I145" s="73">
        <f>H145*1000*1000/Input!$B$1</f>
        <v>43.20000000000001</v>
      </c>
      <c r="J145" s="82">
        <v>5.25</v>
      </c>
      <c r="K145" s="83">
        <f>J145*Input!$B$1/1000</f>
        <v>4200</v>
      </c>
      <c r="L145" s="92">
        <v>1</v>
      </c>
      <c r="M145" s="93">
        <f>L145*Input!$B$1/1000</f>
        <v>800</v>
      </c>
      <c r="N145" s="94">
        <f>IF(J145&gt;=L145,0,IF((L145-J145)&gt;VLOOKUP(C145,Input!$D$4:$L$8,4)*1000,VLOOKUP(C145,Input!$D$4:$L$8,4)*1000,L145-J145))</f>
        <v>0</v>
      </c>
      <c r="O145" s="95">
        <f>N145*Input!$B$1/1000</f>
        <v>0</v>
      </c>
      <c r="P145" s="104">
        <f>IF(AND(B145&gt;=Input!$E$4,B145&lt;=Input!$F$4),Input!$K$4,IF(AND(B145&gt;=Input!$E$5,B145&lt;=Input!$F$5),Input!$K$5,IF(AND(B145&gt;=Input!$E$6,B145&lt;=Input!$F$6),Input!$K$6,IF(AND(B145&gt;=Input!$E$7,B145&lt;=Input!$F$7),Input!$K$7,0))))</f>
        <v>640</v>
      </c>
      <c r="Q145" s="58">
        <f t="shared" si="13"/>
        <v>640</v>
      </c>
      <c r="R145" s="59">
        <f>Q145*1000/Input!$B$1</f>
        <v>0.8</v>
      </c>
      <c r="S145" s="108">
        <f t="shared" si="14"/>
        <v>4234.5600000000004</v>
      </c>
      <c r="T145" s="109">
        <f>S145*1000/Input!$B$1/(24*3600)</f>
        <v>6.1263888888888886E-5</v>
      </c>
      <c r="U145" s="114">
        <f t="shared" si="15"/>
        <v>1.531597222222222E-2</v>
      </c>
    </row>
    <row r="146" spans="1:21" x14ac:dyDescent="0.45">
      <c r="A146" s="40">
        <v>2000</v>
      </c>
      <c r="B146" s="41">
        <f t="shared" si="16"/>
        <v>43244</v>
      </c>
      <c r="C146" s="41" t="str">
        <f>IF(AND(B146&gt;=Input!$E$4,B146&lt;=Input!$F$4),Input!$D$4,IF(AND(B146&gt;=Input!$E$5,B146&lt;=Input!$F$5),Input!$D$5,IF(AND(B146&gt;=Input!$E$6,B146&lt;=Input!$F$6),Input!$D$6,IF(AND(B146&gt;=Input!$E$7,B146&lt;=Input!$F$7),Input!$D$7,"휴농"))))</f>
        <v>이앙기/착근기</v>
      </c>
      <c r="D146" s="32">
        <f>VLOOKUP(C146,Input!$D$4:$L$8,9)</f>
        <v>4</v>
      </c>
      <c r="E146" s="51">
        <f t="shared" si="17"/>
        <v>640</v>
      </c>
      <c r="F146" s="52">
        <f>E146*1000/Input!$B$1</f>
        <v>0.8</v>
      </c>
      <c r="G146" s="71">
        <f>IF(AND(B146&gt;=Input!$E$4,B146&lt;=Input!$F$4),Input!$Q$4,IF(AND(B146&gt;=Input!$E$5,B146&lt;=Input!$F$5),Input!$Q$5,IF(AND(B146&gt;=Input!$E$6,B146&lt;=Input!$F$6),Input!$Q$6,IF(AND(B146&gt;=Input!$E$7,B146&lt;=Input!$F$7),Input!$Q$7,0))))</f>
        <v>0.4</v>
      </c>
      <c r="H146" s="72">
        <f t="shared" si="12"/>
        <v>34.560000000000009</v>
      </c>
      <c r="I146" s="73">
        <f>H146*1000*1000/Input!$B$1</f>
        <v>43.20000000000001</v>
      </c>
      <c r="J146" s="82">
        <v>1.5</v>
      </c>
      <c r="K146" s="83">
        <f>J146*Input!$B$1/1000</f>
        <v>1200</v>
      </c>
      <c r="L146" s="92">
        <v>2.5</v>
      </c>
      <c r="M146" s="93">
        <f>L146*Input!$B$1/1000</f>
        <v>2000</v>
      </c>
      <c r="N146" s="94">
        <f>IF(J146&gt;=L146,0,IF((L146-J146)&gt;VLOOKUP(C146,Input!$D$4:$L$8,4)*1000,VLOOKUP(C146,Input!$D$4:$L$8,4)*1000,L146-J146))</f>
        <v>1</v>
      </c>
      <c r="O146" s="95">
        <f>N146*Input!$B$1/1000</f>
        <v>800</v>
      </c>
      <c r="P146" s="104">
        <f>IF(AND(B146&gt;=Input!$E$4,B146&lt;=Input!$F$4),Input!$K$4,IF(AND(B146&gt;=Input!$E$5,B146&lt;=Input!$F$5),Input!$K$5,IF(AND(B146&gt;=Input!$E$6,B146&lt;=Input!$F$6),Input!$K$6,IF(AND(B146&gt;=Input!$E$7,B146&lt;=Input!$F$7),Input!$K$7,0))))</f>
        <v>640</v>
      </c>
      <c r="Q146" s="58">
        <f t="shared" si="13"/>
        <v>640</v>
      </c>
      <c r="R146" s="59">
        <f>Q146*1000/Input!$B$1</f>
        <v>0.8</v>
      </c>
      <c r="S146" s="108">
        <f t="shared" si="14"/>
        <v>434.55999999999995</v>
      </c>
      <c r="T146" s="109">
        <f>S146*1000/Input!$B$1/(24*3600)</f>
        <v>6.2870370370370362E-6</v>
      </c>
      <c r="U146" s="114">
        <f t="shared" si="15"/>
        <v>1.5717592592592589E-3</v>
      </c>
    </row>
    <row r="147" spans="1:21" x14ac:dyDescent="0.45">
      <c r="A147" s="40">
        <v>2000</v>
      </c>
      <c r="B147" s="41">
        <f t="shared" si="16"/>
        <v>43245</v>
      </c>
      <c r="C147" s="41" t="str">
        <f>IF(AND(B147&gt;=Input!$E$4,B147&lt;=Input!$F$4),Input!$D$4,IF(AND(B147&gt;=Input!$E$5,B147&lt;=Input!$F$5),Input!$D$5,IF(AND(B147&gt;=Input!$E$6,B147&lt;=Input!$F$6),Input!$D$6,IF(AND(B147&gt;=Input!$E$7,B147&lt;=Input!$F$7),Input!$D$7,"휴농"))))</f>
        <v>이앙기/착근기</v>
      </c>
      <c r="D147" s="32">
        <f>VLOOKUP(C147,Input!$D$4:$L$8,9)</f>
        <v>4</v>
      </c>
      <c r="E147" s="51">
        <f t="shared" si="17"/>
        <v>640</v>
      </c>
      <c r="F147" s="52">
        <f>E147*1000/Input!$B$1</f>
        <v>0.8</v>
      </c>
      <c r="G147" s="71">
        <f>IF(AND(B147&gt;=Input!$E$4,B147&lt;=Input!$F$4),Input!$Q$4,IF(AND(B147&gt;=Input!$E$5,B147&lt;=Input!$F$5),Input!$Q$5,IF(AND(B147&gt;=Input!$E$6,B147&lt;=Input!$F$6),Input!$Q$6,IF(AND(B147&gt;=Input!$E$7,B147&lt;=Input!$F$7),Input!$Q$7,0))))</f>
        <v>0.4</v>
      </c>
      <c r="H147" s="72">
        <f t="shared" si="12"/>
        <v>34.560000000000009</v>
      </c>
      <c r="I147" s="73">
        <f>H147*1000*1000/Input!$B$1</f>
        <v>43.20000000000001</v>
      </c>
      <c r="J147" s="82">
        <v>7</v>
      </c>
      <c r="K147" s="83">
        <f>J147*Input!$B$1/1000</f>
        <v>5600</v>
      </c>
      <c r="L147" s="92">
        <v>2.5</v>
      </c>
      <c r="M147" s="93">
        <f>L147*Input!$B$1/1000</f>
        <v>2000</v>
      </c>
      <c r="N147" s="94">
        <f>IF(J147&gt;=L147,0,IF((L147-J147)&gt;VLOOKUP(C147,Input!$D$4:$L$8,4)*1000,VLOOKUP(C147,Input!$D$4:$L$8,4)*1000,L147-J147))</f>
        <v>0</v>
      </c>
      <c r="O147" s="95">
        <f>N147*Input!$B$1/1000</f>
        <v>0</v>
      </c>
      <c r="P147" s="104">
        <f>IF(AND(B147&gt;=Input!$E$4,B147&lt;=Input!$F$4),Input!$K$4,IF(AND(B147&gt;=Input!$E$5,B147&lt;=Input!$F$5),Input!$K$5,IF(AND(B147&gt;=Input!$E$6,B147&lt;=Input!$F$6),Input!$K$6,IF(AND(B147&gt;=Input!$E$7,B147&lt;=Input!$F$7),Input!$K$7,0))))</f>
        <v>640</v>
      </c>
      <c r="Q147" s="58">
        <f t="shared" si="13"/>
        <v>640</v>
      </c>
      <c r="R147" s="59">
        <f>Q147*1000/Input!$B$1</f>
        <v>0.8</v>
      </c>
      <c r="S147" s="108">
        <f t="shared" si="14"/>
        <v>5634.56</v>
      </c>
      <c r="T147" s="109">
        <f>S147*1000/Input!$B$1/(24*3600)</f>
        <v>8.1518518518518515E-5</v>
      </c>
      <c r="U147" s="114">
        <f t="shared" si="15"/>
        <v>2.0379629629629626E-2</v>
      </c>
    </row>
    <row r="148" spans="1:21" x14ac:dyDescent="0.45">
      <c r="A148" s="40">
        <v>2000</v>
      </c>
      <c r="B148" s="41">
        <f t="shared" si="16"/>
        <v>43246</v>
      </c>
      <c r="C148" s="41" t="str">
        <f>IF(AND(B148&gt;=Input!$E$4,B148&lt;=Input!$F$4),Input!$D$4,IF(AND(B148&gt;=Input!$E$5,B148&lt;=Input!$F$5),Input!$D$5,IF(AND(B148&gt;=Input!$E$6,B148&lt;=Input!$F$6),Input!$D$6,IF(AND(B148&gt;=Input!$E$7,B148&lt;=Input!$F$7),Input!$D$7,"휴농"))))</f>
        <v>이앙기/착근기</v>
      </c>
      <c r="D148" s="32">
        <f>VLOOKUP(C148,Input!$D$4:$L$8,9)</f>
        <v>4</v>
      </c>
      <c r="E148" s="51">
        <f t="shared" si="17"/>
        <v>640</v>
      </c>
      <c r="F148" s="52">
        <f>E148*1000/Input!$B$1</f>
        <v>0.8</v>
      </c>
      <c r="G148" s="71">
        <f>IF(AND(B148&gt;=Input!$E$4,B148&lt;=Input!$F$4),Input!$Q$4,IF(AND(B148&gt;=Input!$E$5,B148&lt;=Input!$F$5),Input!$Q$5,IF(AND(B148&gt;=Input!$E$6,B148&lt;=Input!$F$6),Input!$Q$6,IF(AND(B148&gt;=Input!$E$7,B148&lt;=Input!$F$7),Input!$Q$7,0))))</f>
        <v>0.4</v>
      </c>
      <c r="H148" s="72">
        <f t="shared" si="12"/>
        <v>34.560000000000009</v>
      </c>
      <c r="I148" s="73">
        <f>H148*1000*1000/Input!$B$1</f>
        <v>43.20000000000001</v>
      </c>
      <c r="J148" s="82">
        <v>1.75</v>
      </c>
      <c r="K148" s="83">
        <f>J148*Input!$B$1/1000</f>
        <v>1400</v>
      </c>
      <c r="L148" s="92">
        <v>0</v>
      </c>
      <c r="M148" s="93">
        <f>L148*Input!$B$1/1000</f>
        <v>0</v>
      </c>
      <c r="N148" s="94">
        <f>IF(J148&gt;=L148,0,IF((L148-J148)&gt;VLOOKUP(C148,Input!$D$4:$L$8,4)*1000,VLOOKUP(C148,Input!$D$4:$L$8,4)*1000,L148-J148))</f>
        <v>0</v>
      </c>
      <c r="O148" s="95">
        <f>N148*Input!$B$1/1000</f>
        <v>0</v>
      </c>
      <c r="P148" s="104">
        <f>IF(AND(B148&gt;=Input!$E$4,B148&lt;=Input!$F$4),Input!$K$4,IF(AND(B148&gt;=Input!$E$5,B148&lt;=Input!$F$5),Input!$K$5,IF(AND(B148&gt;=Input!$E$6,B148&lt;=Input!$F$6),Input!$K$6,IF(AND(B148&gt;=Input!$E$7,B148&lt;=Input!$F$7),Input!$K$7,0))))</f>
        <v>640</v>
      </c>
      <c r="Q148" s="58">
        <f t="shared" si="13"/>
        <v>640</v>
      </c>
      <c r="R148" s="59">
        <f>Q148*1000/Input!$B$1</f>
        <v>0.8</v>
      </c>
      <c r="S148" s="108">
        <f t="shared" si="14"/>
        <v>1434.56</v>
      </c>
      <c r="T148" s="109">
        <f>S148*1000/Input!$B$1/(24*3600)</f>
        <v>2.0754629629629628E-5</v>
      </c>
      <c r="U148" s="114">
        <f t="shared" si="15"/>
        <v>5.1886574074074066E-3</v>
      </c>
    </row>
    <row r="149" spans="1:21" x14ac:dyDescent="0.45">
      <c r="A149" s="40">
        <v>2000</v>
      </c>
      <c r="B149" s="41">
        <f t="shared" si="16"/>
        <v>43247</v>
      </c>
      <c r="C149" s="41" t="str">
        <f>IF(AND(B149&gt;=Input!$E$4,B149&lt;=Input!$F$4),Input!$D$4,IF(AND(B149&gt;=Input!$E$5,B149&lt;=Input!$F$5),Input!$D$5,IF(AND(B149&gt;=Input!$E$6,B149&lt;=Input!$F$6),Input!$D$6,IF(AND(B149&gt;=Input!$E$7,B149&lt;=Input!$F$7),Input!$D$7,"휴농"))))</f>
        <v>이앙기/착근기</v>
      </c>
      <c r="D149" s="32">
        <f>VLOOKUP(C149,Input!$D$4:$L$8,9)</f>
        <v>4</v>
      </c>
      <c r="E149" s="51">
        <f t="shared" si="17"/>
        <v>640</v>
      </c>
      <c r="F149" s="52">
        <f>E149*1000/Input!$B$1</f>
        <v>0.8</v>
      </c>
      <c r="G149" s="71">
        <f>IF(AND(B149&gt;=Input!$E$4,B149&lt;=Input!$F$4),Input!$Q$4,IF(AND(B149&gt;=Input!$E$5,B149&lt;=Input!$F$5),Input!$Q$5,IF(AND(B149&gt;=Input!$E$6,B149&lt;=Input!$F$6),Input!$Q$6,IF(AND(B149&gt;=Input!$E$7,B149&lt;=Input!$F$7),Input!$Q$7,0))))</f>
        <v>0.4</v>
      </c>
      <c r="H149" s="72">
        <f t="shared" si="12"/>
        <v>34.560000000000009</v>
      </c>
      <c r="I149" s="73">
        <f>H149*1000*1000/Input!$B$1</f>
        <v>43.20000000000001</v>
      </c>
      <c r="J149" s="82">
        <v>7.5</v>
      </c>
      <c r="K149" s="83">
        <f>J149*Input!$B$1/1000</f>
        <v>6000</v>
      </c>
      <c r="L149" s="92">
        <v>4.5</v>
      </c>
      <c r="M149" s="93">
        <f>L149*Input!$B$1/1000</f>
        <v>3600</v>
      </c>
      <c r="N149" s="94">
        <f>IF(J149&gt;=L149,0,IF((L149-J149)&gt;VLOOKUP(C149,Input!$D$4:$L$8,4)*1000,VLOOKUP(C149,Input!$D$4:$L$8,4)*1000,L149-J149))</f>
        <v>0</v>
      </c>
      <c r="O149" s="95">
        <f>N149*Input!$B$1/1000</f>
        <v>0</v>
      </c>
      <c r="P149" s="104">
        <f>IF(AND(B149&gt;=Input!$E$4,B149&lt;=Input!$F$4),Input!$K$4,IF(AND(B149&gt;=Input!$E$5,B149&lt;=Input!$F$5),Input!$K$5,IF(AND(B149&gt;=Input!$E$6,B149&lt;=Input!$F$6),Input!$K$6,IF(AND(B149&gt;=Input!$E$7,B149&lt;=Input!$F$7),Input!$K$7,0))))</f>
        <v>640</v>
      </c>
      <c r="Q149" s="58">
        <f t="shared" si="13"/>
        <v>640</v>
      </c>
      <c r="R149" s="59">
        <f>Q149*1000/Input!$B$1</f>
        <v>0.8</v>
      </c>
      <c r="S149" s="108">
        <f t="shared" si="14"/>
        <v>6034.56</v>
      </c>
      <c r="T149" s="109">
        <f>S149*1000/Input!$B$1/(24*3600)</f>
        <v>8.7305555555555557E-5</v>
      </c>
      <c r="U149" s="114">
        <f t="shared" si="15"/>
        <v>2.1826388888888888E-2</v>
      </c>
    </row>
    <row r="150" spans="1:21" x14ac:dyDescent="0.45">
      <c r="A150" s="40">
        <v>2000</v>
      </c>
      <c r="B150" s="41">
        <f t="shared" si="16"/>
        <v>43248</v>
      </c>
      <c r="C150" s="41" t="str">
        <f>IF(AND(B150&gt;=Input!$E$4,B150&lt;=Input!$F$4),Input!$D$4,IF(AND(B150&gt;=Input!$E$5,B150&lt;=Input!$F$5),Input!$D$5,IF(AND(B150&gt;=Input!$E$6,B150&lt;=Input!$F$6),Input!$D$6,IF(AND(B150&gt;=Input!$E$7,B150&lt;=Input!$F$7),Input!$D$7,"휴농"))))</f>
        <v>이앙기/착근기</v>
      </c>
      <c r="D150" s="32">
        <f>VLOOKUP(C150,Input!$D$4:$L$8,9)</f>
        <v>4</v>
      </c>
      <c r="E150" s="51">
        <f t="shared" si="17"/>
        <v>640</v>
      </c>
      <c r="F150" s="52">
        <f>E150*1000/Input!$B$1</f>
        <v>0.8</v>
      </c>
      <c r="G150" s="71">
        <f>IF(AND(B150&gt;=Input!$E$4,B150&lt;=Input!$F$4),Input!$Q$4,IF(AND(B150&gt;=Input!$E$5,B150&lt;=Input!$F$5),Input!$Q$5,IF(AND(B150&gt;=Input!$E$6,B150&lt;=Input!$F$6),Input!$Q$6,IF(AND(B150&gt;=Input!$E$7,B150&lt;=Input!$F$7),Input!$Q$7,0))))</f>
        <v>0.4</v>
      </c>
      <c r="H150" s="72">
        <f t="shared" si="12"/>
        <v>34.560000000000009</v>
      </c>
      <c r="I150" s="73">
        <f>H150*1000*1000/Input!$B$1</f>
        <v>43.20000000000001</v>
      </c>
      <c r="J150" s="82">
        <v>4.5</v>
      </c>
      <c r="K150" s="83">
        <f>J150*Input!$B$1/1000</f>
        <v>3600</v>
      </c>
      <c r="L150" s="92">
        <v>2</v>
      </c>
      <c r="M150" s="93">
        <f>L150*Input!$B$1/1000</f>
        <v>1600</v>
      </c>
      <c r="N150" s="94">
        <f>IF(J150&gt;=L150,0,IF((L150-J150)&gt;VLOOKUP(C150,Input!$D$4:$L$8,4)*1000,VLOOKUP(C150,Input!$D$4:$L$8,4)*1000,L150-J150))</f>
        <v>0</v>
      </c>
      <c r="O150" s="95">
        <f>N150*Input!$B$1/1000</f>
        <v>0</v>
      </c>
      <c r="P150" s="104">
        <f>IF(AND(B150&gt;=Input!$E$4,B150&lt;=Input!$F$4),Input!$K$4,IF(AND(B150&gt;=Input!$E$5,B150&lt;=Input!$F$5),Input!$K$5,IF(AND(B150&gt;=Input!$E$6,B150&lt;=Input!$F$6),Input!$K$6,IF(AND(B150&gt;=Input!$E$7,B150&lt;=Input!$F$7),Input!$K$7,0))))</f>
        <v>640</v>
      </c>
      <c r="Q150" s="58">
        <f t="shared" si="13"/>
        <v>640</v>
      </c>
      <c r="R150" s="59">
        <f>Q150*1000/Input!$B$1</f>
        <v>0.8</v>
      </c>
      <c r="S150" s="108">
        <f t="shared" si="14"/>
        <v>3634.5600000000004</v>
      </c>
      <c r="T150" s="109">
        <f>S150*1000/Input!$B$1/(24*3600)</f>
        <v>5.2583333333333342E-5</v>
      </c>
      <c r="U150" s="114">
        <f t="shared" si="15"/>
        <v>1.3145833333333334E-2</v>
      </c>
    </row>
    <row r="151" spans="1:21" x14ac:dyDescent="0.45">
      <c r="A151" s="40">
        <v>2000</v>
      </c>
      <c r="B151" s="41">
        <f t="shared" si="16"/>
        <v>43249</v>
      </c>
      <c r="C151" s="41" t="str">
        <f>IF(AND(B151&gt;=Input!$E$4,B151&lt;=Input!$F$4),Input!$D$4,IF(AND(B151&gt;=Input!$E$5,B151&lt;=Input!$F$5),Input!$D$5,IF(AND(B151&gt;=Input!$E$6,B151&lt;=Input!$F$6),Input!$D$6,IF(AND(B151&gt;=Input!$E$7,B151&lt;=Input!$F$7),Input!$D$7,"휴농"))))</f>
        <v>이앙기/착근기</v>
      </c>
      <c r="D151" s="32">
        <f>VLOOKUP(C151,Input!$D$4:$L$8,9)</f>
        <v>4</v>
      </c>
      <c r="E151" s="51">
        <f t="shared" si="17"/>
        <v>640</v>
      </c>
      <c r="F151" s="52">
        <f>E151*1000/Input!$B$1</f>
        <v>0.8</v>
      </c>
      <c r="G151" s="71">
        <f>IF(AND(B151&gt;=Input!$E$4,B151&lt;=Input!$F$4),Input!$Q$4,IF(AND(B151&gt;=Input!$E$5,B151&lt;=Input!$F$5),Input!$Q$5,IF(AND(B151&gt;=Input!$E$6,B151&lt;=Input!$F$6),Input!$Q$6,IF(AND(B151&gt;=Input!$E$7,B151&lt;=Input!$F$7),Input!$Q$7,0))))</f>
        <v>0.4</v>
      </c>
      <c r="H151" s="72">
        <f t="shared" si="12"/>
        <v>34.560000000000009</v>
      </c>
      <c r="I151" s="73">
        <f>H151*1000*1000/Input!$B$1</f>
        <v>43.20000000000001</v>
      </c>
      <c r="J151" s="82">
        <v>3</v>
      </c>
      <c r="K151" s="83">
        <f>J151*Input!$B$1/1000</f>
        <v>2400</v>
      </c>
      <c r="L151" s="92">
        <v>2.5</v>
      </c>
      <c r="M151" s="93">
        <f>L151*Input!$B$1/1000</f>
        <v>2000</v>
      </c>
      <c r="N151" s="94">
        <f>IF(J151&gt;=L151,0,IF((L151-J151)&gt;VLOOKUP(C151,Input!$D$4:$L$8,4)*1000,VLOOKUP(C151,Input!$D$4:$L$8,4)*1000,L151-J151))</f>
        <v>0</v>
      </c>
      <c r="O151" s="95">
        <f>N151*Input!$B$1/1000</f>
        <v>0</v>
      </c>
      <c r="P151" s="104">
        <f>IF(AND(B151&gt;=Input!$E$4,B151&lt;=Input!$F$4),Input!$K$4,IF(AND(B151&gt;=Input!$E$5,B151&lt;=Input!$F$5),Input!$K$5,IF(AND(B151&gt;=Input!$E$6,B151&lt;=Input!$F$6),Input!$K$6,IF(AND(B151&gt;=Input!$E$7,B151&lt;=Input!$F$7),Input!$K$7,0))))</f>
        <v>640</v>
      </c>
      <c r="Q151" s="58">
        <f t="shared" si="13"/>
        <v>640</v>
      </c>
      <c r="R151" s="59">
        <f>Q151*1000/Input!$B$1</f>
        <v>0.8</v>
      </c>
      <c r="S151" s="108">
        <f t="shared" si="14"/>
        <v>2434.56</v>
      </c>
      <c r="T151" s="109">
        <f>S151*1000/Input!$B$1/(24*3600)</f>
        <v>3.5222222222222221E-5</v>
      </c>
      <c r="U151" s="114">
        <f t="shared" si="15"/>
        <v>8.8055555555555543E-3</v>
      </c>
    </row>
    <row r="152" spans="1:21" x14ac:dyDescent="0.45">
      <c r="A152" s="40">
        <v>2000</v>
      </c>
      <c r="B152" s="41">
        <f t="shared" si="16"/>
        <v>43250</v>
      </c>
      <c r="C152" s="41" t="str">
        <f>IF(AND(B152&gt;=Input!$E$4,B152&lt;=Input!$F$4),Input!$D$4,IF(AND(B152&gt;=Input!$E$5,B152&lt;=Input!$F$5),Input!$D$5,IF(AND(B152&gt;=Input!$E$6,B152&lt;=Input!$F$6),Input!$D$6,IF(AND(B152&gt;=Input!$E$7,B152&lt;=Input!$F$7),Input!$D$7,"휴농"))))</f>
        <v>이앙기/착근기</v>
      </c>
      <c r="D152" s="32">
        <f>VLOOKUP(C152,Input!$D$4:$L$8,9)</f>
        <v>4</v>
      </c>
      <c r="E152" s="51">
        <f t="shared" si="17"/>
        <v>640</v>
      </c>
      <c r="F152" s="52">
        <f>E152*1000/Input!$B$1</f>
        <v>0.8</v>
      </c>
      <c r="G152" s="71">
        <f>IF(AND(B152&gt;=Input!$E$4,B152&lt;=Input!$F$4),Input!$Q$4,IF(AND(B152&gt;=Input!$E$5,B152&lt;=Input!$F$5),Input!$Q$5,IF(AND(B152&gt;=Input!$E$6,B152&lt;=Input!$F$6),Input!$Q$6,IF(AND(B152&gt;=Input!$E$7,B152&lt;=Input!$F$7),Input!$Q$7,0))))</f>
        <v>0.4</v>
      </c>
      <c r="H152" s="72">
        <f t="shared" si="12"/>
        <v>34.560000000000009</v>
      </c>
      <c r="I152" s="73">
        <f>H152*1000*1000/Input!$B$1</f>
        <v>43.20000000000001</v>
      </c>
      <c r="J152" s="82">
        <v>3</v>
      </c>
      <c r="K152" s="83">
        <f>J152*Input!$B$1/1000</f>
        <v>2400</v>
      </c>
      <c r="L152" s="92">
        <v>1.5</v>
      </c>
      <c r="M152" s="93">
        <f>L152*Input!$B$1/1000</f>
        <v>1200</v>
      </c>
      <c r="N152" s="94">
        <f>IF(J152&gt;=L152,0,IF((L152-J152)&gt;VLOOKUP(C152,Input!$D$4:$L$8,4)*1000,VLOOKUP(C152,Input!$D$4:$L$8,4)*1000,L152-J152))</f>
        <v>0</v>
      </c>
      <c r="O152" s="95">
        <f>N152*Input!$B$1/1000</f>
        <v>0</v>
      </c>
      <c r="P152" s="104">
        <f>IF(AND(B152&gt;=Input!$E$4,B152&lt;=Input!$F$4),Input!$K$4,IF(AND(B152&gt;=Input!$E$5,B152&lt;=Input!$F$5),Input!$K$5,IF(AND(B152&gt;=Input!$E$6,B152&lt;=Input!$F$6),Input!$K$6,IF(AND(B152&gt;=Input!$E$7,B152&lt;=Input!$F$7),Input!$K$7,0))))</f>
        <v>640</v>
      </c>
      <c r="Q152" s="58">
        <f t="shared" si="13"/>
        <v>640</v>
      </c>
      <c r="R152" s="59">
        <f>Q152*1000/Input!$B$1</f>
        <v>0.8</v>
      </c>
      <c r="S152" s="108">
        <f t="shared" si="14"/>
        <v>2434.56</v>
      </c>
      <c r="T152" s="109">
        <f>S152*1000/Input!$B$1/(24*3600)</f>
        <v>3.5222222222222221E-5</v>
      </c>
      <c r="U152" s="114">
        <f t="shared" si="15"/>
        <v>8.8055555555555543E-3</v>
      </c>
    </row>
    <row r="153" spans="1:21" x14ac:dyDescent="0.45">
      <c r="A153" s="40">
        <v>2000</v>
      </c>
      <c r="B153" s="41">
        <f t="shared" si="16"/>
        <v>43251</v>
      </c>
      <c r="C153" s="41" t="str">
        <f>IF(AND(B153&gt;=Input!$E$4,B153&lt;=Input!$F$4),Input!$D$4,IF(AND(B153&gt;=Input!$E$5,B153&lt;=Input!$F$5),Input!$D$5,IF(AND(B153&gt;=Input!$E$6,B153&lt;=Input!$F$6),Input!$D$6,IF(AND(B153&gt;=Input!$E$7,B153&lt;=Input!$F$7),Input!$D$7,"휴농"))))</f>
        <v>이앙기/착근기</v>
      </c>
      <c r="D153" s="32">
        <f>VLOOKUP(C153,Input!$D$4:$L$8,9)</f>
        <v>4</v>
      </c>
      <c r="E153" s="51">
        <f t="shared" si="17"/>
        <v>640</v>
      </c>
      <c r="F153" s="52">
        <f>E153*1000/Input!$B$1</f>
        <v>0.8</v>
      </c>
      <c r="G153" s="71">
        <f>IF(AND(B153&gt;=Input!$E$4,B153&lt;=Input!$F$4),Input!$Q$4,IF(AND(B153&gt;=Input!$E$5,B153&lt;=Input!$F$5),Input!$Q$5,IF(AND(B153&gt;=Input!$E$6,B153&lt;=Input!$F$6),Input!$Q$6,IF(AND(B153&gt;=Input!$E$7,B153&lt;=Input!$F$7),Input!$Q$7,0))))</f>
        <v>0.4</v>
      </c>
      <c r="H153" s="72">
        <f t="shared" si="12"/>
        <v>34.560000000000009</v>
      </c>
      <c r="I153" s="73">
        <f>H153*1000*1000/Input!$B$1</f>
        <v>43.20000000000001</v>
      </c>
      <c r="J153" s="82">
        <v>1</v>
      </c>
      <c r="K153" s="83">
        <f>J153*Input!$B$1/1000</f>
        <v>800</v>
      </c>
      <c r="L153" s="92">
        <v>3</v>
      </c>
      <c r="M153" s="93">
        <f>L153*Input!$B$1/1000</f>
        <v>2400</v>
      </c>
      <c r="N153" s="94">
        <f>IF(J153&gt;=L153,0,IF((L153-J153)&gt;VLOOKUP(C153,Input!$D$4:$L$8,4)*1000,VLOOKUP(C153,Input!$D$4:$L$8,4)*1000,L153-J153))</f>
        <v>2</v>
      </c>
      <c r="O153" s="95">
        <f>N153*Input!$B$1/1000</f>
        <v>1600</v>
      </c>
      <c r="P153" s="104">
        <f>IF(AND(B153&gt;=Input!$E$4,B153&lt;=Input!$F$4),Input!$K$4,IF(AND(B153&gt;=Input!$E$5,B153&lt;=Input!$F$5),Input!$K$5,IF(AND(B153&gt;=Input!$E$6,B153&lt;=Input!$F$6),Input!$K$6,IF(AND(B153&gt;=Input!$E$7,B153&lt;=Input!$F$7),Input!$K$7,0))))</f>
        <v>640</v>
      </c>
      <c r="Q153" s="58">
        <f t="shared" si="13"/>
        <v>640</v>
      </c>
      <c r="R153" s="59">
        <f>Q153*1000/Input!$B$1</f>
        <v>0.8</v>
      </c>
      <c r="S153" s="108">
        <f t="shared" si="14"/>
        <v>0</v>
      </c>
      <c r="T153" s="109">
        <f>S153*1000/Input!$B$1/(24*3600)</f>
        <v>0</v>
      </c>
      <c r="U153" s="114">
        <f t="shared" si="15"/>
        <v>0</v>
      </c>
    </row>
    <row r="154" spans="1:21" x14ac:dyDescent="0.45">
      <c r="A154" s="40">
        <v>2000</v>
      </c>
      <c r="B154" s="41">
        <f t="shared" si="16"/>
        <v>43252</v>
      </c>
      <c r="C154" s="41" t="str">
        <f>IF(AND(B154&gt;=Input!$E$4,B154&lt;=Input!$F$4),Input!$D$4,IF(AND(B154&gt;=Input!$E$5,B154&lt;=Input!$F$5),Input!$D$5,IF(AND(B154&gt;=Input!$E$6,B154&lt;=Input!$F$6),Input!$D$6,IF(AND(B154&gt;=Input!$E$7,B154&lt;=Input!$F$7),Input!$D$7,"휴농"))))</f>
        <v>이앙기/착근기</v>
      </c>
      <c r="D154" s="32">
        <f>VLOOKUP(C154,Input!$D$4:$L$8,9)</f>
        <v>4</v>
      </c>
      <c r="E154" s="51">
        <f t="shared" si="17"/>
        <v>640</v>
      </c>
      <c r="F154" s="52">
        <f>E154*1000/Input!$B$1</f>
        <v>0.8</v>
      </c>
      <c r="G154" s="71">
        <f>IF(AND(B154&gt;=Input!$E$4,B154&lt;=Input!$F$4),Input!$Q$4,IF(AND(B154&gt;=Input!$E$5,B154&lt;=Input!$F$5),Input!$Q$5,IF(AND(B154&gt;=Input!$E$6,B154&lt;=Input!$F$6),Input!$Q$6,IF(AND(B154&gt;=Input!$E$7,B154&lt;=Input!$F$7),Input!$Q$7,0))))</f>
        <v>0.4</v>
      </c>
      <c r="H154" s="72">
        <f t="shared" si="12"/>
        <v>34.560000000000009</v>
      </c>
      <c r="I154" s="73">
        <f>H154*1000*1000/Input!$B$1</f>
        <v>43.20000000000001</v>
      </c>
      <c r="J154" s="82">
        <v>2.25</v>
      </c>
      <c r="K154" s="83">
        <f>J154*Input!$B$1/1000</f>
        <v>1800</v>
      </c>
      <c r="L154" s="92">
        <v>2.5</v>
      </c>
      <c r="M154" s="93">
        <f>L154*Input!$B$1/1000</f>
        <v>2000</v>
      </c>
      <c r="N154" s="94">
        <f>IF(J154&gt;=L154,0,IF((L154-J154)&gt;VLOOKUP(C154,Input!$D$4:$L$8,4)*1000,VLOOKUP(C154,Input!$D$4:$L$8,4)*1000,L154-J154))</f>
        <v>0.25</v>
      </c>
      <c r="O154" s="95">
        <f>N154*Input!$B$1/1000</f>
        <v>200</v>
      </c>
      <c r="P154" s="104">
        <f>IF(AND(B154&gt;=Input!$E$4,B154&lt;=Input!$F$4),Input!$K$4,IF(AND(B154&gt;=Input!$E$5,B154&lt;=Input!$F$5),Input!$K$5,IF(AND(B154&gt;=Input!$E$6,B154&lt;=Input!$F$6),Input!$K$6,IF(AND(B154&gt;=Input!$E$7,B154&lt;=Input!$F$7),Input!$K$7,0))))</f>
        <v>640</v>
      </c>
      <c r="Q154" s="58">
        <f t="shared" si="13"/>
        <v>640</v>
      </c>
      <c r="R154" s="59">
        <f>Q154*1000/Input!$B$1</f>
        <v>0.8</v>
      </c>
      <c r="S154" s="108">
        <f t="shared" si="14"/>
        <v>1634.56</v>
      </c>
      <c r="T154" s="109">
        <f>S154*1000/Input!$B$1/(24*3600)</f>
        <v>2.3648148148148149E-5</v>
      </c>
      <c r="U154" s="114">
        <f t="shared" si="15"/>
        <v>5.9120370370370368E-3</v>
      </c>
    </row>
    <row r="155" spans="1:21" x14ac:dyDescent="0.45">
      <c r="A155" s="40">
        <v>2000</v>
      </c>
      <c r="B155" s="41">
        <f t="shared" si="16"/>
        <v>43253</v>
      </c>
      <c r="C155" s="41" t="str">
        <f>IF(AND(B155&gt;=Input!$E$4,B155&lt;=Input!$F$4),Input!$D$4,IF(AND(B155&gt;=Input!$E$5,B155&lt;=Input!$F$5),Input!$D$5,IF(AND(B155&gt;=Input!$E$6,B155&lt;=Input!$F$6),Input!$D$6,IF(AND(B155&gt;=Input!$E$7,B155&lt;=Input!$F$7),Input!$D$7,"휴농"))))</f>
        <v>이앙기/착근기</v>
      </c>
      <c r="D155" s="32">
        <f>VLOOKUP(C155,Input!$D$4:$L$8,9)</f>
        <v>4</v>
      </c>
      <c r="E155" s="51">
        <f t="shared" si="17"/>
        <v>640</v>
      </c>
      <c r="F155" s="52">
        <f>E155*1000/Input!$B$1</f>
        <v>0.8</v>
      </c>
      <c r="G155" s="71">
        <f>IF(AND(B155&gt;=Input!$E$4,B155&lt;=Input!$F$4),Input!$Q$4,IF(AND(B155&gt;=Input!$E$5,B155&lt;=Input!$F$5),Input!$Q$5,IF(AND(B155&gt;=Input!$E$6,B155&lt;=Input!$F$6),Input!$Q$6,IF(AND(B155&gt;=Input!$E$7,B155&lt;=Input!$F$7),Input!$Q$7,0))))</f>
        <v>0.4</v>
      </c>
      <c r="H155" s="72">
        <f t="shared" si="12"/>
        <v>34.560000000000009</v>
      </c>
      <c r="I155" s="73">
        <f>H155*1000*1000/Input!$B$1</f>
        <v>43.20000000000001</v>
      </c>
      <c r="J155" s="82">
        <v>6.5</v>
      </c>
      <c r="K155" s="83">
        <f>J155*Input!$B$1/1000</f>
        <v>5200</v>
      </c>
      <c r="L155" s="92">
        <v>2</v>
      </c>
      <c r="M155" s="93">
        <f>L155*Input!$B$1/1000</f>
        <v>1600</v>
      </c>
      <c r="N155" s="94">
        <f>IF(J155&gt;=L155,0,IF((L155-J155)&gt;VLOOKUP(C155,Input!$D$4:$L$8,4)*1000,VLOOKUP(C155,Input!$D$4:$L$8,4)*1000,L155-J155))</f>
        <v>0</v>
      </c>
      <c r="O155" s="95">
        <f>N155*Input!$B$1/1000</f>
        <v>0</v>
      </c>
      <c r="P155" s="104">
        <f>IF(AND(B155&gt;=Input!$E$4,B155&lt;=Input!$F$4),Input!$K$4,IF(AND(B155&gt;=Input!$E$5,B155&lt;=Input!$F$5),Input!$K$5,IF(AND(B155&gt;=Input!$E$6,B155&lt;=Input!$F$6),Input!$K$6,IF(AND(B155&gt;=Input!$E$7,B155&lt;=Input!$F$7),Input!$K$7,0))))</f>
        <v>640</v>
      </c>
      <c r="Q155" s="58">
        <f t="shared" si="13"/>
        <v>640</v>
      </c>
      <c r="R155" s="59">
        <f>Q155*1000/Input!$B$1</f>
        <v>0.8</v>
      </c>
      <c r="S155" s="108">
        <f t="shared" si="14"/>
        <v>5234.5600000000004</v>
      </c>
      <c r="T155" s="109">
        <f>S155*1000/Input!$B$1/(24*3600)</f>
        <v>7.5731481481481472E-5</v>
      </c>
      <c r="U155" s="114">
        <f t="shared" si="15"/>
        <v>1.8932870370370367E-2</v>
      </c>
    </row>
    <row r="156" spans="1:21" x14ac:dyDescent="0.45">
      <c r="A156" s="40">
        <v>2000</v>
      </c>
      <c r="B156" s="41">
        <f t="shared" si="16"/>
        <v>43254</v>
      </c>
      <c r="C156" s="41" t="str">
        <f>IF(AND(B156&gt;=Input!$E$4,B156&lt;=Input!$F$4),Input!$D$4,IF(AND(B156&gt;=Input!$E$5,B156&lt;=Input!$F$5),Input!$D$5,IF(AND(B156&gt;=Input!$E$6,B156&lt;=Input!$F$6),Input!$D$6,IF(AND(B156&gt;=Input!$E$7,B156&lt;=Input!$F$7),Input!$D$7,"휴농"))))</f>
        <v>이앙기/착근기</v>
      </c>
      <c r="D156" s="32">
        <f>VLOOKUP(C156,Input!$D$4:$L$8,9)</f>
        <v>4</v>
      </c>
      <c r="E156" s="51">
        <f t="shared" si="17"/>
        <v>640</v>
      </c>
      <c r="F156" s="52">
        <f>E156*1000/Input!$B$1</f>
        <v>0.8</v>
      </c>
      <c r="G156" s="71">
        <f>IF(AND(B156&gt;=Input!$E$4,B156&lt;=Input!$F$4),Input!$Q$4,IF(AND(B156&gt;=Input!$E$5,B156&lt;=Input!$F$5),Input!$Q$5,IF(AND(B156&gt;=Input!$E$6,B156&lt;=Input!$F$6),Input!$Q$6,IF(AND(B156&gt;=Input!$E$7,B156&lt;=Input!$F$7),Input!$Q$7,0))))</f>
        <v>0.4</v>
      </c>
      <c r="H156" s="72">
        <f t="shared" si="12"/>
        <v>34.560000000000009</v>
      </c>
      <c r="I156" s="73">
        <f>H156*1000*1000/Input!$B$1</f>
        <v>43.20000000000001</v>
      </c>
      <c r="J156" s="82">
        <v>4</v>
      </c>
      <c r="K156" s="83">
        <f>J156*Input!$B$1/1000</f>
        <v>3200</v>
      </c>
      <c r="L156" s="92">
        <v>3.5</v>
      </c>
      <c r="M156" s="93">
        <f>L156*Input!$B$1/1000</f>
        <v>2800</v>
      </c>
      <c r="N156" s="94">
        <f>IF(J156&gt;=L156,0,IF((L156-J156)&gt;VLOOKUP(C156,Input!$D$4:$L$8,4)*1000,VLOOKUP(C156,Input!$D$4:$L$8,4)*1000,L156-J156))</f>
        <v>0</v>
      </c>
      <c r="O156" s="95">
        <f>N156*Input!$B$1/1000</f>
        <v>0</v>
      </c>
      <c r="P156" s="104">
        <f>IF(AND(B156&gt;=Input!$E$4,B156&lt;=Input!$F$4),Input!$K$4,IF(AND(B156&gt;=Input!$E$5,B156&lt;=Input!$F$5),Input!$K$5,IF(AND(B156&gt;=Input!$E$6,B156&lt;=Input!$F$6),Input!$K$6,IF(AND(B156&gt;=Input!$E$7,B156&lt;=Input!$F$7),Input!$K$7,0))))</f>
        <v>640</v>
      </c>
      <c r="Q156" s="58">
        <f t="shared" si="13"/>
        <v>640</v>
      </c>
      <c r="R156" s="59">
        <f>Q156*1000/Input!$B$1</f>
        <v>0.8</v>
      </c>
      <c r="S156" s="108">
        <f t="shared" si="14"/>
        <v>3234.56</v>
      </c>
      <c r="T156" s="109">
        <f>S156*1000/Input!$B$1/(24*3600)</f>
        <v>4.6796296296296293E-5</v>
      </c>
      <c r="U156" s="114">
        <f t="shared" si="15"/>
        <v>1.1699074074074072E-2</v>
      </c>
    </row>
    <row r="157" spans="1:21" x14ac:dyDescent="0.45">
      <c r="A157" s="40">
        <v>2000</v>
      </c>
      <c r="B157" s="41">
        <f t="shared" si="16"/>
        <v>43255</v>
      </c>
      <c r="C157" s="41" t="str">
        <f>IF(AND(B157&gt;=Input!$E$4,B157&lt;=Input!$F$4),Input!$D$4,IF(AND(B157&gt;=Input!$E$5,B157&lt;=Input!$F$5),Input!$D$5,IF(AND(B157&gt;=Input!$E$6,B157&lt;=Input!$F$6),Input!$D$6,IF(AND(B157&gt;=Input!$E$7,B157&lt;=Input!$F$7),Input!$D$7,"휴농"))))</f>
        <v>이앙기/착근기</v>
      </c>
      <c r="D157" s="32">
        <f>VLOOKUP(C157,Input!$D$4:$L$8,9)</f>
        <v>4</v>
      </c>
      <c r="E157" s="51">
        <f t="shared" si="17"/>
        <v>640</v>
      </c>
      <c r="F157" s="52">
        <f>E157*1000/Input!$B$1</f>
        <v>0.8</v>
      </c>
      <c r="G157" s="71">
        <f>IF(AND(B157&gt;=Input!$E$4,B157&lt;=Input!$F$4),Input!$Q$4,IF(AND(B157&gt;=Input!$E$5,B157&lt;=Input!$F$5),Input!$Q$5,IF(AND(B157&gt;=Input!$E$6,B157&lt;=Input!$F$6),Input!$Q$6,IF(AND(B157&gt;=Input!$E$7,B157&lt;=Input!$F$7),Input!$Q$7,0))))</f>
        <v>0.4</v>
      </c>
      <c r="H157" s="72">
        <f t="shared" si="12"/>
        <v>34.560000000000009</v>
      </c>
      <c r="I157" s="73">
        <f>H157*1000*1000/Input!$B$1</f>
        <v>43.20000000000001</v>
      </c>
      <c r="J157" s="82">
        <v>6</v>
      </c>
      <c r="K157" s="83">
        <f>J157*Input!$B$1/1000</f>
        <v>4800</v>
      </c>
      <c r="L157" s="92">
        <v>3.5</v>
      </c>
      <c r="M157" s="93">
        <f>L157*Input!$B$1/1000</f>
        <v>2800</v>
      </c>
      <c r="N157" s="94">
        <f>IF(J157&gt;=L157,0,IF((L157-J157)&gt;VLOOKUP(C157,Input!$D$4:$L$8,4)*1000,VLOOKUP(C157,Input!$D$4:$L$8,4)*1000,L157-J157))</f>
        <v>0</v>
      </c>
      <c r="O157" s="95">
        <f>N157*Input!$B$1/1000</f>
        <v>0</v>
      </c>
      <c r="P157" s="104">
        <f>IF(AND(B157&gt;=Input!$E$4,B157&lt;=Input!$F$4),Input!$K$4,IF(AND(B157&gt;=Input!$E$5,B157&lt;=Input!$F$5),Input!$K$5,IF(AND(B157&gt;=Input!$E$6,B157&lt;=Input!$F$6),Input!$K$6,IF(AND(B157&gt;=Input!$E$7,B157&lt;=Input!$F$7),Input!$K$7,0))))</f>
        <v>640</v>
      </c>
      <c r="Q157" s="58">
        <f t="shared" si="13"/>
        <v>640</v>
      </c>
      <c r="R157" s="59">
        <f>Q157*1000/Input!$B$1</f>
        <v>0.8</v>
      </c>
      <c r="S157" s="108">
        <f t="shared" si="14"/>
        <v>4834.5600000000004</v>
      </c>
      <c r="T157" s="109">
        <f>S157*1000/Input!$B$1/(24*3600)</f>
        <v>6.9944444444444443E-5</v>
      </c>
      <c r="U157" s="114">
        <f t="shared" si="15"/>
        <v>1.7486111111111109E-2</v>
      </c>
    </row>
    <row r="158" spans="1:21" x14ac:dyDescent="0.45">
      <c r="A158" s="40">
        <v>2000</v>
      </c>
      <c r="B158" s="41">
        <f t="shared" si="16"/>
        <v>43256</v>
      </c>
      <c r="C158" s="41" t="str">
        <f>IF(AND(B158&gt;=Input!$E$4,B158&lt;=Input!$F$4),Input!$D$4,IF(AND(B158&gt;=Input!$E$5,B158&lt;=Input!$F$5),Input!$D$5,IF(AND(B158&gt;=Input!$E$6,B158&lt;=Input!$F$6),Input!$D$6,IF(AND(B158&gt;=Input!$E$7,B158&lt;=Input!$F$7),Input!$D$7,"휴농"))))</f>
        <v>이앙기/착근기</v>
      </c>
      <c r="D158" s="32">
        <f>VLOOKUP(C158,Input!$D$4:$L$8,9)</f>
        <v>4</v>
      </c>
      <c r="E158" s="51">
        <f t="shared" si="17"/>
        <v>640</v>
      </c>
      <c r="F158" s="52">
        <f>E158*1000/Input!$B$1</f>
        <v>0.8</v>
      </c>
      <c r="G158" s="71">
        <f>IF(AND(B158&gt;=Input!$E$4,B158&lt;=Input!$F$4),Input!$Q$4,IF(AND(B158&gt;=Input!$E$5,B158&lt;=Input!$F$5),Input!$Q$5,IF(AND(B158&gt;=Input!$E$6,B158&lt;=Input!$F$6),Input!$Q$6,IF(AND(B158&gt;=Input!$E$7,B158&lt;=Input!$F$7),Input!$Q$7,0))))</f>
        <v>0.4</v>
      </c>
      <c r="H158" s="72">
        <f t="shared" si="12"/>
        <v>34.560000000000009</v>
      </c>
      <c r="I158" s="73">
        <f>H158*1000*1000/Input!$B$1</f>
        <v>43.20000000000001</v>
      </c>
      <c r="J158" s="82">
        <v>5.25</v>
      </c>
      <c r="K158" s="83">
        <f>J158*Input!$B$1/1000</f>
        <v>4200</v>
      </c>
      <c r="L158" s="92">
        <v>4.5</v>
      </c>
      <c r="M158" s="93">
        <f>L158*Input!$B$1/1000</f>
        <v>3600</v>
      </c>
      <c r="N158" s="94">
        <f>IF(J158&gt;=L158,0,IF((L158-J158)&gt;VLOOKUP(C158,Input!$D$4:$L$8,4)*1000,VLOOKUP(C158,Input!$D$4:$L$8,4)*1000,L158-J158))</f>
        <v>0</v>
      </c>
      <c r="O158" s="95">
        <f>N158*Input!$B$1/1000</f>
        <v>0</v>
      </c>
      <c r="P158" s="104">
        <f>IF(AND(B158&gt;=Input!$E$4,B158&lt;=Input!$F$4),Input!$K$4,IF(AND(B158&gt;=Input!$E$5,B158&lt;=Input!$F$5),Input!$K$5,IF(AND(B158&gt;=Input!$E$6,B158&lt;=Input!$F$6),Input!$K$6,IF(AND(B158&gt;=Input!$E$7,B158&lt;=Input!$F$7),Input!$K$7,0))))</f>
        <v>640</v>
      </c>
      <c r="Q158" s="58">
        <f t="shared" si="13"/>
        <v>640</v>
      </c>
      <c r="R158" s="59">
        <f>Q158*1000/Input!$B$1</f>
        <v>0.8</v>
      </c>
      <c r="S158" s="108">
        <f t="shared" si="14"/>
        <v>4234.5600000000004</v>
      </c>
      <c r="T158" s="109">
        <f>S158*1000/Input!$B$1/(24*3600)</f>
        <v>6.1263888888888886E-5</v>
      </c>
      <c r="U158" s="114">
        <f t="shared" si="15"/>
        <v>1.531597222222222E-2</v>
      </c>
    </row>
    <row r="159" spans="1:21" x14ac:dyDescent="0.45">
      <c r="A159" s="40">
        <v>2000</v>
      </c>
      <c r="B159" s="41">
        <f t="shared" si="16"/>
        <v>43257</v>
      </c>
      <c r="C159" s="41" t="str">
        <f>IF(AND(B159&gt;=Input!$E$4,B159&lt;=Input!$F$4),Input!$D$4,IF(AND(B159&gt;=Input!$E$5,B159&lt;=Input!$F$5),Input!$D$5,IF(AND(B159&gt;=Input!$E$6,B159&lt;=Input!$F$6),Input!$D$6,IF(AND(B159&gt;=Input!$E$7,B159&lt;=Input!$F$7),Input!$D$7,"휴농"))))</f>
        <v>이앙기/착근기</v>
      </c>
      <c r="D159" s="32">
        <f>VLOOKUP(C159,Input!$D$4:$L$8,9)</f>
        <v>4</v>
      </c>
      <c r="E159" s="51">
        <f t="shared" si="17"/>
        <v>640</v>
      </c>
      <c r="F159" s="52">
        <f>E159*1000/Input!$B$1</f>
        <v>0.8</v>
      </c>
      <c r="G159" s="71">
        <f>IF(AND(B159&gt;=Input!$E$4,B159&lt;=Input!$F$4),Input!$Q$4,IF(AND(B159&gt;=Input!$E$5,B159&lt;=Input!$F$5),Input!$Q$5,IF(AND(B159&gt;=Input!$E$6,B159&lt;=Input!$F$6),Input!$Q$6,IF(AND(B159&gt;=Input!$E$7,B159&lt;=Input!$F$7),Input!$Q$7,0))))</f>
        <v>0.4</v>
      </c>
      <c r="H159" s="72">
        <f t="shared" si="12"/>
        <v>34.560000000000009</v>
      </c>
      <c r="I159" s="73">
        <f>H159*1000*1000/Input!$B$1</f>
        <v>43.20000000000001</v>
      </c>
      <c r="J159" s="82">
        <v>3.75</v>
      </c>
      <c r="K159" s="83">
        <f>J159*Input!$B$1/1000</f>
        <v>3000</v>
      </c>
      <c r="L159" s="92">
        <v>4</v>
      </c>
      <c r="M159" s="93">
        <f>L159*Input!$B$1/1000</f>
        <v>3200</v>
      </c>
      <c r="N159" s="94">
        <f>IF(J159&gt;=L159,0,IF((L159-J159)&gt;VLOOKUP(C159,Input!$D$4:$L$8,4)*1000,VLOOKUP(C159,Input!$D$4:$L$8,4)*1000,L159-J159))</f>
        <v>0.25</v>
      </c>
      <c r="O159" s="95">
        <f>N159*Input!$B$1/1000</f>
        <v>200</v>
      </c>
      <c r="P159" s="104">
        <f>IF(AND(B159&gt;=Input!$E$4,B159&lt;=Input!$F$4),Input!$K$4,IF(AND(B159&gt;=Input!$E$5,B159&lt;=Input!$F$5),Input!$K$5,IF(AND(B159&gt;=Input!$E$6,B159&lt;=Input!$F$6),Input!$K$6,IF(AND(B159&gt;=Input!$E$7,B159&lt;=Input!$F$7),Input!$K$7,0))))</f>
        <v>640</v>
      </c>
      <c r="Q159" s="58">
        <f t="shared" si="13"/>
        <v>640</v>
      </c>
      <c r="R159" s="59">
        <f>Q159*1000/Input!$B$1</f>
        <v>0.8</v>
      </c>
      <c r="S159" s="108">
        <f t="shared" si="14"/>
        <v>2834.56</v>
      </c>
      <c r="T159" s="109">
        <f>S159*1000/Input!$B$1/(24*3600)</f>
        <v>4.1009259259259263E-5</v>
      </c>
      <c r="U159" s="114">
        <f t="shared" si="15"/>
        <v>1.0252314814814815E-2</v>
      </c>
    </row>
    <row r="160" spans="1:21" x14ac:dyDescent="0.45">
      <c r="A160" s="40">
        <v>2000</v>
      </c>
      <c r="B160" s="41">
        <f t="shared" si="16"/>
        <v>43258</v>
      </c>
      <c r="C160" s="41" t="str">
        <f>IF(AND(B160&gt;=Input!$E$4,B160&lt;=Input!$F$4),Input!$D$4,IF(AND(B160&gt;=Input!$E$5,B160&lt;=Input!$F$5),Input!$D$5,IF(AND(B160&gt;=Input!$E$6,B160&lt;=Input!$F$6),Input!$D$6,IF(AND(B160&gt;=Input!$E$7,B160&lt;=Input!$F$7),Input!$D$7,"휴농"))))</f>
        <v>이앙기/착근기</v>
      </c>
      <c r="D160" s="32">
        <f>VLOOKUP(C160,Input!$D$4:$L$8,9)</f>
        <v>4</v>
      </c>
      <c r="E160" s="51">
        <f t="shared" si="17"/>
        <v>640</v>
      </c>
      <c r="F160" s="52">
        <f>E160*1000/Input!$B$1</f>
        <v>0.8</v>
      </c>
      <c r="G160" s="71">
        <f>IF(AND(B160&gt;=Input!$E$4,B160&lt;=Input!$F$4),Input!$Q$4,IF(AND(B160&gt;=Input!$E$5,B160&lt;=Input!$F$5),Input!$Q$5,IF(AND(B160&gt;=Input!$E$6,B160&lt;=Input!$F$6),Input!$Q$6,IF(AND(B160&gt;=Input!$E$7,B160&lt;=Input!$F$7),Input!$Q$7,0))))</f>
        <v>0.4</v>
      </c>
      <c r="H160" s="72">
        <f t="shared" si="12"/>
        <v>34.560000000000009</v>
      </c>
      <c r="I160" s="73">
        <f>H160*1000*1000/Input!$B$1</f>
        <v>43.20000000000001</v>
      </c>
      <c r="J160" s="82">
        <v>2</v>
      </c>
      <c r="K160" s="83">
        <f>J160*Input!$B$1/1000</f>
        <v>1600</v>
      </c>
      <c r="L160" s="92">
        <v>0.5</v>
      </c>
      <c r="M160" s="93">
        <f>L160*Input!$B$1/1000</f>
        <v>400</v>
      </c>
      <c r="N160" s="94">
        <f>IF(J160&gt;=L160,0,IF((L160-J160)&gt;VLOOKUP(C160,Input!$D$4:$L$8,4)*1000,VLOOKUP(C160,Input!$D$4:$L$8,4)*1000,L160-J160))</f>
        <v>0</v>
      </c>
      <c r="O160" s="95">
        <f>N160*Input!$B$1/1000</f>
        <v>0</v>
      </c>
      <c r="P160" s="104">
        <f>IF(AND(B160&gt;=Input!$E$4,B160&lt;=Input!$F$4),Input!$K$4,IF(AND(B160&gt;=Input!$E$5,B160&lt;=Input!$F$5),Input!$K$5,IF(AND(B160&gt;=Input!$E$6,B160&lt;=Input!$F$6),Input!$K$6,IF(AND(B160&gt;=Input!$E$7,B160&lt;=Input!$F$7),Input!$K$7,0))))</f>
        <v>640</v>
      </c>
      <c r="Q160" s="58">
        <f t="shared" si="13"/>
        <v>640</v>
      </c>
      <c r="R160" s="59">
        <f>Q160*1000/Input!$B$1</f>
        <v>0.8</v>
      </c>
      <c r="S160" s="108">
        <f t="shared" si="14"/>
        <v>1634.56</v>
      </c>
      <c r="T160" s="109">
        <f>S160*1000/Input!$B$1/(24*3600)</f>
        <v>2.3648148148148149E-5</v>
      </c>
      <c r="U160" s="114">
        <f t="shared" si="15"/>
        <v>5.9120370370370368E-3</v>
      </c>
    </row>
    <row r="161" spans="1:21" x14ac:dyDescent="0.45">
      <c r="A161" s="40">
        <v>2000</v>
      </c>
      <c r="B161" s="41">
        <f t="shared" si="16"/>
        <v>43259</v>
      </c>
      <c r="C161" s="41" t="str">
        <f>IF(AND(B161&gt;=Input!$E$4,B161&lt;=Input!$F$4),Input!$D$4,IF(AND(B161&gt;=Input!$E$5,B161&lt;=Input!$F$5),Input!$D$5,IF(AND(B161&gt;=Input!$E$6,B161&lt;=Input!$F$6),Input!$D$6,IF(AND(B161&gt;=Input!$E$7,B161&lt;=Input!$F$7),Input!$D$7,"휴농"))))</f>
        <v>이앙기/착근기</v>
      </c>
      <c r="D161" s="32">
        <f>VLOOKUP(C161,Input!$D$4:$L$8,9)</f>
        <v>4</v>
      </c>
      <c r="E161" s="51">
        <f t="shared" si="17"/>
        <v>640</v>
      </c>
      <c r="F161" s="52">
        <f>E161*1000/Input!$B$1</f>
        <v>0.8</v>
      </c>
      <c r="G161" s="71">
        <f>IF(AND(B161&gt;=Input!$E$4,B161&lt;=Input!$F$4),Input!$Q$4,IF(AND(B161&gt;=Input!$E$5,B161&lt;=Input!$F$5),Input!$Q$5,IF(AND(B161&gt;=Input!$E$6,B161&lt;=Input!$F$6),Input!$Q$6,IF(AND(B161&gt;=Input!$E$7,B161&lt;=Input!$F$7),Input!$Q$7,0))))</f>
        <v>0.4</v>
      </c>
      <c r="H161" s="72">
        <f t="shared" si="12"/>
        <v>34.560000000000009</v>
      </c>
      <c r="I161" s="73">
        <f>H161*1000*1000/Input!$B$1</f>
        <v>43.20000000000001</v>
      </c>
      <c r="J161" s="82">
        <v>7.25</v>
      </c>
      <c r="K161" s="83">
        <f>J161*Input!$B$1/1000</f>
        <v>5800</v>
      </c>
      <c r="L161" s="92">
        <v>4.5</v>
      </c>
      <c r="M161" s="93">
        <f>L161*Input!$B$1/1000</f>
        <v>3600</v>
      </c>
      <c r="N161" s="94">
        <f>IF(J161&gt;=L161,0,IF((L161-J161)&gt;VLOOKUP(C161,Input!$D$4:$L$8,4)*1000,VLOOKUP(C161,Input!$D$4:$L$8,4)*1000,L161-J161))</f>
        <v>0</v>
      </c>
      <c r="O161" s="95">
        <f>N161*Input!$B$1/1000</f>
        <v>0</v>
      </c>
      <c r="P161" s="104">
        <f>IF(AND(B161&gt;=Input!$E$4,B161&lt;=Input!$F$4),Input!$K$4,IF(AND(B161&gt;=Input!$E$5,B161&lt;=Input!$F$5),Input!$K$5,IF(AND(B161&gt;=Input!$E$6,B161&lt;=Input!$F$6),Input!$K$6,IF(AND(B161&gt;=Input!$E$7,B161&lt;=Input!$F$7),Input!$K$7,0))))</f>
        <v>640</v>
      </c>
      <c r="Q161" s="58">
        <f t="shared" si="13"/>
        <v>640</v>
      </c>
      <c r="R161" s="59">
        <f>Q161*1000/Input!$B$1</f>
        <v>0.8</v>
      </c>
      <c r="S161" s="108">
        <f t="shared" si="14"/>
        <v>5834.56</v>
      </c>
      <c r="T161" s="109">
        <f>S161*1000/Input!$B$1/(24*3600)</f>
        <v>8.4412037037037029E-5</v>
      </c>
      <c r="U161" s="114">
        <f t="shared" si="15"/>
        <v>2.1103009259259259E-2</v>
      </c>
    </row>
    <row r="162" spans="1:21" x14ac:dyDescent="0.45">
      <c r="A162" s="40">
        <v>2000</v>
      </c>
      <c r="B162" s="41">
        <f t="shared" si="16"/>
        <v>43260</v>
      </c>
      <c r="C162" s="41" t="str">
        <f>IF(AND(B162&gt;=Input!$E$4,B162&lt;=Input!$F$4),Input!$D$4,IF(AND(B162&gt;=Input!$E$5,B162&lt;=Input!$F$5),Input!$D$5,IF(AND(B162&gt;=Input!$E$6,B162&lt;=Input!$F$6),Input!$D$6,IF(AND(B162&gt;=Input!$E$7,B162&lt;=Input!$F$7),Input!$D$7,"휴농"))))</f>
        <v>이앙기/착근기</v>
      </c>
      <c r="D162" s="32">
        <f>VLOOKUP(C162,Input!$D$4:$L$8,9)</f>
        <v>4</v>
      </c>
      <c r="E162" s="51">
        <f t="shared" si="17"/>
        <v>640</v>
      </c>
      <c r="F162" s="52">
        <f>E162*1000/Input!$B$1</f>
        <v>0.8</v>
      </c>
      <c r="G162" s="71">
        <f>IF(AND(B162&gt;=Input!$E$4,B162&lt;=Input!$F$4),Input!$Q$4,IF(AND(B162&gt;=Input!$E$5,B162&lt;=Input!$F$5),Input!$Q$5,IF(AND(B162&gt;=Input!$E$6,B162&lt;=Input!$F$6),Input!$Q$6,IF(AND(B162&gt;=Input!$E$7,B162&lt;=Input!$F$7),Input!$Q$7,0))))</f>
        <v>0.4</v>
      </c>
      <c r="H162" s="72">
        <f t="shared" si="12"/>
        <v>34.560000000000009</v>
      </c>
      <c r="I162" s="73">
        <f>H162*1000*1000/Input!$B$1</f>
        <v>43.20000000000001</v>
      </c>
      <c r="J162" s="82">
        <v>3.75</v>
      </c>
      <c r="K162" s="83">
        <f>J162*Input!$B$1/1000</f>
        <v>3000</v>
      </c>
      <c r="L162" s="92">
        <v>0</v>
      </c>
      <c r="M162" s="93">
        <f>L162*Input!$B$1/1000</f>
        <v>0</v>
      </c>
      <c r="N162" s="94">
        <f>IF(J162&gt;=L162,0,IF((L162-J162)&gt;VLOOKUP(C162,Input!$D$4:$L$8,4)*1000,VLOOKUP(C162,Input!$D$4:$L$8,4)*1000,L162-J162))</f>
        <v>0</v>
      </c>
      <c r="O162" s="95">
        <f>N162*Input!$B$1/1000</f>
        <v>0</v>
      </c>
      <c r="P162" s="104">
        <f>IF(AND(B162&gt;=Input!$E$4,B162&lt;=Input!$F$4),Input!$K$4,IF(AND(B162&gt;=Input!$E$5,B162&lt;=Input!$F$5),Input!$K$5,IF(AND(B162&gt;=Input!$E$6,B162&lt;=Input!$F$6),Input!$K$6,IF(AND(B162&gt;=Input!$E$7,B162&lt;=Input!$F$7),Input!$K$7,0))))</f>
        <v>640</v>
      </c>
      <c r="Q162" s="58">
        <f t="shared" si="13"/>
        <v>640</v>
      </c>
      <c r="R162" s="59">
        <f>Q162*1000/Input!$B$1</f>
        <v>0.8</v>
      </c>
      <c r="S162" s="108">
        <f t="shared" si="14"/>
        <v>3034.56</v>
      </c>
      <c r="T162" s="109">
        <f>S162*1000/Input!$B$1/(24*3600)</f>
        <v>4.3902777777777778E-5</v>
      </c>
      <c r="U162" s="114">
        <f t="shared" si="15"/>
        <v>1.0975694444444444E-2</v>
      </c>
    </row>
    <row r="163" spans="1:21" x14ac:dyDescent="0.45">
      <c r="A163" s="40">
        <v>2000</v>
      </c>
      <c r="B163" s="41">
        <f t="shared" si="16"/>
        <v>43261</v>
      </c>
      <c r="C163" s="41" t="str">
        <f>IF(AND(B163&gt;=Input!$E$4,B163&lt;=Input!$F$4),Input!$D$4,IF(AND(B163&gt;=Input!$E$5,B163&lt;=Input!$F$5),Input!$D$5,IF(AND(B163&gt;=Input!$E$6,B163&lt;=Input!$F$6),Input!$D$6,IF(AND(B163&gt;=Input!$E$7,B163&lt;=Input!$F$7),Input!$D$7,"휴농"))))</f>
        <v>이앙기/착근기</v>
      </c>
      <c r="D163" s="32">
        <f>VLOOKUP(C163,Input!$D$4:$L$8,9)</f>
        <v>4</v>
      </c>
      <c r="E163" s="51">
        <f t="shared" si="17"/>
        <v>640</v>
      </c>
      <c r="F163" s="52">
        <f>E163*1000/Input!$B$1</f>
        <v>0.8</v>
      </c>
      <c r="G163" s="71">
        <f>IF(AND(B163&gt;=Input!$E$4,B163&lt;=Input!$F$4),Input!$Q$4,IF(AND(B163&gt;=Input!$E$5,B163&lt;=Input!$F$5),Input!$Q$5,IF(AND(B163&gt;=Input!$E$6,B163&lt;=Input!$F$6),Input!$Q$6,IF(AND(B163&gt;=Input!$E$7,B163&lt;=Input!$F$7),Input!$Q$7,0))))</f>
        <v>0.4</v>
      </c>
      <c r="H163" s="72">
        <f t="shared" si="12"/>
        <v>34.560000000000009</v>
      </c>
      <c r="I163" s="73">
        <f>H163*1000*1000/Input!$B$1</f>
        <v>43.20000000000001</v>
      </c>
      <c r="J163" s="82">
        <v>3</v>
      </c>
      <c r="K163" s="83">
        <f>J163*Input!$B$1/1000</f>
        <v>2400</v>
      </c>
      <c r="L163" s="92">
        <v>5</v>
      </c>
      <c r="M163" s="93">
        <f>L163*Input!$B$1/1000</f>
        <v>4000</v>
      </c>
      <c r="N163" s="94">
        <f>IF(J163&gt;=L163,0,IF((L163-J163)&gt;VLOOKUP(C163,Input!$D$4:$L$8,4)*1000,VLOOKUP(C163,Input!$D$4:$L$8,4)*1000,L163-J163))</f>
        <v>2</v>
      </c>
      <c r="O163" s="95">
        <f>N163*Input!$B$1/1000</f>
        <v>1600</v>
      </c>
      <c r="P163" s="104">
        <f>IF(AND(B163&gt;=Input!$E$4,B163&lt;=Input!$F$4),Input!$K$4,IF(AND(B163&gt;=Input!$E$5,B163&lt;=Input!$F$5),Input!$K$5,IF(AND(B163&gt;=Input!$E$6,B163&lt;=Input!$F$6),Input!$K$6,IF(AND(B163&gt;=Input!$E$7,B163&lt;=Input!$F$7),Input!$K$7,0))))</f>
        <v>640</v>
      </c>
      <c r="Q163" s="58">
        <f t="shared" si="13"/>
        <v>640</v>
      </c>
      <c r="R163" s="59">
        <f>Q163*1000/Input!$B$1</f>
        <v>0.8</v>
      </c>
      <c r="S163" s="108">
        <f t="shared" si="14"/>
        <v>834.56</v>
      </c>
      <c r="T163" s="109">
        <f>S163*1000/Input!$B$1/(24*3600)</f>
        <v>1.2074074074074074E-5</v>
      </c>
      <c r="U163" s="114">
        <f t="shared" si="15"/>
        <v>3.0185185185185185E-3</v>
      </c>
    </row>
    <row r="164" spans="1:21" x14ac:dyDescent="0.45">
      <c r="A164" s="40">
        <v>2000</v>
      </c>
      <c r="B164" s="41">
        <f t="shared" si="16"/>
        <v>43262</v>
      </c>
      <c r="C164" s="41" t="str">
        <f>IF(AND(B164&gt;=Input!$E$4,B164&lt;=Input!$F$4),Input!$D$4,IF(AND(B164&gt;=Input!$E$5,B164&lt;=Input!$F$5),Input!$D$5,IF(AND(B164&gt;=Input!$E$6,B164&lt;=Input!$F$6),Input!$D$6,IF(AND(B164&gt;=Input!$E$7,B164&lt;=Input!$F$7),Input!$D$7,"휴농"))))</f>
        <v>이앙기/착근기</v>
      </c>
      <c r="D164" s="32">
        <f>VLOOKUP(C164,Input!$D$4:$L$8,9)</f>
        <v>4</v>
      </c>
      <c r="E164" s="51">
        <f t="shared" si="17"/>
        <v>640</v>
      </c>
      <c r="F164" s="52">
        <f>E164*1000/Input!$B$1</f>
        <v>0.8</v>
      </c>
      <c r="G164" s="71">
        <f>IF(AND(B164&gt;=Input!$E$4,B164&lt;=Input!$F$4),Input!$Q$4,IF(AND(B164&gt;=Input!$E$5,B164&lt;=Input!$F$5),Input!$Q$5,IF(AND(B164&gt;=Input!$E$6,B164&lt;=Input!$F$6),Input!$Q$6,IF(AND(B164&gt;=Input!$E$7,B164&lt;=Input!$F$7),Input!$Q$7,0))))</f>
        <v>0.4</v>
      </c>
      <c r="H164" s="72">
        <f t="shared" si="12"/>
        <v>34.560000000000009</v>
      </c>
      <c r="I164" s="73">
        <f>H164*1000*1000/Input!$B$1</f>
        <v>43.20000000000001</v>
      </c>
      <c r="J164" s="82">
        <v>3.75</v>
      </c>
      <c r="K164" s="83">
        <f>J164*Input!$B$1/1000</f>
        <v>3000</v>
      </c>
      <c r="L164" s="92">
        <v>3.5</v>
      </c>
      <c r="M164" s="93">
        <f>L164*Input!$B$1/1000</f>
        <v>2800</v>
      </c>
      <c r="N164" s="94">
        <f>IF(J164&gt;=L164,0,IF((L164-J164)&gt;VLOOKUP(C164,Input!$D$4:$L$8,4)*1000,VLOOKUP(C164,Input!$D$4:$L$8,4)*1000,L164-J164))</f>
        <v>0</v>
      </c>
      <c r="O164" s="95">
        <f>N164*Input!$B$1/1000</f>
        <v>0</v>
      </c>
      <c r="P164" s="104">
        <f>IF(AND(B164&gt;=Input!$E$4,B164&lt;=Input!$F$4),Input!$K$4,IF(AND(B164&gt;=Input!$E$5,B164&lt;=Input!$F$5),Input!$K$5,IF(AND(B164&gt;=Input!$E$6,B164&lt;=Input!$F$6),Input!$K$6,IF(AND(B164&gt;=Input!$E$7,B164&lt;=Input!$F$7),Input!$K$7,0))))</f>
        <v>640</v>
      </c>
      <c r="Q164" s="58">
        <f t="shared" si="13"/>
        <v>640</v>
      </c>
      <c r="R164" s="59">
        <f>Q164*1000/Input!$B$1</f>
        <v>0.8</v>
      </c>
      <c r="S164" s="108">
        <f t="shared" si="14"/>
        <v>3034.56</v>
      </c>
      <c r="T164" s="109">
        <f>S164*1000/Input!$B$1/(24*3600)</f>
        <v>4.3902777777777778E-5</v>
      </c>
      <c r="U164" s="114">
        <f t="shared" si="15"/>
        <v>1.0975694444444444E-2</v>
      </c>
    </row>
    <row r="165" spans="1:21" x14ac:dyDescent="0.45">
      <c r="A165" s="40">
        <v>2000</v>
      </c>
      <c r="B165" s="41">
        <f t="shared" si="16"/>
        <v>43263</v>
      </c>
      <c r="C165" s="41" t="str">
        <f>IF(AND(B165&gt;=Input!$E$4,B165&lt;=Input!$F$4),Input!$D$4,IF(AND(B165&gt;=Input!$E$5,B165&lt;=Input!$F$5),Input!$D$5,IF(AND(B165&gt;=Input!$E$6,B165&lt;=Input!$F$6),Input!$D$6,IF(AND(B165&gt;=Input!$E$7,B165&lt;=Input!$F$7),Input!$D$7,"휴농"))))</f>
        <v>이앙기/착근기</v>
      </c>
      <c r="D165" s="32">
        <f>VLOOKUP(C165,Input!$D$4:$L$8,9)</f>
        <v>4</v>
      </c>
      <c r="E165" s="51">
        <f t="shared" si="17"/>
        <v>640</v>
      </c>
      <c r="F165" s="52">
        <f>E165*1000/Input!$B$1</f>
        <v>0.8</v>
      </c>
      <c r="G165" s="71">
        <f>IF(AND(B165&gt;=Input!$E$4,B165&lt;=Input!$F$4),Input!$Q$4,IF(AND(B165&gt;=Input!$E$5,B165&lt;=Input!$F$5),Input!$Q$5,IF(AND(B165&gt;=Input!$E$6,B165&lt;=Input!$F$6),Input!$Q$6,IF(AND(B165&gt;=Input!$E$7,B165&lt;=Input!$F$7),Input!$Q$7,0))))</f>
        <v>0.4</v>
      </c>
      <c r="H165" s="72">
        <f t="shared" si="12"/>
        <v>34.560000000000009</v>
      </c>
      <c r="I165" s="73">
        <f>H165*1000*1000/Input!$B$1</f>
        <v>43.20000000000001</v>
      </c>
      <c r="J165" s="82">
        <v>4.5</v>
      </c>
      <c r="K165" s="83">
        <f>J165*Input!$B$1/1000</f>
        <v>3600</v>
      </c>
      <c r="L165" s="92">
        <v>0.5</v>
      </c>
      <c r="M165" s="93">
        <f>L165*Input!$B$1/1000</f>
        <v>400</v>
      </c>
      <c r="N165" s="94">
        <f>IF(J165&gt;=L165,0,IF((L165-J165)&gt;VLOOKUP(C165,Input!$D$4:$L$8,4)*1000,VLOOKUP(C165,Input!$D$4:$L$8,4)*1000,L165-J165))</f>
        <v>0</v>
      </c>
      <c r="O165" s="95">
        <f>N165*Input!$B$1/1000</f>
        <v>0</v>
      </c>
      <c r="P165" s="104">
        <f>IF(AND(B165&gt;=Input!$E$4,B165&lt;=Input!$F$4),Input!$K$4,IF(AND(B165&gt;=Input!$E$5,B165&lt;=Input!$F$5),Input!$K$5,IF(AND(B165&gt;=Input!$E$6,B165&lt;=Input!$F$6),Input!$K$6,IF(AND(B165&gt;=Input!$E$7,B165&lt;=Input!$F$7),Input!$K$7,0))))</f>
        <v>640</v>
      </c>
      <c r="Q165" s="58">
        <f t="shared" si="13"/>
        <v>640</v>
      </c>
      <c r="R165" s="59">
        <f>Q165*1000/Input!$B$1</f>
        <v>0.8</v>
      </c>
      <c r="S165" s="108">
        <f t="shared" si="14"/>
        <v>3634.5600000000004</v>
      </c>
      <c r="T165" s="109">
        <f>S165*1000/Input!$B$1/(24*3600)</f>
        <v>5.2583333333333342E-5</v>
      </c>
      <c r="U165" s="114">
        <f t="shared" si="15"/>
        <v>1.3145833333333334E-2</v>
      </c>
    </row>
    <row r="166" spans="1:21" x14ac:dyDescent="0.45">
      <c r="A166" s="40">
        <v>2000</v>
      </c>
      <c r="B166" s="41">
        <f t="shared" si="16"/>
        <v>43264</v>
      </c>
      <c r="C166" s="41" t="str">
        <f>IF(AND(B166&gt;=Input!$E$4,B166&lt;=Input!$F$4),Input!$D$4,IF(AND(B166&gt;=Input!$E$5,B166&lt;=Input!$F$5),Input!$D$5,IF(AND(B166&gt;=Input!$E$6,B166&lt;=Input!$F$6),Input!$D$6,IF(AND(B166&gt;=Input!$E$7,B166&lt;=Input!$F$7),Input!$D$7,"휴농"))))</f>
        <v>이앙기/착근기</v>
      </c>
      <c r="D166" s="32">
        <f>VLOOKUP(C166,Input!$D$4:$L$8,9)</f>
        <v>4</v>
      </c>
      <c r="E166" s="51">
        <f t="shared" si="17"/>
        <v>640</v>
      </c>
      <c r="F166" s="52">
        <f>E166*1000/Input!$B$1</f>
        <v>0.8</v>
      </c>
      <c r="G166" s="71">
        <f>IF(AND(B166&gt;=Input!$E$4,B166&lt;=Input!$F$4),Input!$Q$4,IF(AND(B166&gt;=Input!$E$5,B166&lt;=Input!$F$5),Input!$Q$5,IF(AND(B166&gt;=Input!$E$6,B166&lt;=Input!$F$6),Input!$Q$6,IF(AND(B166&gt;=Input!$E$7,B166&lt;=Input!$F$7),Input!$Q$7,0))))</f>
        <v>0.4</v>
      </c>
      <c r="H166" s="72">
        <f t="shared" si="12"/>
        <v>34.560000000000009</v>
      </c>
      <c r="I166" s="73">
        <f>H166*1000*1000/Input!$B$1</f>
        <v>43.20000000000001</v>
      </c>
      <c r="J166" s="82">
        <v>3.75</v>
      </c>
      <c r="K166" s="83">
        <f>J166*Input!$B$1/1000</f>
        <v>3000</v>
      </c>
      <c r="L166" s="92">
        <v>2.5</v>
      </c>
      <c r="M166" s="93">
        <f>L166*Input!$B$1/1000</f>
        <v>2000</v>
      </c>
      <c r="N166" s="94">
        <f>IF(J166&gt;=L166,0,IF((L166-J166)&gt;VLOOKUP(C166,Input!$D$4:$L$8,4)*1000,VLOOKUP(C166,Input!$D$4:$L$8,4)*1000,L166-J166))</f>
        <v>0</v>
      </c>
      <c r="O166" s="95">
        <f>N166*Input!$B$1/1000</f>
        <v>0</v>
      </c>
      <c r="P166" s="104">
        <f>IF(AND(B166&gt;=Input!$E$4,B166&lt;=Input!$F$4),Input!$K$4,IF(AND(B166&gt;=Input!$E$5,B166&lt;=Input!$F$5),Input!$K$5,IF(AND(B166&gt;=Input!$E$6,B166&lt;=Input!$F$6),Input!$K$6,IF(AND(B166&gt;=Input!$E$7,B166&lt;=Input!$F$7),Input!$K$7,0))))</f>
        <v>640</v>
      </c>
      <c r="Q166" s="58">
        <f t="shared" si="13"/>
        <v>640</v>
      </c>
      <c r="R166" s="59">
        <f>Q166*1000/Input!$B$1</f>
        <v>0.8</v>
      </c>
      <c r="S166" s="108">
        <f t="shared" si="14"/>
        <v>3034.56</v>
      </c>
      <c r="T166" s="109">
        <f>S166*1000/Input!$B$1/(24*3600)</f>
        <v>4.3902777777777778E-5</v>
      </c>
      <c r="U166" s="114">
        <f t="shared" si="15"/>
        <v>1.0975694444444444E-2</v>
      </c>
    </row>
    <row r="167" spans="1:21" x14ac:dyDescent="0.45">
      <c r="A167" s="40">
        <v>2000</v>
      </c>
      <c r="B167" s="41">
        <f t="shared" si="16"/>
        <v>43265</v>
      </c>
      <c r="C167" s="41" t="str">
        <f>IF(AND(B167&gt;=Input!$E$4,B167&lt;=Input!$F$4),Input!$D$4,IF(AND(B167&gt;=Input!$E$5,B167&lt;=Input!$F$5),Input!$D$5,IF(AND(B167&gt;=Input!$E$6,B167&lt;=Input!$F$6),Input!$D$6,IF(AND(B167&gt;=Input!$E$7,B167&lt;=Input!$F$7),Input!$D$7,"휴농"))))</f>
        <v>이앙기/착근기</v>
      </c>
      <c r="D167" s="32">
        <f>VLOOKUP(C167,Input!$D$4:$L$8,9)</f>
        <v>4</v>
      </c>
      <c r="E167" s="51">
        <f t="shared" si="17"/>
        <v>640</v>
      </c>
      <c r="F167" s="52">
        <f>E167*1000/Input!$B$1</f>
        <v>0.8</v>
      </c>
      <c r="G167" s="71">
        <f>IF(AND(B167&gt;=Input!$E$4,B167&lt;=Input!$F$4),Input!$Q$4,IF(AND(B167&gt;=Input!$E$5,B167&lt;=Input!$F$5),Input!$Q$5,IF(AND(B167&gt;=Input!$E$6,B167&lt;=Input!$F$6),Input!$Q$6,IF(AND(B167&gt;=Input!$E$7,B167&lt;=Input!$F$7),Input!$Q$7,0))))</f>
        <v>0.4</v>
      </c>
      <c r="H167" s="72">
        <f t="shared" si="12"/>
        <v>34.560000000000009</v>
      </c>
      <c r="I167" s="73">
        <f>H167*1000*1000/Input!$B$1</f>
        <v>43.20000000000001</v>
      </c>
      <c r="J167" s="82">
        <v>3.25</v>
      </c>
      <c r="K167" s="83">
        <f>J167*Input!$B$1/1000</f>
        <v>2600</v>
      </c>
      <c r="L167" s="92">
        <v>0.5</v>
      </c>
      <c r="M167" s="93">
        <f>L167*Input!$B$1/1000</f>
        <v>400</v>
      </c>
      <c r="N167" s="94">
        <f>IF(J167&gt;=L167,0,IF((L167-J167)&gt;VLOOKUP(C167,Input!$D$4:$L$8,4)*1000,VLOOKUP(C167,Input!$D$4:$L$8,4)*1000,L167-J167))</f>
        <v>0</v>
      </c>
      <c r="O167" s="95">
        <f>N167*Input!$B$1/1000</f>
        <v>0</v>
      </c>
      <c r="P167" s="104">
        <f>IF(AND(B167&gt;=Input!$E$4,B167&lt;=Input!$F$4),Input!$K$4,IF(AND(B167&gt;=Input!$E$5,B167&lt;=Input!$F$5),Input!$K$5,IF(AND(B167&gt;=Input!$E$6,B167&lt;=Input!$F$6),Input!$K$6,IF(AND(B167&gt;=Input!$E$7,B167&lt;=Input!$F$7),Input!$K$7,0))))</f>
        <v>640</v>
      </c>
      <c r="Q167" s="58">
        <f t="shared" si="13"/>
        <v>640</v>
      </c>
      <c r="R167" s="59">
        <f>Q167*1000/Input!$B$1</f>
        <v>0.8</v>
      </c>
      <c r="S167" s="108">
        <f t="shared" si="14"/>
        <v>2634.56</v>
      </c>
      <c r="T167" s="109">
        <f>S167*1000/Input!$B$1/(24*3600)</f>
        <v>3.8115740740740742E-5</v>
      </c>
      <c r="U167" s="114">
        <f t="shared" si="15"/>
        <v>9.5289351851851854E-3</v>
      </c>
    </row>
    <row r="168" spans="1:21" x14ac:dyDescent="0.45">
      <c r="A168" s="40">
        <v>2000</v>
      </c>
      <c r="B168" s="41">
        <f t="shared" si="16"/>
        <v>43266</v>
      </c>
      <c r="C168" s="41" t="str">
        <f>IF(AND(B168&gt;=Input!$E$4,B168&lt;=Input!$F$4),Input!$D$4,IF(AND(B168&gt;=Input!$E$5,B168&lt;=Input!$F$5),Input!$D$5,IF(AND(B168&gt;=Input!$E$6,B168&lt;=Input!$F$6),Input!$D$6,IF(AND(B168&gt;=Input!$E$7,B168&lt;=Input!$F$7),Input!$D$7,"휴농"))))</f>
        <v>이앙기/착근기</v>
      </c>
      <c r="D168" s="32">
        <f>VLOOKUP(C168,Input!$D$4:$L$8,9)</f>
        <v>4</v>
      </c>
      <c r="E168" s="51">
        <f t="shared" si="17"/>
        <v>640</v>
      </c>
      <c r="F168" s="52">
        <f>E168*1000/Input!$B$1</f>
        <v>0.8</v>
      </c>
      <c r="G168" s="71">
        <f>IF(AND(B168&gt;=Input!$E$4,B168&lt;=Input!$F$4),Input!$Q$4,IF(AND(B168&gt;=Input!$E$5,B168&lt;=Input!$F$5),Input!$Q$5,IF(AND(B168&gt;=Input!$E$6,B168&lt;=Input!$F$6),Input!$Q$6,IF(AND(B168&gt;=Input!$E$7,B168&lt;=Input!$F$7),Input!$Q$7,0))))</f>
        <v>0.4</v>
      </c>
      <c r="H168" s="72">
        <f t="shared" si="12"/>
        <v>34.560000000000009</v>
      </c>
      <c r="I168" s="73">
        <f>H168*1000*1000/Input!$B$1</f>
        <v>43.20000000000001</v>
      </c>
      <c r="J168" s="82">
        <v>2</v>
      </c>
      <c r="K168" s="83">
        <f>J168*Input!$B$1/1000</f>
        <v>1600</v>
      </c>
      <c r="L168" s="92">
        <v>4.5</v>
      </c>
      <c r="M168" s="93">
        <f>L168*Input!$B$1/1000</f>
        <v>3600</v>
      </c>
      <c r="N168" s="94">
        <f>IF(J168&gt;=L168,0,IF((L168-J168)&gt;VLOOKUP(C168,Input!$D$4:$L$8,4)*1000,VLOOKUP(C168,Input!$D$4:$L$8,4)*1000,L168-J168))</f>
        <v>2.5</v>
      </c>
      <c r="O168" s="95">
        <f>N168*Input!$B$1/1000</f>
        <v>2000</v>
      </c>
      <c r="P168" s="104">
        <f>IF(AND(B168&gt;=Input!$E$4,B168&lt;=Input!$F$4),Input!$K$4,IF(AND(B168&gt;=Input!$E$5,B168&lt;=Input!$F$5),Input!$K$5,IF(AND(B168&gt;=Input!$E$6,B168&lt;=Input!$F$6),Input!$K$6,IF(AND(B168&gt;=Input!$E$7,B168&lt;=Input!$F$7),Input!$K$7,0))))</f>
        <v>640</v>
      </c>
      <c r="Q168" s="58">
        <f t="shared" si="13"/>
        <v>640</v>
      </c>
      <c r="R168" s="59">
        <f>Q168*1000/Input!$B$1</f>
        <v>0.8</v>
      </c>
      <c r="S168" s="108">
        <f t="shared" si="14"/>
        <v>0</v>
      </c>
      <c r="T168" s="109">
        <f>S168*1000/Input!$B$1/(24*3600)</f>
        <v>0</v>
      </c>
      <c r="U168" s="114">
        <f t="shared" si="15"/>
        <v>0</v>
      </c>
    </row>
    <row r="169" spans="1:21" x14ac:dyDescent="0.45">
      <c r="A169" s="40">
        <v>2000</v>
      </c>
      <c r="B169" s="41">
        <f t="shared" si="16"/>
        <v>43267</v>
      </c>
      <c r="C169" s="41" t="str">
        <f>IF(AND(B169&gt;=Input!$E$4,B169&lt;=Input!$F$4),Input!$D$4,IF(AND(B169&gt;=Input!$E$5,B169&lt;=Input!$F$5),Input!$D$5,IF(AND(B169&gt;=Input!$E$6,B169&lt;=Input!$F$6),Input!$D$6,IF(AND(B169&gt;=Input!$E$7,B169&lt;=Input!$F$7),Input!$D$7,"휴농"))))</f>
        <v>이앙기/착근기</v>
      </c>
      <c r="D169" s="32">
        <f>VLOOKUP(C169,Input!$D$4:$L$8,9)</f>
        <v>4</v>
      </c>
      <c r="E169" s="51">
        <f t="shared" si="17"/>
        <v>640</v>
      </c>
      <c r="F169" s="52">
        <f>E169*1000/Input!$B$1</f>
        <v>0.8</v>
      </c>
      <c r="G169" s="71">
        <f>IF(AND(B169&gt;=Input!$E$4,B169&lt;=Input!$F$4),Input!$Q$4,IF(AND(B169&gt;=Input!$E$5,B169&lt;=Input!$F$5),Input!$Q$5,IF(AND(B169&gt;=Input!$E$6,B169&lt;=Input!$F$6),Input!$Q$6,IF(AND(B169&gt;=Input!$E$7,B169&lt;=Input!$F$7),Input!$Q$7,0))))</f>
        <v>0.4</v>
      </c>
      <c r="H169" s="72">
        <f t="shared" si="12"/>
        <v>34.560000000000009</v>
      </c>
      <c r="I169" s="73">
        <f>H169*1000*1000/Input!$B$1</f>
        <v>43.20000000000001</v>
      </c>
      <c r="J169" s="82">
        <v>9</v>
      </c>
      <c r="K169" s="83">
        <f>J169*Input!$B$1/1000</f>
        <v>7200</v>
      </c>
      <c r="L169" s="92">
        <v>1.5</v>
      </c>
      <c r="M169" s="93">
        <f>L169*Input!$B$1/1000</f>
        <v>1200</v>
      </c>
      <c r="N169" s="94">
        <f>IF(J169&gt;=L169,0,IF((L169-J169)&gt;VLOOKUP(C169,Input!$D$4:$L$8,4)*1000,VLOOKUP(C169,Input!$D$4:$L$8,4)*1000,L169-J169))</f>
        <v>0</v>
      </c>
      <c r="O169" s="95">
        <f>N169*Input!$B$1/1000</f>
        <v>0</v>
      </c>
      <c r="P169" s="104">
        <f>IF(AND(B169&gt;=Input!$E$4,B169&lt;=Input!$F$4),Input!$K$4,IF(AND(B169&gt;=Input!$E$5,B169&lt;=Input!$F$5),Input!$K$5,IF(AND(B169&gt;=Input!$E$6,B169&lt;=Input!$F$6),Input!$K$6,IF(AND(B169&gt;=Input!$E$7,B169&lt;=Input!$F$7),Input!$K$7,0))))</f>
        <v>640</v>
      </c>
      <c r="Q169" s="58">
        <f t="shared" si="13"/>
        <v>640</v>
      </c>
      <c r="R169" s="59">
        <f>Q169*1000/Input!$B$1</f>
        <v>0.8</v>
      </c>
      <c r="S169" s="108">
        <f t="shared" si="14"/>
        <v>7234.56</v>
      </c>
      <c r="T169" s="109">
        <f>S169*1000/Input!$B$1/(24*3600)</f>
        <v>1.0466666666666667E-4</v>
      </c>
      <c r="U169" s="114">
        <f t="shared" si="15"/>
        <v>2.6166666666666668E-2</v>
      </c>
    </row>
    <row r="170" spans="1:21" x14ac:dyDescent="0.45">
      <c r="A170" s="40">
        <v>2000</v>
      </c>
      <c r="B170" s="41">
        <f t="shared" si="16"/>
        <v>43268</v>
      </c>
      <c r="C170" s="41" t="str">
        <f>IF(AND(B170&gt;=Input!$E$4,B170&lt;=Input!$F$4),Input!$D$4,IF(AND(B170&gt;=Input!$E$5,B170&lt;=Input!$F$5),Input!$D$5,IF(AND(B170&gt;=Input!$E$6,B170&lt;=Input!$F$6),Input!$D$6,IF(AND(B170&gt;=Input!$E$7,B170&lt;=Input!$F$7),Input!$D$7,"휴농"))))</f>
        <v>이앙기/착근기</v>
      </c>
      <c r="D170" s="32">
        <f>VLOOKUP(C170,Input!$D$4:$L$8,9)</f>
        <v>4</v>
      </c>
      <c r="E170" s="51">
        <f t="shared" si="17"/>
        <v>640</v>
      </c>
      <c r="F170" s="52">
        <f>E170*1000/Input!$B$1</f>
        <v>0.8</v>
      </c>
      <c r="G170" s="71">
        <f>IF(AND(B170&gt;=Input!$E$4,B170&lt;=Input!$F$4),Input!$Q$4,IF(AND(B170&gt;=Input!$E$5,B170&lt;=Input!$F$5),Input!$Q$5,IF(AND(B170&gt;=Input!$E$6,B170&lt;=Input!$F$6),Input!$Q$6,IF(AND(B170&gt;=Input!$E$7,B170&lt;=Input!$F$7),Input!$Q$7,0))))</f>
        <v>0.4</v>
      </c>
      <c r="H170" s="72">
        <f t="shared" si="12"/>
        <v>34.560000000000009</v>
      </c>
      <c r="I170" s="73">
        <f>H170*1000*1000/Input!$B$1</f>
        <v>43.20000000000001</v>
      </c>
      <c r="J170" s="82">
        <v>3.75</v>
      </c>
      <c r="K170" s="83">
        <f>J170*Input!$B$1/1000</f>
        <v>3000</v>
      </c>
      <c r="L170" s="92">
        <v>2.5</v>
      </c>
      <c r="M170" s="93">
        <f>L170*Input!$B$1/1000</f>
        <v>2000</v>
      </c>
      <c r="N170" s="94">
        <f>IF(J170&gt;=L170,0,IF((L170-J170)&gt;VLOOKUP(C170,Input!$D$4:$L$8,4)*1000,VLOOKUP(C170,Input!$D$4:$L$8,4)*1000,L170-J170))</f>
        <v>0</v>
      </c>
      <c r="O170" s="95">
        <f>N170*Input!$B$1/1000</f>
        <v>0</v>
      </c>
      <c r="P170" s="104">
        <f>IF(AND(B170&gt;=Input!$E$4,B170&lt;=Input!$F$4),Input!$K$4,IF(AND(B170&gt;=Input!$E$5,B170&lt;=Input!$F$5),Input!$K$5,IF(AND(B170&gt;=Input!$E$6,B170&lt;=Input!$F$6),Input!$K$6,IF(AND(B170&gt;=Input!$E$7,B170&lt;=Input!$F$7),Input!$K$7,0))))</f>
        <v>640</v>
      </c>
      <c r="Q170" s="58">
        <f t="shared" si="13"/>
        <v>640</v>
      </c>
      <c r="R170" s="59">
        <f>Q170*1000/Input!$B$1</f>
        <v>0.8</v>
      </c>
      <c r="S170" s="108">
        <f t="shared" si="14"/>
        <v>3034.56</v>
      </c>
      <c r="T170" s="109">
        <f>S170*1000/Input!$B$1/(24*3600)</f>
        <v>4.3902777777777778E-5</v>
      </c>
      <c r="U170" s="114">
        <f t="shared" si="15"/>
        <v>1.0975694444444444E-2</v>
      </c>
    </row>
    <row r="171" spans="1:21" x14ac:dyDescent="0.45">
      <c r="A171" s="40">
        <v>2000</v>
      </c>
      <c r="B171" s="41">
        <f t="shared" si="16"/>
        <v>43269</v>
      </c>
      <c r="C171" s="41" t="str">
        <f>IF(AND(B171&gt;=Input!$E$4,B171&lt;=Input!$F$4),Input!$D$4,IF(AND(B171&gt;=Input!$E$5,B171&lt;=Input!$F$5),Input!$D$5,IF(AND(B171&gt;=Input!$E$6,B171&lt;=Input!$F$6),Input!$D$6,IF(AND(B171&gt;=Input!$E$7,B171&lt;=Input!$F$7),Input!$D$7,"휴농"))))</f>
        <v>이앙기/착근기</v>
      </c>
      <c r="D171" s="32">
        <f>VLOOKUP(C171,Input!$D$4:$L$8,9)</f>
        <v>4</v>
      </c>
      <c r="E171" s="51">
        <f t="shared" si="17"/>
        <v>640</v>
      </c>
      <c r="F171" s="52">
        <f>E171*1000/Input!$B$1</f>
        <v>0.8</v>
      </c>
      <c r="G171" s="71">
        <f>IF(AND(B171&gt;=Input!$E$4,B171&lt;=Input!$F$4),Input!$Q$4,IF(AND(B171&gt;=Input!$E$5,B171&lt;=Input!$F$5),Input!$Q$5,IF(AND(B171&gt;=Input!$E$6,B171&lt;=Input!$F$6),Input!$Q$6,IF(AND(B171&gt;=Input!$E$7,B171&lt;=Input!$F$7),Input!$Q$7,0))))</f>
        <v>0.4</v>
      </c>
      <c r="H171" s="72">
        <f t="shared" si="12"/>
        <v>34.560000000000009</v>
      </c>
      <c r="I171" s="73">
        <f>H171*1000*1000/Input!$B$1</f>
        <v>43.20000000000001</v>
      </c>
      <c r="J171" s="82">
        <v>6.25</v>
      </c>
      <c r="K171" s="83">
        <f>J171*Input!$B$1/1000</f>
        <v>5000</v>
      </c>
      <c r="L171" s="92">
        <v>3</v>
      </c>
      <c r="M171" s="93">
        <f>L171*Input!$B$1/1000</f>
        <v>2400</v>
      </c>
      <c r="N171" s="94">
        <f>IF(J171&gt;=L171,0,IF((L171-J171)&gt;VLOOKUP(C171,Input!$D$4:$L$8,4)*1000,VLOOKUP(C171,Input!$D$4:$L$8,4)*1000,L171-J171))</f>
        <v>0</v>
      </c>
      <c r="O171" s="95">
        <f>N171*Input!$B$1/1000</f>
        <v>0</v>
      </c>
      <c r="P171" s="104">
        <f>IF(AND(B171&gt;=Input!$E$4,B171&lt;=Input!$F$4),Input!$K$4,IF(AND(B171&gt;=Input!$E$5,B171&lt;=Input!$F$5),Input!$K$5,IF(AND(B171&gt;=Input!$E$6,B171&lt;=Input!$F$6),Input!$K$6,IF(AND(B171&gt;=Input!$E$7,B171&lt;=Input!$F$7),Input!$K$7,0))))</f>
        <v>640</v>
      </c>
      <c r="Q171" s="58">
        <f t="shared" si="13"/>
        <v>640</v>
      </c>
      <c r="R171" s="59">
        <f>Q171*1000/Input!$B$1</f>
        <v>0.8</v>
      </c>
      <c r="S171" s="108">
        <f t="shared" si="14"/>
        <v>5034.5600000000004</v>
      </c>
      <c r="T171" s="109">
        <f>S171*1000/Input!$B$1/(24*3600)</f>
        <v>7.2837962962962958E-5</v>
      </c>
      <c r="U171" s="114">
        <f t="shared" si="15"/>
        <v>1.8209490740740738E-2</v>
      </c>
    </row>
    <row r="172" spans="1:21" x14ac:dyDescent="0.45">
      <c r="A172" s="40">
        <v>2000</v>
      </c>
      <c r="B172" s="41">
        <f t="shared" si="16"/>
        <v>43270</v>
      </c>
      <c r="C172" s="41" t="str">
        <f>IF(AND(B172&gt;=Input!$E$4,B172&lt;=Input!$F$4),Input!$D$4,IF(AND(B172&gt;=Input!$E$5,B172&lt;=Input!$F$5),Input!$D$5,IF(AND(B172&gt;=Input!$E$6,B172&lt;=Input!$F$6),Input!$D$6,IF(AND(B172&gt;=Input!$E$7,B172&lt;=Input!$F$7),Input!$D$7,"휴농"))))</f>
        <v>이앙기/착근기</v>
      </c>
      <c r="D172" s="32">
        <f>VLOOKUP(C172,Input!$D$4:$L$8,9)</f>
        <v>4</v>
      </c>
      <c r="E172" s="51">
        <f t="shared" si="17"/>
        <v>640</v>
      </c>
      <c r="F172" s="52">
        <f>E172*1000/Input!$B$1</f>
        <v>0.8</v>
      </c>
      <c r="G172" s="71">
        <f>IF(AND(B172&gt;=Input!$E$4,B172&lt;=Input!$F$4),Input!$Q$4,IF(AND(B172&gt;=Input!$E$5,B172&lt;=Input!$F$5),Input!$Q$5,IF(AND(B172&gt;=Input!$E$6,B172&lt;=Input!$F$6),Input!$Q$6,IF(AND(B172&gt;=Input!$E$7,B172&lt;=Input!$F$7),Input!$Q$7,0))))</f>
        <v>0.4</v>
      </c>
      <c r="H172" s="72">
        <f t="shared" si="12"/>
        <v>34.560000000000009</v>
      </c>
      <c r="I172" s="73">
        <f>H172*1000*1000/Input!$B$1</f>
        <v>43.20000000000001</v>
      </c>
      <c r="J172" s="82">
        <v>5.5</v>
      </c>
      <c r="K172" s="83">
        <f>J172*Input!$B$1/1000</f>
        <v>4400</v>
      </c>
      <c r="L172" s="92">
        <v>4.5</v>
      </c>
      <c r="M172" s="93">
        <f>L172*Input!$B$1/1000</f>
        <v>3600</v>
      </c>
      <c r="N172" s="94">
        <f>IF(J172&gt;=L172,0,IF((L172-J172)&gt;VLOOKUP(C172,Input!$D$4:$L$8,4)*1000,VLOOKUP(C172,Input!$D$4:$L$8,4)*1000,L172-J172))</f>
        <v>0</v>
      </c>
      <c r="O172" s="95">
        <f>N172*Input!$B$1/1000</f>
        <v>0</v>
      </c>
      <c r="P172" s="104">
        <f>IF(AND(B172&gt;=Input!$E$4,B172&lt;=Input!$F$4),Input!$K$4,IF(AND(B172&gt;=Input!$E$5,B172&lt;=Input!$F$5),Input!$K$5,IF(AND(B172&gt;=Input!$E$6,B172&lt;=Input!$F$6),Input!$K$6,IF(AND(B172&gt;=Input!$E$7,B172&lt;=Input!$F$7),Input!$K$7,0))))</f>
        <v>640</v>
      </c>
      <c r="Q172" s="58">
        <f t="shared" si="13"/>
        <v>640</v>
      </c>
      <c r="R172" s="59">
        <f>Q172*1000/Input!$B$1</f>
        <v>0.8</v>
      </c>
      <c r="S172" s="108">
        <f t="shared" si="14"/>
        <v>4434.5600000000004</v>
      </c>
      <c r="T172" s="109">
        <f>S172*1000/Input!$B$1/(24*3600)</f>
        <v>6.41574074074074E-5</v>
      </c>
      <c r="U172" s="114">
        <f t="shared" si="15"/>
        <v>1.6039351851851846E-2</v>
      </c>
    </row>
    <row r="173" spans="1:21" x14ac:dyDescent="0.45">
      <c r="A173" s="40">
        <v>2000</v>
      </c>
      <c r="B173" s="41">
        <f t="shared" si="16"/>
        <v>43271</v>
      </c>
      <c r="C173" s="41" t="str">
        <f>IF(AND(B173&gt;=Input!$E$4,B173&lt;=Input!$F$4),Input!$D$4,IF(AND(B173&gt;=Input!$E$5,B173&lt;=Input!$F$5),Input!$D$5,IF(AND(B173&gt;=Input!$E$6,B173&lt;=Input!$F$6),Input!$D$6,IF(AND(B173&gt;=Input!$E$7,B173&lt;=Input!$F$7),Input!$D$7,"휴농"))))</f>
        <v>이앙기/착근기</v>
      </c>
      <c r="D173" s="32">
        <f>VLOOKUP(C173,Input!$D$4:$L$8,9)</f>
        <v>4</v>
      </c>
      <c r="E173" s="51">
        <f t="shared" si="17"/>
        <v>640</v>
      </c>
      <c r="F173" s="52">
        <f>E173*1000/Input!$B$1</f>
        <v>0.8</v>
      </c>
      <c r="G173" s="71">
        <f>IF(AND(B173&gt;=Input!$E$4,B173&lt;=Input!$F$4),Input!$Q$4,IF(AND(B173&gt;=Input!$E$5,B173&lt;=Input!$F$5),Input!$Q$5,IF(AND(B173&gt;=Input!$E$6,B173&lt;=Input!$F$6),Input!$Q$6,IF(AND(B173&gt;=Input!$E$7,B173&lt;=Input!$F$7),Input!$Q$7,0))))</f>
        <v>0.4</v>
      </c>
      <c r="H173" s="72">
        <f t="shared" si="12"/>
        <v>34.560000000000009</v>
      </c>
      <c r="I173" s="73">
        <f>H173*1000*1000/Input!$B$1</f>
        <v>43.20000000000001</v>
      </c>
      <c r="J173" s="82">
        <v>2.5</v>
      </c>
      <c r="K173" s="83">
        <f>J173*Input!$B$1/1000</f>
        <v>2000</v>
      </c>
      <c r="L173" s="92">
        <v>0.5</v>
      </c>
      <c r="M173" s="93">
        <f>L173*Input!$B$1/1000</f>
        <v>400</v>
      </c>
      <c r="N173" s="94">
        <f>IF(J173&gt;=L173,0,IF((L173-J173)&gt;VLOOKUP(C173,Input!$D$4:$L$8,4)*1000,VLOOKUP(C173,Input!$D$4:$L$8,4)*1000,L173-J173))</f>
        <v>0</v>
      </c>
      <c r="O173" s="95">
        <f>N173*Input!$B$1/1000</f>
        <v>0</v>
      </c>
      <c r="P173" s="104">
        <f>IF(AND(B173&gt;=Input!$E$4,B173&lt;=Input!$F$4),Input!$K$4,IF(AND(B173&gt;=Input!$E$5,B173&lt;=Input!$F$5),Input!$K$5,IF(AND(B173&gt;=Input!$E$6,B173&lt;=Input!$F$6),Input!$K$6,IF(AND(B173&gt;=Input!$E$7,B173&lt;=Input!$F$7),Input!$K$7,0))))</f>
        <v>640</v>
      </c>
      <c r="Q173" s="58">
        <f t="shared" si="13"/>
        <v>640</v>
      </c>
      <c r="R173" s="59">
        <f>Q173*1000/Input!$B$1</f>
        <v>0.8</v>
      </c>
      <c r="S173" s="108">
        <f t="shared" si="14"/>
        <v>2034.56</v>
      </c>
      <c r="T173" s="109">
        <f>S173*1000/Input!$B$1/(24*3600)</f>
        <v>2.9435185185185188E-5</v>
      </c>
      <c r="U173" s="114">
        <f t="shared" si="15"/>
        <v>7.3587962962962964E-3</v>
      </c>
    </row>
    <row r="174" spans="1:21" x14ac:dyDescent="0.45">
      <c r="A174" s="40">
        <v>2000</v>
      </c>
      <c r="B174" s="41">
        <f t="shared" si="16"/>
        <v>43272</v>
      </c>
      <c r="C174" s="41" t="str">
        <f>IF(AND(B174&gt;=Input!$E$4,B174&lt;=Input!$F$4),Input!$D$4,IF(AND(B174&gt;=Input!$E$5,B174&lt;=Input!$F$5),Input!$D$5,IF(AND(B174&gt;=Input!$E$6,B174&lt;=Input!$F$6),Input!$D$6,IF(AND(B174&gt;=Input!$E$7,B174&lt;=Input!$F$7),Input!$D$7,"휴농"))))</f>
        <v>분얼기</v>
      </c>
      <c r="D174" s="32">
        <f>VLOOKUP(C174,Input!$D$4:$L$8,9)</f>
        <v>3</v>
      </c>
      <c r="E174" s="51">
        <f t="shared" si="17"/>
        <v>640</v>
      </c>
      <c r="F174" s="52">
        <f>E174*1000/Input!$B$1</f>
        <v>0.8</v>
      </c>
      <c r="G174" s="71">
        <f>IF(AND(B174&gt;=Input!$E$4,B174&lt;=Input!$F$4),Input!$Q$4,IF(AND(B174&gt;=Input!$E$5,B174&lt;=Input!$F$5),Input!$Q$5,IF(AND(B174&gt;=Input!$E$6,B174&lt;=Input!$F$6),Input!$Q$6,IF(AND(B174&gt;=Input!$E$7,B174&lt;=Input!$F$7),Input!$Q$7,0))))</f>
        <v>0.25</v>
      </c>
      <c r="H174" s="72">
        <f t="shared" si="12"/>
        <v>21.6</v>
      </c>
      <c r="I174" s="73">
        <f>H174*1000*1000/Input!$B$1</f>
        <v>27</v>
      </c>
      <c r="J174" s="82">
        <v>1.25</v>
      </c>
      <c r="K174" s="83">
        <f>J174*Input!$B$1/1000</f>
        <v>1000</v>
      </c>
      <c r="L174" s="92">
        <v>3</v>
      </c>
      <c r="M174" s="93">
        <f>L174*Input!$B$1/1000</f>
        <v>2400</v>
      </c>
      <c r="N174" s="94">
        <f>IF(J174&gt;=L174,0,IF((L174-J174)&gt;VLOOKUP(C174,Input!$D$4:$L$8,4)*1000,VLOOKUP(C174,Input!$D$4:$L$8,4)*1000,L174-J174))</f>
        <v>1.75</v>
      </c>
      <c r="O174" s="95">
        <f>N174*Input!$B$1/1000</f>
        <v>1400</v>
      </c>
      <c r="P174" s="104">
        <f>IF(AND(B174&gt;=Input!$E$4,B174&lt;=Input!$F$4),Input!$K$4,IF(AND(B174&gt;=Input!$E$5,B174&lt;=Input!$F$5),Input!$K$5,IF(AND(B174&gt;=Input!$E$6,B174&lt;=Input!$F$6),Input!$K$6,IF(AND(B174&gt;=Input!$E$7,B174&lt;=Input!$F$7),Input!$K$7,0))))</f>
        <v>640</v>
      </c>
      <c r="Q174" s="58">
        <f t="shared" si="13"/>
        <v>640</v>
      </c>
      <c r="R174" s="59">
        <f>Q174*1000/Input!$B$1</f>
        <v>0.8</v>
      </c>
      <c r="S174" s="108">
        <f t="shared" si="14"/>
        <v>0</v>
      </c>
      <c r="T174" s="109">
        <f>S174*1000/Input!$B$1/(24*3600)</f>
        <v>0</v>
      </c>
      <c r="U174" s="114">
        <f t="shared" si="15"/>
        <v>0</v>
      </c>
    </row>
    <row r="175" spans="1:21" x14ac:dyDescent="0.45">
      <c r="A175" s="40">
        <v>2000</v>
      </c>
      <c r="B175" s="41">
        <f t="shared" si="16"/>
        <v>43273</v>
      </c>
      <c r="C175" s="41" t="str">
        <f>IF(AND(B175&gt;=Input!$E$4,B175&lt;=Input!$F$4),Input!$D$4,IF(AND(B175&gt;=Input!$E$5,B175&lt;=Input!$F$5),Input!$D$5,IF(AND(B175&gt;=Input!$E$6,B175&lt;=Input!$F$6),Input!$D$6,IF(AND(B175&gt;=Input!$E$7,B175&lt;=Input!$F$7),Input!$D$7,"휴농"))))</f>
        <v>분얼기</v>
      </c>
      <c r="D175" s="32">
        <f>VLOOKUP(C175,Input!$D$4:$L$8,9)</f>
        <v>3</v>
      </c>
      <c r="E175" s="51">
        <f t="shared" si="17"/>
        <v>640</v>
      </c>
      <c r="F175" s="52">
        <f>E175*1000/Input!$B$1</f>
        <v>0.8</v>
      </c>
      <c r="G175" s="71">
        <f>IF(AND(B175&gt;=Input!$E$4,B175&lt;=Input!$F$4),Input!$Q$4,IF(AND(B175&gt;=Input!$E$5,B175&lt;=Input!$F$5),Input!$Q$5,IF(AND(B175&gt;=Input!$E$6,B175&lt;=Input!$F$6),Input!$Q$6,IF(AND(B175&gt;=Input!$E$7,B175&lt;=Input!$F$7),Input!$Q$7,0))))</f>
        <v>0.25</v>
      </c>
      <c r="H175" s="72">
        <f t="shared" si="12"/>
        <v>21.6</v>
      </c>
      <c r="I175" s="73">
        <f>H175*1000*1000/Input!$B$1</f>
        <v>27</v>
      </c>
      <c r="J175" s="82">
        <v>9.5</v>
      </c>
      <c r="K175" s="83">
        <f>J175*Input!$B$1/1000</f>
        <v>7600</v>
      </c>
      <c r="L175" s="92">
        <v>2</v>
      </c>
      <c r="M175" s="93">
        <f>L175*Input!$B$1/1000</f>
        <v>1600</v>
      </c>
      <c r="N175" s="94">
        <f>IF(J175&gt;=L175,0,IF((L175-J175)&gt;VLOOKUP(C175,Input!$D$4:$L$8,4)*1000,VLOOKUP(C175,Input!$D$4:$L$8,4)*1000,L175-J175))</f>
        <v>0</v>
      </c>
      <c r="O175" s="95">
        <f>N175*Input!$B$1/1000</f>
        <v>0</v>
      </c>
      <c r="P175" s="104">
        <f>IF(AND(B175&gt;=Input!$E$4,B175&lt;=Input!$F$4),Input!$K$4,IF(AND(B175&gt;=Input!$E$5,B175&lt;=Input!$F$5),Input!$K$5,IF(AND(B175&gt;=Input!$E$6,B175&lt;=Input!$F$6),Input!$K$6,IF(AND(B175&gt;=Input!$E$7,B175&lt;=Input!$F$7),Input!$K$7,0))))</f>
        <v>640</v>
      </c>
      <c r="Q175" s="58">
        <f t="shared" si="13"/>
        <v>640</v>
      </c>
      <c r="R175" s="59">
        <f>Q175*1000/Input!$B$1</f>
        <v>0.8</v>
      </c>
      <c r="S175" s="108">
        <f t="shared" si="14"/>
        <v>7621.6</v>
      </c>
      <c r="T175" s="109">
        <f>S175*1000/Input!$B$1/(24*3600)</f>
        <v>1.1026620370370369E-4</v>
      </c>
      <c r="U175" s="114">
        <f t="shared" si="15"/>
        <v>4.4106481481481476E-2</v>
      </c>
    </row>
    <row r="176" spans="1:21" x14ac:dyDescent="0.45">
      <c r="A176" s="40">
        <v>2000</v>
      </c>
      <c r="B176" s="41">
        <f t="shared" si="16"/>
        <v>43274</v>
      </c>
      <c r="C176" s="41" t="str">
        <f>IF(AND(B176&gt;=Input!$E$4,B176&lt;=Input!$F$4),Input!$D$4,IF(AND(B176&gt;=Input!$E$5,B176&lt;=Input!$F$5),Input!$D$5,IF(AND(B176&gt;=Input!$E$6,B176&lt;=Input!$F$6),Input!$D$6,IF(AND(B176&gt;=Input!$E$7,B176&lt;=Input!$F$7),Input!$D$7,"휴농"))))</f>
        <v>분얼기</v>
      </c>
      <c r="D176" s="32">
        <f>VLOOKUP(C176,Input!$D$4:$L$8,9)</f>
        <v>3</v>
      </c>
      <c r="E176" s="51">
        <f t="shared" si="17"/>
        <v>640</v>
      </c>
      <c r="F176" s="52">
        <f>E176*1000/Input!$B$1</f>
        <v>0.8</v>
      </c>
      <c r="G176" s="71">
        <f>IF(AND(B176&gt;=Input!$E$4,B176&lt;=Input!$F$4),Input!$Q$4,IF(AND(B176&gt;=Input!$E$5,B176&lt;=Input!$F$5),Input!$Q$5,IF(AND(B176&gt;=Input!$E$6,B176&lt;=Input!$F$6),Input!$Q$6,IF(AND(B176&gt;=Input!$E$7,B176&lt;=Input!$F$7),Input!$Q$7,0))))</f>
        <v>0.25</v>
      </c>
      <c r="H176" s="72">
        <f t="shared" si="12"/>
        <v>21.6</v>
      </c>
      <c r="I176" s="73">
        <f>H176*1000*1000/Input!$B$1</f>
        <v>27</v>
      </c>
      <c r="J176" s="82">
        <v>8</v>
      </c>
      <c r="K176" s="83">
        <f>J176*Input!$B$1/1000</f>
        <v>6400</v>
      </c>
      <c r="L176" s="92">
        <v>4</v>
      </c>
      <c r="M176" s="93">
        <f>L176*Input!$B$1/1000</f>
        <v>3200</v>
      </c>
      <c r="N176" s="94">
        <f>IF(J176&gt;=L176,0,IF((L176-J176)&gt;VLOOKUP(C176,Input!$D$4:$L$8,4)*1000,VLOOKUP(C176,Input!$D$4:$L$8,4)*1000,L176-J176))</f>
        <v>0</v>
      </c>
      <c r="O176" s="95">
        <f>N176*Input!$B$1/1000</f>
        <v>0</v>
      </c>
      <c r="P176" s="104">
        <f>IF(AND(B176&gt;=Input!$E$4,B176&lt;=Input!$F$4),Input!$K$4,IF(AND(B176&gt;=Input!$E$5,B176&lt;=Input!$F$5),Input!$K$5,IF(AND(B176&gt;=Input!$E$6,B176&lt;=Input!$F$6),Input!$K$6,IF(AND(B176&gt;=Input!$E$7,B176&lt;=Input!$F$7),Input!$K$7,0))))</f>
        <v>640</v>
      </c>
      <c r="Q176" s="58">
        <f t="shared" si="13"/>
        <v>640</v>
      </c>
      <c r="R176" s="59">
        <f>Q176*1000/Input!$B$1</f>
        <v>0.8</v>
      </c>
      <c r="S176" s="108">
        <f t="shared" si="14"/>
        <v>6421.6</v>
      </c>
      <c r="T176" s="109">
        <f>S176*1000/Input!$B$1/(24*3600)</f>
        <v>9.2905092592592589E-5</v>
      </c>
      <c r="U176" s="114">
        <f t="shared" si="15"/>
        <v>3.7162037037037035E-2</v>
      </c>
    </row>
    <row r="177" spans="1:21" x14ac:dyDescent="0.45">
      <c r="A177" s="40">
        <v>2000</v>
      </c>
      <c r="B177" s="41">
        <f t="shared" si="16"/>
        <v>43275</v>
      </c>
      <c r="C177" s="41" t="str">
        <f>IF(AND(B177&gt;=Input!$E$4,B177&lt;=Input!$F$4),Input!$D$4,IF(AND(B177&gt;=Input!$E$5,B177&lt;=Input!$F$5),Input!$D$5,IF(AND(B177&gt;=Input!$E$6,B177&lt;=Input!$F$6),Input!$D$6,IF(AND(B177&gt;=Input!$E$7,B177&lt;=Input!$F$7),Input!$D$7,"휴농"))))</f>
        <v>분얼기</v>
      </c>
      <c r="D177" s="32">
        <f>VLOOKUP(C177,Input!$D$4:$L$8,9)</f>
        <v>3</v>
      </c>
      <c r="E177" s="51">
        <f t="shared" si="17"/>
        <v>640</v>
      </c>
      <c r="F177" s="52">
        <f>E177*1000/Input!$B$1</f>
        <v>0.8</v>
      </c>
      <c r="G177" s="71">
        <f>IF(AND(B177&gt;=Input!$E$4,B177&lt;=Input!$F$4),Input!$Q$4,IF(AND(B177&gt;=Input!$E$5,B177&lt;=Input!$F$5),Input!$Q$5,IF(AND(B177&gt;=Input!$E$6,B177&lt;=Input!$F$6),Input!$Q$6,IF(AND(B177&gt;=Input!$E$7,B177&lt;=Input!$F$7),Input!$Q$7,0))))</f>
        <v>0.25</v>
      </c>
      <c r="H177" s="72">
        <f t="shared" si="12"/>
        <v>21.6</v>
      </c>
      <c r="I177" s="73">
        <f>H177*1000*1000/Input!$B$1</f>
        <v>27</v>
      </c>
      <c r="J177" s="82">
        <v>3.5</v>
      </c>
      <c r="K177" s="83">
        <f>J177*Input!$B$1/1000</f>
        <v>2800</v>
      </c>
      <c r="L177" s="92">
        <v>3</v>
      </c>
      <c r="M177" s="93">
        <f>L177*Input!$B$1/1000</f>
        <v>2400</v>
      </c>
      <c r="N177" s="94">
        <f>IF(J177&gt;=L177,0,IF((L177-J177)&gt;VLOOKUP(C177,Input!$D$4:$L$8,4)*1000,VLOOKUP(C177,Input!$D$4:$L$8,4)*1000,L177-J177))</f>
        <v>0</v>
      </c>
      <c r="O177" s="95">
        <f>N177*Input!$B$1/1000</f>
        <v>0</v>
      </c>
      <c r="P177" s="104">
        <f>IF(AND(B177&gt;=Input!$E$4,B177&lt;=Input!$F$4),Input!$K$4,IF(AND(B177&gt;=Input!$E$5,B177&lt;=Input!$F$5),Input!$K$5,IF(AND(B177&gt;=Input!$E$6,B177&lt;=Input!$F$6),Input!$K$6,IF(AND(B177&gt;=Input!$E$7,B177&lt;=Input!$F$7),Input!$K$7,0))))</f>
        <v>640</v>
      </c>
      <c r="Q177" s="58">
        <f t="shared" si="13"/>
        <v>640</v>
      </c>
      <c r="R177" s="59">
        <f>Q177*1000/Input!$B$1</f>
        <v>0.8</v>
      </c>
      <c r="S177" s="108">
        <f t="shared" si="14"/>
        <v>2821.6</v>
      </c>
      <c r="T177" s="109">
        <f>S177*1000/Input!$B$1/(24*3600)</f>
        <v>4.0821759259259259E-5</v>
      </c>
      <c r="U177" s="114">
        <f t="shared" si="15"/>
        <v>1.6328703703703703E-2</v>
      </c>
    </row>
    <row r="178" spans="1:21" x14ac:dyDescent="0.45">
      <c r="A178" s="40">
        <v>2000</v>
      </c>
      <c r="B178" s="41">
        <f t="shared" si="16"/>
        <v>43276</v>
      </c>
      <c r="C178" s="41" t="str">
        <f>IF(AND(B178&gt;=Input!$E$4,B178&lt;=Input!$F$4),Input!$D$4,IF(AND(B178&gt;=Input!$E$5,B178&lt;=Input!$F$5),Input!$D$5,IF(AND(B178&gt;=Input!$E$6,B178&lt;=Input!$F$6),Input!$D$6,IF(AND(B178&gt;=Input!$E$7,B178&lt;=Input!$F$7),Input!$D$7,"휴농"))))</f>
        <v>분얼기</v>
      </c>
      <c r="D178" s="32">
        <f>VLOOKUP(C178,Input!$D$4:$L$8,9)</f>
        <v>3</v>
      </c>
      <c r="E178" s="51">
        <f t="shared" si="17"/>
        <v>640</v>
      </c>
      <c r="F178" s="52">
        <f>E178*1000/Input!$B$1</f>
        <v>0.8</v>
      </c>
      <c r="G178" s="71">
        <f>IF(AND(B178&gt;=Input!$E$4,B178&lt;=Input!$F$4),Input!$Q$4,IF(AND(B178&gt;=Input!$E$5,B178&lt;=Input!$F$5),Input!$Q$5,IF(AND(B178&gt;=Input!$E$6,B178&lt;=Input!$F$6),Input!$Q$6,IF(AND(B178&gt;=Input!$E$7,B178&lt;=Input!$F$7),Input!$Q$7,0))))</f>
        <v>0.25</v>
      </c>
      <c r="H178" s="72">
        <f t="shared" si="12"/>
        <v>21.6</v>
      </c>
      <c r="I178" s="73">
        <f>H178*1000*1000/Input!$B$1</f>
        <v>27</v>
      </c>
      <c r="J178" s="82">
        <v>4.75</v>
      </c>
      <c r="K178" s="83">
        <f>J178*Input!$B$1/1000</f>
        <v>3800</v>
      </c>
      <c r="L178" s="92">
        <v>2</v>
      </c>
      <c r="M178" s="93">
        <f>L178*Input!$B$1/1000</f>
        <v>1600</v>
      </c>
      <c r="N178" s="94">
        <f>IF(J178&gt;=L178,0,IF((L178-J178)&gt;VLOOKUP(C178,Input!$D$4:$L$8,4)*1000,VLOOKUP(C178,Input!$D$4:$L$8,4)*1000,L178-J178))</f>
        <v>0</v>
      </c>
      <c r="O178" s="95">
        <f>N178*Input!$B$1/1000</f>
        <v>0</v>
      </c>
      <c r="P178" s="104">
        <f>IF(AND(B178&gt;=Input!$E$4,B178&lt;=Input!$F$4),Input!$K$4,IF(AND(B178&gt;=Input!$E$5,B178&lt;=Input!$F$5),Input!$K$5,IF(AND(B178&gt;=Input!$E$6,B178&lt;=Input!$F$6),Input!$K$6,IF(AND(B178&gt;=Input!$E$7,B178&lt;=Input!$F$7),Input!$K$7,0))))</f>
        <v>640</v>
      </c>
      <c r="Q178" s="58">
        <f t="shared" si="13"/>
        <v>640</v>
      </c>
      <c r="R178" s="59">
        <f>Q178*1000/Input!$B$1</f>
        <v>0.8</v>
      </c>
      <c r="S178" s="108">
        <f t="shared" si="14"/>
        <v>3821.6000000000004</v>
      </c>
      <c r="T178" s="109">
        <f>S178*1000/Input!$B$1/(24*3600)</f>
        <v>5.5289351851851866E-5</v>
      </c>
      <c r="U178" s="114">
        <f t="shared" si="15"/>
        <v>2.2115740740740745E-2</v>
      </c>
    </row>
    <row r="179" spans="1:21" x14ac:dyDescent="0.45">
      <c r="A179" s="40">
        <v>2000</v>
      </c>
      <c r="B179" s="41">
        <f t="shared" si="16"/>
        <v>43277</v>
      </c>
      <c r="C179" s="41" t="str">
        <f>IF(AND(B179&gt;=Input!$E$4,B179&lt;=Input!$F$4),Input!$D$4,IF(AND(B179&gt;=Input!$E$5,B179&lt;=Input!$F$5),Input!$D$5,IF(AND(B179&gt;=Input!$E$6,B179&lt;=Input!$F$6),Input!$D$6,IF(AND(B179&gt;=Input!$E$7,B179&lt;=Input!$F$7),Input!$D$7,"휴농"))))</f>
        <v>분얼기</v>
      </c>
      <c r="D179" s="32">
        <f>VLOOKUP(C179,Input!$D$4:$L$8,9)</f>
        <v>3</v>
      </c>
      <c r="E179" s="51">
        <f t="shared" si="17"/>
        <v>640</v>
      </c>
      <c r="F179" s="52">
        <f>E179*1000/Input!$B$1</f>
        <v>0.8</v>
      </c>
      <c r="G179" s="71">
        <f>IF(AND(B179&gt;=Input!$E$4,B179&lt;=Input!$F$4),Input!$Q$4,IF(AND(B179&gt;=Input!$E$5,B179&lt;=Input!$F$5),Input!$Q$5,IF(AND(B179&gt;=Input!$E$6,B179&lt;=Input!$F$6),Input!$Q$6,IF(AND(B179&gt;=Input!$E$7,B179&lt;=Input!$F$7),Input!$Q$7,0))))</f>
        <v>0.25</v>
      </c>
      <c r="H179" s="72">
        <f t="shared" si="12"/>
        <v>21.6</v>
      </c>
      <c r="I179" s="73">
        <f>H179*1000*1000/Input!$B$1</f>
        <v>27</v>
      </c>
      <c r="J179" s="82">
        <v>10</v>
      </c>
      <c r="K179" s="83">
        <f>J179*Input!$B$1/1000</f>
        <v>8000</v>
      </c>
      <c r="L179" s="92">
        <v>1</v>
      </c>
      <c r="M179" s="93">
        <f>L179*Input!$B$1/1000</f>
        <v>800</v>
      </c>
      <c r="N179" s="94">
        <f>IF(J179&gt;=L179,0,IF((L179-J179)&gt;VLOOKUP(C179,Input!$D$4:$L$8,4)*1000,VLOOKUP(C179,Input!$D$4:$L$8,4)*1000,L179-J179))</f>
        <v>0</v>
      </c>
      <c r="O179" s="95">
        <f>N179*Input!$B$1/1000</f>
        <v>0</v>
      </c>
      <c r="P179" s="104">
        <f>IF(AND(B179&gt;=Input!$E$4,B179&lt;=Input!$F$4),Input!$K$4,IF(AND(B179&gt;=Input!$E$5,B179&lt;=Input!$F$5),Input!$K$5,IF(AND(B179&gt;=Input!$E$6,B179&lt;=Input!$F$6),Input!$K$6,IF(AND(B179&gt;=Input!$E$7,B179&lt;=Input!$F$7),Input!$K$7,0))))</f>
        <v>640</v>
      </c>
      <c r="Q179" s="58">
        <f t="shared" si="13"/>
        <v>640</v>
      </c>
      <c r="R179" s="59">
        <f>Q179*1000/Input!$B$1</f>
        <v>0.8</v>
      </c>
      <c r="S179" s="108">
        <f t="shared" si="14"/>
        <v>8021.6</v>
      </c>
      <c r="T179" s="109">
        <f>S179*1000/Input!$B$1/(24*3600)</f>
        <v>1.1605324074074073E-4</v>
      </c>
      <c r="U179" s="114">
        <f t="shared" si="15"/>
        <v>4.6421296296296294E-2</v>
      </c>
    </row>
    <row r="180" spans="1:21" x14ac:dyDescent="0.45">
      <c r="A180" s="40">
        <v>2000</v>
      </c>
      <c r="B180" s="41">
        <f t="shared" si="16"/>
        <v>43278</v>
      </c>
      <c r="C180" s="41" t="str">
        <f>IF(AND(B180&gt;=Input!$E$4,B180&lt;=Input!$F$4),Input!$D$4,IF(AND(B180&gt;=Input!$E$5,B180&lt;=Input!$F$5),Input!$D$5,IF(AND(B180&gt;=Input!$E$6,B180&lt;=Input!$F$6),Input!$D$6,IF(AND(B180&gt;=Input!$E$7,B180&lt;=Input!$F$7),Input!$D$7,"휴농"))))</f>
        <v>분얼기</v>
      </c>
      <c r="D180" s="32">
        <f>VLOOKUP(C180,Input!$D$4:$L$8,9)</f>
        <v>3</v>
      </c>
      <c r="E180" s="51">
        <f t="shared" si="17"/>
        <v>640</v>
      </c>
      <c r="F180" s="52">
        <f>E180*1000/Input!$B$1</f>
        <v>0.8</v>
      </c>
      <c r="G180" s="71">
        <f>IF(AND(B180&gt;=Input!$E$4,B180&lt;=Input!$F$4),Input!$Q$4,IF(AND(B180&gt;=Input!$E$5,B180&lt;=Input!$F$5),Input!$Q$5,IF(AND(B180&gt;=Input!$E$6,B180&lt;=Input!$F$6),Input!$Q$6,IF(AND(B180&gt;=Input!$E$7,B180&lt;=Input!$F$7),Input!$Q$7,0))))</f>
        <v>0.25</v>
      </c>
      <c r="H180" s="72">
        <f t="shared" si="12"/>
        <v>21.6</v>
      </c>
      <c r="I180" s="73">
        <f>H180*1000*1000/Input!$B$1</f>
        <v>27</v>
      </c>
      <c r="J180" s="82">
        <v>3.5</v>
      </c>
      <c r="K180" s="83">
        <f>J180*Input!$B$1/1000</f>
        <v>2800</v>
      </c>
      <c r="L180" s="92">
        <v>2.5</v>
      </c>
      <c r="M180" s="93">
        <f>L180*Input!$B$1/1000</f>
        <v>2000</v>
      </c>
      <c r="N180" s="94">
        <f>IF(J180&gt;=L180,0,IF((L180-J180)&gt;VLOOKUP(C180,Input!$D$4:$L$8,4)*1000,VLOOKUP(C180,Input!$D$4:$L$8,4)*1000,L180-J180))</f>
        <v>0</v>
      </c>
      <c r="O180" s="95">
        <f>N180*Input!$B$1/1000</f>
        <v>0</v>
      </c>
      <c r="P180" s="104">
        <f>IF(AND(B180&gt;=Input!$E$4,B180&lt;=Input!$F$4),Input!$K$4,IF(AND(B180&gt;=Input!$E$5,B180&lt;=Input!$F$5),Input!$K$5,IF(AND(B180&gt;=Input!$E$6,B180&lt;=Input!$F$6),Input!$K$6,IF(AND(B180&gt;=Input!$E$7,B180&lt;=Input!$F$7),Input!$K$7,0))))</f>
        <v>640</v>
      </c>
      <c r="Q180" s="58">
        <f t="shared" si="13"/>
        <v>640</v>
      </c>
      <c r="R180" s="59">
        <f>Q180*1000/Input!$B$1</f>
        <v>0.8</v>
      </c>
      <c r="S180" s="108">
        <f t="shared" si="14"/>
        <v>2821.6</v>
      </c>
      <c r="T180" s="109">
        <f>S180*1000/Input!$B$1/(24*3600)</f>
        <v>4.0821759259259259E-5</v>
      </c>
      <c r="U180" s="114">
        <f t="shared" si="15"/>
        <v>1.6328703703703703E-2</v>
      </c>
    </row>
    <row r="181" spans="1:21" x14ac:dyDescent="0.45">
      <c r="A181" s="40">
        <v>2000</v>
      </c>
      <c r="B181" s="41">
        <f t="shared" si="16"/>
        <v>43279</v>
      </c>
      <c r="C181" s="41" t="str">
        <f>IF(AND(B181&gt;=Input!$E$4,B181&lt;=Input!$F$4),Input!$D$4,IF(AND(B181&gt;=Input!$E$5,B181&lt;=Input!$F$5),Input!$D$5,IF(AND(B181&gt;=Input!$E$6,B181&lt;=Input!$F$6),Input!$D$6,IF(AND(B181&gt;=Input!$E$7,B181&lt;=Input!$F$7),Input!$D$7,"휴농"))))</f>
        <v>분얼기</v>
      </c>
      <c r="D181" s="32">
        <f>VLOOKUP(C181,Input!$D$4:$L$8,9)</f>
        <v>3</v>
      </c>
      <c r="E181" s="51">
        <f t="shared" si="17"/>
        <v>640</v>
      </c>
      <c r="F181" s="52">
        <f>E181*1000/Input!$B$1</f>
        <v>0.8</v>
      </c>
      <c r="G181" s="71">
        <f>IF(AND(B181&gt;=Input!$E$4,B181&lt;=Input!$F$4),Input!$Q$4,IF(AND(B181&gt;=Input!$E$5,B181&lt;=Input!$F$5),Input!$Q$5,IF(AND(B181&gt;=Input!$E$6,B181&lt;=Input!$F$6),Input!$Q$6,IF(AND(B181&gt;=Input!$E$7,B181&lt;=Input!$F$7),Input!$Q$7,0))))</f>
        <v>0.25</v>
      </c>
      <c r="H181" s="72">
        <f t="shared" si="12"/>
        <v>21.6</v>
      </c>
      <c r="I181" s="73">
        <f>H181*1000*1000/Input!$B$1</f>
        <v>27</v>
      </c>
      <c r="J181" s="82">
        <v>0.75</v>
      </c>
      <c r="K181" s="83">
        <f>J181*Input!$B$1/1000</f>
        <v>600</v>
      </c>
      <c r="L181" s="92">
        <v>2</v>
      </c>
      <c r="M181" s="93">
        <f>L181*Input!$B$1/1000</f>
        <v>1600</v>
      </c>
      <c r="N181" s="94">
        <f>IF(J181&gt;=L181,0,IF((L181-J181)&gt;VLOOKUP(C181,Input!$D$4:$L$8,4)*1000,VLOOKUP(C181,Input!$D$4:$L$8,4)*1000,L181-J181))</f>
        <v>1.25</v>
      </c>
      <c r="O181" s="95">
        <f>N181*Input!$B$1/1000</f>
        <v>1000</v>
      </c>
      <c r="P181" s="104">
        <f>IF(AND(B181&gt;=Input!$E$4,B181&lt;=Input!$F$4),Input!$K$4,IF(AND(B181&gt;=Input!$E$5,B181&lt;=Input!$F$5),Input!$K$5,IF(AND(B181&gt;=Input!$E$6,B181&lt;=Input!$F$6),Input!$K$6,IF(AND(B181&gt;=Input!$E$7,B181&lt;=Input!$F$7),Input!$K$7,0))))</f>
        <v>640</v>
      </c>
      <c r="Q181" s="58">
        <f t="shared" si="13"/>
        <v>640</v>
      </c>
      <c r="R181" s="59">
        <f>Q181*1000/Input!$B$1</f>
        <v>0.8</v>
      </c>
      <c r="S181" s="108">
        <f t="shared" si="14"/>
        <v>0</v>
      </c>
      <c r="T181" s="109">
        <f>S181*1000/Input!$B$1/(24*3600)</f>
        <v>0</v>
      </c>
      <c r="U181" s="114">
        <f t="shared" si="15"/>
        <v>0</v>
      </c>
    </row>
    <row r="182" spans="1:21" x14ac:dyDescent="0.45">
      <c r="A182" s="40">
        <v>2000</v>
      </c>
      <c r="B182" s="41">
        <f t="shared" si="16"/>
        <v>43280</v>
      </c>
      <c r="C182" s="41" t="str">
        <f>IF(AND(B182&gt;=Input!$E$4,B182&lt;=Input!$F$4),Input!$D$4,IF(AND(B182&gt;=Input!$E$5,B182&lt;=Input!$F$5),Input!$D$5,IF(AND(B182&gt;=Input!$E$6,B182&lt;=Input!$F$6),Input!$D$6,IF(AND(B182&gt;=Input!$E$7,B182&lt;=Input!$F$7),Input!$D$7,"휴농"))))</f>
        <v>분얼기</v>
      </c>
      <c r="D182" s="32">
        <f>VLOOKUP(C182,Input!$D$4:$L$8,9)</f>
        <v>3</v>
      </c>
      <c r="E182" s="51">
        <f t="shared" si="17"/>
        <v>640</v>
      </c>
      <c r="F182" s="52">
        <f>E182*1000/Input!$B$1</f>
        <v>0.8</v>
      </c>
      <c r="G182" s="71">
        <f>IF(AND(B182&gt;=Input!$E$4,B182&lt;=Input!$F$4),Input!$Q$4,IF(AND(B182&gt;=Input!$E$5,B182&lt;=Input!$F$5),Input!$Q$5,IF(AND(B182&gt;=Input!$E$6,B182&lt;=Input!$F$6),Input!$Q$6,IF(AND(B182&gt;=Input!$E$7,B182&lt;=Input!$F$7),Input!$Q$7,0))))</f>
        <v>0.25</v>
      </c>
      <c r="H182" s="72">
        <f t="shared" si="12"/>
        <v>21.6</v>
      </c>
      <c r="I182" s="73">
        <f>H182*1000*1000/Input!$B$1</f>
        <v>27</v>
      </c>
      <c r="J182" s="82">
        <v>7.25</v>
      </c>
      <c r="K182" s="83">
        <f>J182*Input!$B$1/1000</f>
        <v>5800</v>
      </c>
      <c r="L182" s="92">
        <v>0.5</v>
      </c>
      <c r="M182" s="93">
        <f>L182*Input!$B$1/1000</f>
        <v>400</v>
      </c>
      <c r="N182" s="94">
        <f>IF(J182&gt;=L182,0,IF((L182-J182)&gt;VLOOKUP(C182,Input!$D$4:$L$8,4)*1000,VLOOKUP(C182,Input!$D$4:$L$8,4)*1000,L182-J182))</f>
        <v>0</v>
      </c>
      <c r="O182" s="95">
        <f>N182*Input!$B$1/1000</f>
        <v>0</v>
      </c>
      <c r="P182" s="104">
        <f>IF(AND(B182&gt;=Input!$E$4,B182&lt;=Input!$F$4),Input!$K$4,IF(AND(B182&gt;=Input!$E$5,B182&lt;=Input!$F$5),Input!$K$5,IF(AND(B182&gt;=Input!$E$6,B182&lt;=Input!$F$6),Input!$K$6,IF(AND(B182&gt;=Input!$E$7,B182&lt;=Input!$F$7),Input!$K$7,0))))</f>
        <v>640</v>
      </c>
      <c r="Q182" s="58">
        <f t="shared" si="13"/>
        <v>640</v>
      </c>
      <c r="R182" s="59">
        <f>Q182*1000/Input!$B$1</f>
        <v>0.8</v>
      </c>
      <c r="S182" s="108">
        <f t="shared" si="14"/>
        <v>5821.6</v>
      </c>
      <c r="T182" s="109">
        <f>S182*1000/Input!$B$1/(24*3600)</f>
        <v>8.4224537037037045E-5</v>
      </c>
      <c r="U182" s="114">
        <f t="shared" si="15"/>
        <v>3.3689814814814818E-2</v>
      </c>
    </row>
    <row r="183" spans="1:21" x14ac:dyDescent="0.45">
      <c r="A183" s="40">
        <v>2000</v>
      </c>
      <c r="B183" s="41">
        <f t="shared" si="16"/>
        <v>43281</v>
      </c>
      <c r="C183" s="41" t="str">
        <f>IF(AND(B183&gt;=Input!$E$4,B183&lt;=Input!$F$4),Input!$D$4,IF(AND(B183&gt;=Input!$E$5,B183&lt;=Input!$F$5),Input!$D$5,IF(AND(B183&gt;=Input!$E$6,B183&lt;=Input!$F$6),Input!$D$6,IF(AND(B183&gt;=Input!$E$7,B183&lt;=Input!$F$7),Input!$D$7,"휴농"))))</f>
        <v>분얼기</v>
      </c>
      <c r="D183" s="32">
        <f>VLOOKUP(C183,Input!$D$4:$L$8,9)</f>
        <v>3</v>
      </c>
      <c r="E183" s="51">
        <f t="shared" si="17"/>
        <v>640</v>
      </c>
      <c r="F183" s="52">
        <f>E183*1000/Input!$B$1</f>
        <v>0.8</v>
      </c>
      <c r="G183" s="71">
        <f>IF(AND(B183&gt;=Input!$E$4,B183&lt;=Input!$F$4),Input!$Q$4,IF(AND(B183&gt;=Input!$E$5,B183&lt;=Input!$F$5),Input!$Q$5,IF(AND(B183&gt;=Input!$E$6,B183&lt;=Input!$F$6),Input!$Q$6,IF(AND(B183&gt;=Input!$E$7,B183&lt;=Input!$F$7),Input!$Q$7,0))))</f>
        <v>0.25</v>
      </c>
      <c r="H183" s="72">
        <f t="shared" si="12"/>
        <v>21.6</v>
      </c>
      <c r="I183" s="73">
        <f>H183*1000*1000/Input!$B$1</f>
        <v>27</v>
      </c>
      <c r="J183" s="82">
        <v>6.75</v>
      </c>
      <c r="K183" s="83">
        <f>J183*Input!$B$1/1000</f>
        <v>5400</v>
      </c>
      <c r="L183" s="92">
        <v>3.5</v>
      </c>
      <c r="M183" s="93">
        <f>L183*Input!$B$1/1000</f>
        <v>2800</v>
      </c>
      <c r="N183" s="94">
        <f>IF(J183&gt;=L183,0,IF((L183-J183)&gt;VLOOKUP(C183,Input!$D$4:$L$8,4)*1000,VLOOKUP(C183,Input!$D$4:$L$8,4)*1000,L183-J183))</f>
        <v>0</v>
      </c>
      <c r="O183" s="95">
        <f>N183*Input!$B$1/1000</f>
        <v>0</v>
      </c>
      <c r="P183" s="104">
        <f>IF(AND(B183&gt;=Input!$E$4,B183&lt;=Input!$F$4),Input!$K$4,IF(AND(B183&gt;=Input!$E$5,B183&lt;=Input!$F$5),Input!$K$5,IF(AND(B183&gt;=Input!$E$6,B183&lt;=Input!$F$6),Input!$K$6,IF(AND(B183&gt;=Input!$E$7,B183&lt;=Input!$F$7),Input!$K$7,0))))</f>
        <v>640</v>
      </c>
      <c r="Q183" s="58">
        <f t="shared" si="13"/>
        <v>640</v>
      </c>
      <c r="R183" s="59">
        <f>Q183*1000/Input!$B$1</f>
        <v>0.8</v>
      </c>
      <c r="S183" s="108">
        <f t="shared" si="14"/>
        <v>5421.6</v>
      </c>
      <c r="T183" s="109">
        <f>S183*1000/Input!$B$1/(24*3600)</f>
        <v>7.8437500000000002E-5</v>
      </c>
      <c r="U183" s="114">
        <f t="shared" si="15"/>
        <v>3.1375E-2</v>
      </c>
    </row>
    <row r="184" spans="1:21" x14ac:dyDescent="0.45">
      <c r="A184" s="40">
        <v>2000</v>
      </c>
      <c r="B184" s="41">
        <f t="shared" si="16"/>
        <v>43282</v>
      </c>
      <c r="C184" s="41" t="str">
        <f>IF(AND(B184&gt;=Input!$E$4,B184&lt;=Input!$F$4),Input!$D$4,IF(AND(B184&gt;=Input!$E$5,B184&lt;=Input!$F$5),Input!$D$5,IF(AND(B184&gt;=Input!$E$6,B184&lt;=Input!$F$6),Input!$D$6,IF(AND(B184&gt;=Input!$E$7,B184&lt;=Input!$F$7),Input!$D$7,"휴농"))))</f>
        <v>분얼기</v>
      </c>
      <c r="D184" s="32">
        <f>VLOOKUP(C184,Input!$D$4:$L$8,9)</f>
        <v>3</v>
      </c>
      <c r="E184" s="51">
        <f t="shared" si="17"/>
        <v>640</v>
      </c>
      <c r="F184" s="52">
        <f>E184*1000/Input!$B$1</f>
        <v>0.8</v>
      </c>
      <c r="G184" s="71">
        <f>IF(AND(B184&gt;=Input!$E$4,B184&lt;=Input!$F$4),Input!$Q$4,IF(AND(B184&gt;=Input!$E$5,B184&lt;=Input!$F$5),Input!$Q$5,IF(AND(B184&gt;=Input!$E$6,B184&lt;=Input!$F$6),Input!$Q$6,IF(AND(B184&gt;=Input!$E$7,B184&lt;=Input!$F$7),Input!$Q$7,0))))</f>
        <v>0.25</v>
      </c>
      <c r="H184" s="72">
        <f t="shared" si="12"/>
        <v>21.6</v>
      </c>
      <c r="I184" s="73">
        <f>H184*1000*1000/Input!$B$1</f>
        <v>27</v>
      </c>
      <c r="J184" s="82">
        <v>12.25</v>
      </c>
      <c r="K184" s="83">
        <f>J184*Input!$B$1/1000</f>
        <v>9800</v>
      </c>
      <c r="L184" s="92">
        <v>0</v>
      </c>
      <c r="M184" s="93">
        <f>L184*Input!$B$1/1000</f>
        <v>0</v>
      </c>
      <c r="N184" s="94">
        <f>IF(J184&gt;=L184,0,IF((L184-J184)&gt;VLOOKUP(C184,Input!$D$4:$L$8,4)*1000,VLOOKUP(C184,Input!$D$4:$L$8,4)*1000,L184-J184))</f>
        <v>0</v>
      </c>
      <c r="O184" s="95">
        <f>N184*Input!$B$1/1000</f>
        <v>0</v>
      </c>
      <c r="P184" s="104">
        <f>IF(AND(B184&gt;=Input!$E$4,B184&lt;=Input!$F$4),Input!$K$4,IF(AND(B184&gt;=Input!$E$5,B184&lt;=Input!$F$5),Input!$K$5,IF(AND(B184&gt;=Input!$E$6,B184&lt;=Input!$F$6),Input!$K$6,IF(AND(B184&gt;=Input!$E$7,B184&lt;=Input!$F$7),Input!$K$7,0))))</f>
        <v>640</v>
      </c>
      <c r="Q184" s="58">
        <f t="shared" si="13"/>
        <v>640</v>
      </c>
      <c r="R184" s="59">
        <f>Q184*1000/Input!$B$1</f>
        <v>0.8</v>
      </c>
      <c r="S184" s="108">
        <f t="shared" si="14"/>
        <v>9821.6</v>
      </c>
      <c r="T184" s="109">
        <f>S184*1000/Input!$B$1/(24*3600)</f>
        <v>1.420949074074074E-4</v>
      </c>
      <c r="U184" s="114">
        <f t="shared" si="15"/>
        <v>5.6837962962962965E-2</v>
      </c>
    </row>
    <row r="185" spans="1:21" x14ac:dyDescent="0.45">
      <c r="A185" s="40">
        <v>2000</v>
      </c>
      <c r="B185" s="41">
        <f t="shared" si="16"/>
        <v>43283</v>
      </c>
      <c r="C185" s="41" t="str">
        <f>IF(AND(B185&gt;=Input!$E$4,B185&lt;=Input!$F$4),Input!$D$4,IF(AND(B185&gt;=Input!$E$5,B185&lt;=Input!$F$5),Input!$D$5,IF(AND(B185&gt;=Input!$E$6,B185&lt;=Input!$F$6),Input!$D$6,IF(AND(B185&gt;=Input!$E$7,B185&lt;=Input!$F$7),Input!$D$7,"휴농"))))</f>
        <v>분얼기</v>
      </c>
      <c r="D185" s="32">
        <f>VLOOKUP(C185,Input!$D$4:$L$8,9)</f>
        <v>3</v>
      </c>
      <c r="E185" s="51">
        <f t="shared" si="17"/>
        <v>640</v>
      </c>
      <c r="F185" s="52">
        <f>E185*1000/Input!$B$1</f>
        <v>0.8</v>
      </c>
      <c r="G185" s="71">
        <f>IF(AND(B185&gt;=Input!$E$4,B185&lt;=Input!$F$4),Input!$Q$4,IF(AND(B185&gt;=Input!$E$5,B185&lt;=Input!$F$5),Input!$Q$5,IF(AND(B185&gt;=Input!$E$6,B185&lt;=Input!$F$6),Input!$Q$6,IF(AND(B185&gt;=Input!$E$7,B185&lt;=Input!$F$7),Input!$Q$7,0))))</f>
        <v>0.25</v>
      </c>
      <c r="H185" s="72">
        <f t="shared" si="12"/>
        <v>21.6</v>
      </c>
      <c r="I185" s="73">
        <f>H185*1000*1000/Input!$B$1</f>
        <v>27</v>
      </c>
      <c r="J185" s="82">
        <v>3.5</v>
      </c>
      <c r="K185" s="83">
        <f>J185*Input!$B$1/1000</f>
        <v>2800</v>
      </c>
      <c r="L185" s="92">
        <v>0.5</v>
      </c>
      <c r="M185" s="93">
        <f>L185*Input!$B$1/1000</f>
        <v>400</v>
      </c>
      <c r="N185" s="94">
        <f>IF(J185&gt;=L185,0,IF((L185-J185)&gt;VLOOKUP(C185,Input!$D$4:$L$8,4)*1000,VLOOKUP(C185,Input!$D$4:$L$8,4)*1000,L185-J185))</f>
        <v>0</v>
      </c>
      <c r="O185" s="95">
        <f>N185*Input!$B$1/1000</f>
        <v>0</v>
      </c>
      <c r="P185" s="104">
        <f>IF(AND(B185&gt;=Input!$E$4,B185&lt;=Input!$F$4),Input!$K$4,IF(AND(B185&gt;=Input!$E$5,B185&lt;=Input!$F$5),Input!$K$5,IF(AND(B185&gt;=Input!$E$6,B185&lt;=Input!$F$6),Input!$K$6,IF(AND(B185&gt;=Input!$E$7,B185&lt;=Input!$F$7),Input!$K$7,0))))</f>
        <v>640</v>
      </c>
      <c r="Q185" s="58">
        <f t="shared" si="13"/>
        <v>640</v>
      </c>
      <c r="R185" s="59">
        <f>Q185*1000/Input!$B$1</f>
        <v>0.8</v>
      </c>
      <c r="S185" s="108">
        <f t="shared" si="14"/>
        <v>2821.6</v>
      </c>
      <c r="T185" s="109">
        <f>S185*1000/Input!$B$1/(24*3600)</f>
        <v>4.0821759259259259E-5</v>
      </c>
      <c r="U185" s="114">
        <f t="shared" si="15"/>
        <v>1.6328703703703703E-2</v>
      </c>
    </row>
    <row r="186" spans="1:21" x14ac:dyDescent="0.45">
      <c r="A186" s="40">
        <v>2000</v>
      </c>
      <c r="B186" s="41">
        <f t="shared" si="16"/>
        <v>43284</v>
      </c>
      <c r="C186" s="41" t="str">
        <f>IF(AND(B186&gt;=Input!$E$4,B186&lt;=Input!$F$4),Input!$D$4,IF(AND(B186&gt;=Input!$E$5,B186&lt;=Input!$F$5),Input!$D$5,IF(AND(B186&gt;=Input!$E$6,B186&lt;=Input!$F$6),Input!$D$6,IF(AND(B186&gt;=Input!$E$7,B186&lt;=Input!$F$7),Input!$D$7,"휴농"))))</f>
        <v>분얼기</v>
      </c>
      <c r="D186" s="32">
        <f>VLOOKUP(C186,Input!$D$4:$L$8,9)</f>
        <v>3</v>
      </c>
      <c r="E186" s="51">
        <f t="shared" si="17"/>
        <v>640</v>
      </c>
      <c r="F186" s="52">
        <f>E186*1000/Input!$B$1</f>
        <v>0.8</v>
      </c>
      <c r="G186" s="71">
        <f>IF(AND(B186&gt;=Input!$E$4,B186&lt;=Input!$F$4),Input!$Q$4,IF(AND(B186&gt;=Input!$E$5,B186&lt;=Input!$F$5),Input!$Q$5,IF(AND(B186&gt;=Input!$E$6,B186&lt;=Input!$F$6),Input!$Q$6,IF(AND(B186&gt;=Input!$E$7,B186&lt;=Input!$F$7),Input!$Q$7,0))))</f>
        <v>0.25</v>
      </c>
      <c r="H186" s="72">
        <f t="shared" si="12"/>
        <v>21.6</v>
      </c>
      <c r="I186" s="73">
        <f>H186*1000*1000/Input!$B$1</f>
        <v>27</v>
      </c>
      <c r="J186" s="82">
        <v>11.5</v>
      </c>
      <c r="K186" s="83">
        <f>J186*Input!$B$1/1000</f>
        <v>9200</v>
      </c>
      <c r="L186" s="92">
        <v>3.5</v>
      </c>
      <c r="M186" s="93">
        <f>L186*Input!$B$1/1000</f>
        <v>2800</v>
      </c>
      <c r="N186" s="94">
        <f>IF(J186&gt;=L186,0,IF((L186-J186)&gt;VLOOKUP(C186,Input!$D$4:$L$8,4)*1000,VLOOKUP(C186,Input!$D$4:$L$8,4)*1000,L186-J186))</f>
        <v>0</v>
      </c>
      <c r="O186" s="95">
        <f>N186*Input!$B$1/1000</f>
        <v>0</v>
      </c>
      <c r="P186" s="104">
        <f>IF(AND(B186&gt;=Input!$E$4,B186&lt;=Input!$F$4),Input!$K$4,IF(AND(B186&gt;=Input!$E$5,B186&lt;=Input!$F$5),Input!$K$5,IF(AND(B186&gt;=Input!$E$6,B186&lt;=Input!$F$6),Input!$K$6,IF(AND(B186&gt;=Input!$E$7,B186&lt;=Input!$F$7),Input!$K$7,0))))</f>
        <v>640</v>
      </c>
      <c r="Q186" s="58">
        <f t="shared" si="13"/>
        <v>640</v>
      </c>
      <c r="R186" s="59">
        <f>Q186*1000/Input!$B$1</f>
        <v>0.8</v>
      </c>
      <c r="S186" s="108">
        <f t="shared" si="14"/>
        <v>9221.6</v>
      </c>
      <c r="T186" s="109">
        <f>S186*1000/Input!$B$1/(24*3600)</f>
        <v>1.3341435185185185E-4</v>
      </c>
      <c r="U186" s="114">
        <f t="shared" si="15"/>
        <v>5.3365740740740741E-2</v>
      </c>
    </row>
    <row r="187" spans="1:21" x14ac:dyDescent="0.45">
      <c r="A187" s="40">
        <v>2000</v>
      </c>
      <c r="B187" s="41">
        <f t="shared" si="16"/>
        <v>43285</v>
      </c>
      <c r="C187" s="41" t="str">
        <f>IF(AND(B187&gt;=Input!$E$4,B187&lt;=Input!$F$4),Input!$D$4,IF(AND(B187&gt;=Input!$E$5,B187&lt;=Input!$F$5),Input!$D$5,IF(AND(B187&gt;=Input!$E$6,B187&lt;=Input!$F$6),Input!$D$6,IF(AND(B187&gt;=Input!$E$7,B187&lt;=Input!$F$7),Input!$D$7,"휴농"))))</f>
        <v>분얼기</v>
      </c>
      <c r="D187" s="32">
        <f>VLOOKUP(C187,Input!$D$4:$L$8,9)</f>
        <v>3</v>
      </c>
      <c r="E187" s="51">
        <f t="shared" si="17"/>
        <v>640</v>
      </c>
      <c r="F187" s="52">
        <f>E187*1000/Input!$B$1</f>
        <v>0.8</v>
      </c>
      <c r="G187" s="71">
        <f>IF(AND(B187&gt;=Input!$E$4,B187&lt;=Input!$F$4),Input!$Q$4,IF(AND(B187&gt;=Input!$E$5,B187&lt;=Input!$F$5),Input!$Q$5,IF(AND(B187&gt;=Input!$E$6,B187&lt;=Input!$F$6),Input!$Q$6,IF(AND(B187&gt;=Input!$E$7,B187&lt;=Input!$F$7),Input!$Q$7,0))))</f>
        <v>0.25</v>
      </c>
      <c r="H187" s="72">
        <f t="shared" si="12"/>
        <v>21.6</v>
      </c>
      <c r="I187" s="73">
        <f>H187*1000*1000/Input!$B$1</f>
        <v>27</v>
      </c>
      <c r="J187" s="82">
        <v>11.75</v>
      </c>
      <c r="K187" s="83">
        <f>J187*Input!$B$1/1000</f>
        <v>9400</v>
      </c>
      <c r="L187" s="92">
        <v>5</v>
      </c>
      <c r="M187" s="93">
        <f>L187*Input!$B$1/1000</f>
        <v>4000</v>
      </c>
      <c r="N187" s="94">
        <f>IF(J187&gt;=L187,0,IF((L187-J187)&gt;VLOOKUP(C187,Input!$D$4:$L$8,4)*1000,VLOOKUP(C187,Input!$D$4:$L$8,4)*1000,L187-J187))</f>
        <v>0</v>
      </c>
      <c r="O187" s="95">
        <f>N187*Input!$B$1/1000</f>
        <v>0</v>
      </c>
      <c r="P187" s="104">
        <f>IF(AND(B187&gt;=Input!$E$4,B187&lt;=Input!$F$4),Input!$K$4,IF(AND(B187&gt;=Input!$E$5,B187&lt;=Input!$F$5),Input!$K$5,IF(AND(B187&gt;=Input!$E$6,B187&lt;=Input!$F$6),Input!$K$6,IF(AND(B187&gt;=Input!$E$7,B187&lt;=Input!$F$7),Input!$K$7,0))))</f>
        <v>640</v>
      </c>
      <c r="Q187" s="58">
        <f t="shared" si="13"/>
        <v>640</v>
      </c>
      <c r="R187" s="59">
        <f>Q187*1000/Input!$B$1</f>
        <v>0.8</v>
      </c>
      <c r="S187" s="108">
        <f t="shared" si="14"/>
        <v>9421.6</v>
      </c>
      <c r="T187" s="109">
        <f>S187*1000/Input!$B$1/(24*3600)</f>
        <v>1.3630787037037038E-4</v>
      </c>
      <c r="U187" s="114">
        <f t="shared" si="15"/>
        <v>5.4523148148148147E-2</v>
      </c>
    </row>
    <row r="188" spans="1:21" x14ac:dyDescent="0.45">
      <c r="A188" s="40">
        <v>2000</v>
      </c>
      <c r="B188" s="41">
        <f t="shared" si="16"/>
        <v>43286</v>
      </c>
      <c r="C188" s="41" t="str">
        <f>IF(AND(B188&gt;=Input!$E$4,B188&lt;=Input!$F$4),Input!$D$4,IF(AND(B188&gt;=Input!$E$5,B188&lt;=Input!$F$5),Input!$D$5,IF(AND(B188&gt;=Input!$E$6,B188&lt;=Input!$F$6),Input!$D$6,IF(AND(B188&gt;=Input!$E$7,B188&lt;=Input!$F$7),Input!$D$7,"휴농"))))</f>
        <v>분얼기</v>
      </c>
      <c r="D188" s="32">
        <f>VLOOKUP(C188,Input!$D$4:$L$8,9)</f>
        <v>3</v>
      </c>
      <c r="E188" s="51">
        <f t="shared" si="17"/>
        <v>640</v>
      </c>
      <c r="F188" s="52">
        <f>E188*1000/Input!$B$1</f>
        <v>0.8</v>
      </c>
      <c r="G188" s="71">
        <f>IF(AND(B188&gt;=Input!$E$4,B188&lt;=Input!$F$4),Input!$Q$4,IF(AND(B188&gt;=Input!$E$5,B188&lt;=Input!$F$5),Input!$Q$5,IF(AND(B188&gt;=Input!$E$6,B188&lt;=Input!$F$6),Input!$Q$6,IF(AND(B188&gt;=Input!$E$7,B188&lt;=Input!$F$7),Input!$Q$7,0))))</f>
        <v>0.25</v>
      </c>
      <c r="H188" s="72">
        <f t="shared" si="12"/>
        <v>21.6</v>
      </c>
      <c r="I188" s="73">
        <f>H188*1000*1000/Input!$B$1</f>
        <v>27</v>
      </c>
      <c r="J188" s="82">
        <v>0.5</v>
      </c>
      <c r="K188" s="83">
        <f>J188*Input!$B$1/1000</f>
        <v>400</v>
      </c>
      <c r="L188" s="92">
        <v>4</v>
      </c>
      <c r="M188" s="93">
        <f>L188*Input!$B$1/1000</f>
        <v>3200</v>
      </c>
      <c r="N188" s="94">
        <f>IF(J188&gt;=L188,0,IF((L188-J188)&gt;VLOOKUP(C188,Input!$D$4:$L$8,4)*1000,VLOOKUP(C188,Input!$D$4:$L$8,4)*1000,L188-J188))</f>
        <v>3.5</v>
      </c>
      <c r="O188" s="95">
        <f>N188*Input!$B$1/1000</f>
        <v>2800</v>
      </c>
      <c r="P188" s="104">
        <f>IF(AND(B188&gt;=Input!$E$4,B188&lt;=Input!$F$4),Input!$K$4,IF(AND(B188&gt;=Input!$E$5,B188&lt;=Input!$F$5),Input!$K$5,IF(AND(B188&gt;=Input!$E$6,B188&lt;=Input!$F$6),Input!$K$6,IF(AND(B188&gt;=Input!$E$7,B188&lt;=Input!$F$7),Input!$K$7,0))))</f>
        <v>640</v>
      </c>
      <c r="Q188" s="58">
        <f t="shared" si="13"/>
        <v>640</v>
      </c>
      <c r="R188" s="59">
        <f>Q188*1000/Input!$B$1</f>
        <v>0.8</v>
      </c>
      <c r="S188" s="108">
        <f t="shared" si="14"/>
        <v>0</v>
      </c>
      <c r="T188" s="109">
        <f>S188*1000/Input!$B$1/(24*3600)</f>
        <v>0</v>
      </c>
      <c r="U188" s="114">
        <f t="shared" si="15"/>
        <v>0</v>
      </c>
    </row>
    <row r="189" spans="1:21" x14ac:dyDescent="0.45">
      <c r="A189" s="40">
        <v>2000</v>
      </c>
      <c r="B189" s="41">
        <f t="shared" si="16"/>
        <v>43287</v>
      </c>
      <c r="C189" s="41" t="str">
        <f>IF(AND(B189&gt;=Input!$E$4,B189&lt;=Input!$F$4),Input!$D$4,IF(AND(B189&gt;=Input!$E$5,B189&lt;=Input!$F$5),Input!$D$5,IF(AND(B189&gt;=Input!$E$6,B189&lt;=Input!$F$6),Input!$D$6,IF(AND(B189&gt;=Input!$E$7,B189&lt;=Input!$F$7),Input!$D$7,"휴농"))))</f>
        <v>분얼기</v>
      </c>
      <c r="D189" s="32">
        <f>VLOOKUP(C189,Input!$D$4:$L$8,9)</f>
        <v>3</v>
      </c>
      <c r="E189" s="51">
        <f t="shared" si="17"/>
        <v>640</v>
      </c>
      <c r="F189" s="52">
        <f>E189*1000/Input!$B$1</f>
        <v>0.8</v>
      </c>
      <c r="G189" s="71">
        <f>IF(AND(B189&gt;=Input!$E$4,B189&lt;=Input!$F$4),Input!$Q$4,IF(AND(B189&gt;=Input!$E$5,B189&lt;=Input!$F$5),Input!$Q$5,IF(AND(B189&gt;=Input!$E$6,B189&lt;=Input!$F$6),Input!$Q$6,IF(AND(B189&gt;=Input!$E$7,B189&lt;=Input!$F$7),Input!$Q$7,0))))</f>
        <v>0.25</v>
      </c>
      <c r="H189" s="72">
        <f t="shared" si="12"/>
        <v>21.6</v>
      </c>
      <c r="I189" s="73">
        <f>H189*1000*1000/Input!$B$1</f>
        <v>27</v>
      </c>
      <c r="J189" s="82">
        <v>3.75</v>
      </c>
      <c r="K189" s="83">
        <f>J189*Input!$B$1/1000</f>
        <v>3000</v>
      </c>
      <c r="L189" s="92">
        <v>0</v>
      </c>
      <c r="M189" s="93">
        <f>L189*Input!$B$1/1000</f>
        <v>0</v>
      </c>
      <c r="N189" s="94">
        <f>IF(J189&gt;=L189,0,IF((L189-J189)&gt;VLOOKUP(C189,Input!$D$4:$L$8,4)*1000,VLOOKUP(C189,Input!$D$4:$L$8,4)*1000,L189-J189))</f>
        <v>0</v>
      </c>
      <c r="O189" s="95">
        <f>N189*Input!$B$1/1000</f>
        <v>0</v>
      </c>
      <c r="P189" s="104">
        <f>IF(AND(B189&gt;=Input!$E$4,B189&lt;=Input!$F$4),Input!$K$4,IF(AND(B189&gt;=Input!$E$5,B189&lt;=Input!$F$5),Input!$K$5,IF(AND(B189&gt;=Input!$E$6,B189&lt;=Input!$F$6),Input!$K$6,IF(AND(B189&gt;=Input!$E$7,B189&lt;=Input!$F$7),Input!$K$7,0))))</f>
        <v>640</v>
      </c>
      <c r="Q189" s="58">
        <f t="shared" si="13"/>
        <v>640</v>
      </c>
      <c r="R189" s="59">
        <f>Q189*1000/Input!$B$1</f>
        <v>0.8</v>
      </c>
      <c r="S189" s="108">
        <f t="shared" si="14"/>
        <v>3021.6</v>
      </c>
      <c r="T189" s="109">
        <f>S189*1000/Input!$B$1/(24*3600)</f>
        <v>4.371527777777778E-5</v>
      </c>
      <c r="U189" s="114">
        <f t="shared" si="15"/>
        <v>1.7486111111111112E-2</v>
      </c>
    </row>
    <row r="190" spans="1:21" x14ac:dyDescent="0.45">
      <c r="A190" s="40">
        <v>2000</v>
      </c>
      <c r="B190" s="41">
        <f t="shared" si="16"/>
        <v>43288</v>
      </c>
      <c r="C190" s="41" t="str">
        <f>IF(AND(B190&gt;=Input!$E$4,B190&lt;=Input!$F$4),Input!$D$4,IF(AND(B190&gt;=Input!$E$5,B190&lt;=Input!$F$5),Input!$D$5,IF(AND(B190&gt;=Input!$E$6,B190&lt;=Input!$F$6),Input!$D$6,IF(AND(B190&gt;=Input!$E$7,B190&lt;=Input!$F$7),Input!$D$7,"휴농"))))</f>
        <v>분얼기</v>
      </c>
      <c r="D190" s="32">
        <f>VLOOKUP(C190,Input!$D$4:$L$8,9)</f>
        <v>3</v>
      </c>
      <c r="E190" s="51">
        <f t="shared" si="17"/>
        <v>640</v>
      </c>
      <c r="F190" s="52">
        <f>E190*1000/Input!$B$1</f>
        <v>0.8</v>
      </c>
      <c r="G190" s="71">
        <f>IF(AND(B190&gt;=Input!$E$4,B190&lt;=Input!$F$4),Input!$Q$4,IF(AND(B190&gt;=Input!$E$5,B190&lt;=Input!$F$5),Input!$Q$5,IF(AND(B190&gt;=Input!$E$6,B190&lt;=Input!$F$6),Input!$Q$6,IF(AND(B190&gt;=Input!$E$7,B190&lt;=Input!$F$7),Input!$Q$7,0))))</f>
        <v>0.25</v>
      </c>
      <c r="H190" s="72">
        <f t="shared" si="12"/>
        <v>21.6</v>
      </c>
      <c r="I190" s="73">
        <f>H190*1000*1000/Input!$B$1</f>
        <v>27</v>
      </c>
      <c r="J190" s="82">
        <v>10</v>
      </c>
      <c r="K190" s="83">
        <f>J190*Input!$B$1/1000</f>
        <v>8000</v>
      </c>
      <c r="L190" s="92">
        <v>1</v>
      </c>
      <c r="M190" s="93">
        <f>L190*Input!$B$1/1000</f>
        <v>800</v>
      </c>
      <c r="N190" s="94">
        <f>IF(J190&gt;=L190,0,IF((L190-J190)&gt;VLOOKUP(C190,Input!$D$4:$L$8,4)*1000,VLOOKUP(C190,Input!$D$4:$L$8,4)*1000,L190-J190))</f>
        <v>0</v>
      </c>
      <c r="O190" s="95">
        <f>N190*Input!$B$1/1000</f>
        <v>0</v>
      </c>
      <c r="P190" s="104">
        <f>IF(AND(B190&gt;=Input!$E$4,B190&lt;=Input!$F$4),Input!$K$4,IF(AND(B190&gt;=Input!$E$5,B190&lt;=Input!$F$5),Input!$K$5,IF(AND(B190&gt;=Input!$E$6,B190&lt;=Input!$F$6),Input!$K$6,IF(AND(B190&gt;=Input!$E$7,B190&lt;=Input!$F$7),Input!$K$7,0))))</f>
        <v>640</v>
      </c>
      <c r="Q190" s="58">
        <f t="shared" si="13"/>
        <v>640</v>
      </c>
      <c r="R190" s="59">
        <f>Q190*1000/Input!$B$1</f>
        <v>0.8</v>
      </c>
      <c r="S190" s="108">
        <f t="shared" si="14"/>
        <v>8021.6</v>
      </c>
      <c r="T190" s="109">
        <f>S190*1000/Input!$B$1/(24*3600)</f>
        <v>1.1605324074074073E-4</v>
      </c>
      <c r="U190" s="114">
        <f t="shared" si="15"/>
        <v>4.6421296296296294E-2</v>
      </c>
    </row>
    <row r="191" spans="1:21" x14ac:dyDescent="0.45">
      <c r="A191" s="40">
        <v>2000</v>
      </c>
      <c r="B191" s="41">
        <f t="shared" si="16"/>
        <v>43289</v>
      </c>
      <c r="C191" s="41" t="str">
        <f>IF(AND(B191&gt;=Input!$E$4,B191&lt;=Input!$F$4),Input!$D$4,IF(AND(B191&gt;=Input!$E$5,B191&lt;=Input!$F$5),Input!$D$5,IF(AND(B191&gt;=Input!$E$6,B191&lt;=Input!$F$6),Input!$D$6,IF(AND(B191&gt;=Input!$E$7,B191&lt;=Input!$F$7),Input!$D$7,"휴농"))))</f>
        <v>분얼기</v>
      </c>
      <c r="D191" s="32">
        <f>VLOOKUP(C191,Input!$D$4:$L$8,9)</f>
        <v>3</v>
      </c>
      <c r="E191" s="51">
        <f t="shared" si="17"/>
        <v>640</v>
      </c>
      <c r="F191" s="52">
        <f>E191*1000/Input!$B$1</f>
        <v>0.8</v>
      </c>
      <c r="G191" s="71">
        <f>IF(AND(B191&gt;=Input!$E$4,B191&lt;=Input!$F$4),Input!$Q$4,IF(AND(B191&gt;=Input!$E$5,B191&lt;=Input!$F$5),Input!$Q$5,IF(AND(B191&gt;=Input!$E$6,B191&lt;=Input!$F$6),Input!$Q$6,IF(AND(B191&gt;=Input!$E$7,B191&lt;=Input!$F$7),Input!$Q$7,0))))</f>
        <v>0.25</v>
      </c>
      <c r="H191" s="72">
        <f t="shared" si="12"/>
        <v>21.6</v>
      </c>
      <c r="I191" s="73">
        <f>H191*1000*1000/Input!$B$1</f>
        <v>27</v>
      </c>
      <c r="J191" s="82">
        <v>8.5</v>
      </c>
      <c r="K191" s="83">
        <f>J191*Input!$B$1/1000</f>
        <v>6800</v>
      </c>
      <c r="L191" s="92">
        <v>0</v>
      </c>
      <c r="M191" s="93">
        <f>L191*Input!$B$1/1000</f>
        <v>0</v>
      </c>
      <c r="N191" s="94">
        <f>IF(J191&gt;=L191,0,IF((L191-J191)&gt;VLOOKUP(C191,Input!$D$4:$L$8,4)*1000,VLOOKUP(C191,Input!$D$4:$L$8,4)*1000,L191-J191))</f>
        <v>0</v>
      </c>
      <c r="O191" s="95">
        <f>N191*Input!$B$1/1000</f>
        <v>0</v>
      </c>
      <c r="P191" s="104">
        <f>IF(AND(B191&gt;=Input!$E$4,B191&lt;=Input!$F$4),Input!$K$4,IF(AND(B191&gt;=Input!$E$5,B191&lt;=Input!$F$5),Input!$K$5,IF(AND(B191&gt;=Input!$E$6,B191&lt;=Input!$F$6),Input!$K$6,IF(AND(B191&gt;=Input!$E$7,B191&lt;=Input!$F$7),Input!$K$7,0))))</f>
        <v>640</v>
      </c>
      <c r="Q191" s="58">
        <f t="shared" si="13"/>
        <v>640</v>
      </c>
      <c r="R191" s="59">
        <f>Q191*1000/Input!$B$1</f>
        <v>0.8</v>
      </c>
      <c r="S191" s="108">
        <f t="shared" si="14"/>
        <v>6821.6</v>
      </c>
      <c r="T191" s="109">
        <f>S191*1000/Input!$B$1/(24*3600)</f>
        <v>9.8692129629629618E-5</v>
      </c>
      <c r="U191" s="114">
        <f t="shared" si="15"/>
        <v>3.9476851851851846E-2</v>
      </c>
    </row>
    <row r="192" spans="1:21" x14ac:dyDescent="0.45">
      <c r="A192" s="40">
        <v>2000</v>
      </c>
      <c r="B192" s="41">
        <f t="shared" si="16"/>
        <v>43290</v>
      </c>
      <c r="C192" s="41" t="str">
        <f>IF(AND(B192&gt;=Input!$E$4,B192&lt;=Input!$F$4),Input!$D$4,IF(AND(B192&gt;=Input!$E$5,B192&lt;=Input!$F$5),Input!$D$5,IF(AND(B192&gt;=Input!$E$6,B192&lt;=Input!$F$6),Input!$D$6,IF(AND(B192&gt;=Input!$E$7,B192&lt;=Input!$F$7),Input!$D$7,"휴농"))))</f>
        <v>분얼기</v>
      </c>
      <c r="D192" s="32">
        <f>VLOOKUP(C192,Input!$D$4:$L$8,9)</f>
        <v>3</v>
      </c>
      <c r="E192" s="51">
        <f t="shared" si="17"/>
        <v>640</v>
      </c>
      <c r="F192" s="52">
        <f>E192*1000/Input!$B$1</f>
        <v>0.8</v>
      </c>
      <c r="G192" s="71">
        <f>IF(AND(B192&gt;=Input!$E$4,B192&lt;=Input!$F$4),Input!$Q$4,IF(AND(B192&gt;=Input!$E$5,B192&lt;=Input!$F$5),Input!$Q$5,IF(AND(B192&gt;=Input!$E$6,B192&lt;=Input!$F$6),Input!$Q$6,IF(AND(B192&gt;=Input!$E$7,B192&lt;=Input!$F$7),Input!$Q$7,0))))</f>
        <v>0.25</v>
      </c>
      <c r="H192" s="72">
        <f t="shared" si="12"/>
        <v>21.6</v>
      </c>
      <c r="I192" s="73">
        <f>H192*1000*1000/Input!$B$1</f>
        <v>27</v>
      </c>
      <c r="J192" s="82">
        <v>1.75</v>
      </c>
      <c r="K192" s="83">
        <f>J192*Input!$B$1/1000</f>
        <v>1400</v>
      </c>
      <c r="L192" s="92">
        <v>3</v>
      </c>
      <c r="M192" s="93">
        <f>L192*Input!$B$1/1000</f>
        <v>2400</v>
      </c>
      <c r="N192" s="94">
        <f>IF(J192&gt;=L192,0,IF((L192-J192)&gt;VLOOKUP(C192,Input!$D$4:$L$8,4)*1000,VLOOKUP(C192,Input!$D$4:$L$8,4)*1000,L192-J192))</f>
        <v>1.25</v>
      </c>
      <c r="O192" s="95">
        <f>N192*Input!$B$1/1000</f>
        <v>1000</v>
      </c>
      <c r="P192" s="104">
        <f>IF(AND(B192&gt;=Input!$E$4,B192&lt;=Input!$F$4),Input!$K$4,IF(AND(B192&gt;=Input!$E$5,B192&lt;=Input!$F$5),Input!$K$5,IF(AND(B192&gt;=Input!$E$6,B192&lt;=Input!$F$6),Input!$K$6,IF(AND(B192&gt;=Input!$E$7,B192&lt;=Input!$F$7),Input!$K$7,0))))</f>
        <v>640</v>
      </c>
      <c r="Q192" s="58">
        <f t="shared" si="13"/>
        <v>640</v>
      </c>
      <c r="R192" s="59">
        <f>Q192*1000/Input!$B$1</f>
        <v>0.8</v>
      </c>
      <c r="S192" s="108">
        <f t="shared" si="14"/>
        <v>421.59999999999991</v>
      </c>
      <c r="T192" s="109">
        <f>S192*1000/Input!$B$1/(24*3600)</f>
        <v>6.099537037037035E-6</v>
      </c>
      <c r="U192" s="114">
        <f t="shared" si="15"/>
        <v>2.4398148148148139E-3</v>
      </c>
    </row>
    <row r="193" spans="1:21" x14ac:dyDescent="0.45">
      <c r="A193" s="40">
        <v>2000</v>
      </c>
      <c r="B193" s="41">
        <f t="shared" si="16"/>
        <v>43291</v>
      </c>
      <c r="C193" s="41" t="str">
        <f>IF(AND(B193&gt;=Input!$E$4,B193&lt;=Input!$F$4),Input!$D$4,IF(AND(B193&gt;=Input!$E$5,B193&lt;=Input!$F$5),Input!$D$5,IF(AND(B193&gt;=Input!$E$6,B193&lt;=Input!$F$6),Input!$D$6,IF(AND(B193&gt;=Input!$E$7,B193&lt;=Input!$F$7),Input!$D$7,"휴농"))))</f>
        <v>분얼기</v>
      </c>
      <c r="D193" s="32">
        <f>VLOOKUP(C193,Input!$D$4:$L$8,9)</f>
        <v>3</v>
      </c>
      <c r="E193" s="51">
        <f t="shared" si="17"/>
        <v>640</v>
      </c>
      <c r="F193" s="52">
        <f>E193*1000/Input!$B$1</f>
        <v>0.8</v>
      </c>
      <c r="G193" s="71">
        <f>IF(AND(B193&gt;=Input!$E$4,B193&lt;=Input!$F$4),Input!$Q$4,IF(AND(B193&gt;=Input!$E$5,B193&lt;=Input!$F$5),Input!$Q$5,IF(AND(B193&gt;=Input!$E$6,B193&lt;=Input!$F$6),Input!$Q$6,IF(AND(B193&gt;=Input!$E$7,B193&lt;=Input!$F$7),Input!$Q$7,0))))</f>
        <v>0.25</v>
      </c>
      <c r="H193" s="72">
        <f t="shared" si="12"/>
        <v>21.6</v>
      </c>
      <c r="I193" s="73">
        <f>H193*1000*1000/Input!$B$1</f>
        <v>27</v>
      </c>
      <c r="J193" s="82">
        <v>2.75</v>
      </c>
      <c r="K193" s="83">
        <f>J193*Input!$B$1/1000</f>
        <v>2200</v>
      </c>
      <c r="L193" s="92">
        <v>5</v>
      </c>
      <c r="M193" s="93">
        <f>L193*Input!$B$1/1000</f>
        <v>4000</v>
      </c>
      <c r="N193" s="94">
        <f>IF(J193&gt;=L193,0,IF((L193-J193)&gt;VLOOKUP(C193,Input!$D$4:$L$8,4)*1000,VLOOKUP(C193,Input!$D$4:$L$8,4)*1000,L193-J193))</f>
        <v>2.25</v>
      </c>
      <c r="O193" s="95">
        <f>N193*Input!$B$1/1000</f>
        <v>1800</v>
      </c>
      <c r="P193" s="104">
        <f>IF(AND(B193&gt;=Input!$E$4,B193&lt;=Input!$F$4),Input!$K$4,IF(AND(B193&gt;=Input!$E$5,B193&lt;=Input!$F$5),Input!$K$5,IF(AND(B193&gt;=Input!$E$6,B193&lt;=Input!$F$6),Input!$K$6,IF(AND(B193&gt;=Input!$E$7,B193&lt;=Input!$F$7),Input!$K$7,0))))</f>
        <v>640</v>
      </c>
      <c r="Q193" s="58">
        <f t="shared" si="13"/>
        <v>640</v>
      </c>
      <c r="R193" s="59">
        <f>Q193*1000/Input!$B$1</f>
        <v>0.8</v>
      </c>
      <c r="S193" s="108">
        <f t="shared" si="14"/>
        <v>421.59999999999991</v>
      </c>
      <c r="T193" s="109">
        <f>S193*1000/Input!$B$1/(24*3600)</f>
        <v>6.099537037037035E-6</v>
      </c>
      <c r="U193" s="114">
        <f t="shared" si="15"/>
        <v>2.4398148148148139E-3</v>
      </c>
    </row>
    <row r="194" spans="1:21" x14ac:dyDescent="0.45">
      <c r="A194" s="40">
        <v>2000</v>
      </c>
      <c r="B194" s="41">
        <f t="shared" si="16"/>
        <v>43292</v>
      </c>
      <c r="C194" s="41" t="str">
        <f>IF(AND(B194&gt;=Input!$E$4,B194&lt;=Input!$F$4),Input!$D$4,IF(AND(B194&gt;=Input!$E$5,B194&lt;=Input!$F$5),Input!$D$5,IF(AND(B194&gt;=Input!$E$6,B194&lt;=Input!$F$6),Input!$D$6,IF(AND(B194&gt;=Input!$E$7,B194&lt;=Input!$F$7),Input!$D$7,"휴농"))))</f>
        <v>분얼기</v>
      </c>
      <c r="D194" s="32">
        <f>VLOOKUP(C194,Input!$D$4:$L$8,9)</f>
        <v>3</v>
      </c>
      <c r="E194" s="51">
        <f t="shared" si="17"/>
        <v>640</v>
      </c>
      <c r="F194" s="52">
        <f>E194*1000/Input!$B$1</f>
        <v>0.8</v>
      </c>
      <c r="G194" s="71">
        <f>IF(AND(B194&gt;=Input!$E$4,B194&lt;=Input!$F$4),Input!$Q$4,IF(AND(B194&gt;=Input!$E$5,B194&lt;=Input!$F$5),Input!$Q$5,IF(AND(B194&gt;=Input!$E$6,B194&lt;=Input!$F$6),Input!$Q$6,IF(AND(B194&gt;=Input!$E$7,B194&lt;=Input!$F$7),Input!$Q$7,0))))</f>
        <v>0.25</v>
      </c>
      <c r="H194" s="72">
        <f t="shared" si="12"/>
        <v>21.6</v>
      </c>
      <c r="I194" s="73">
        <f>H194*1000*1000/Input!$B$1</f>
        <v>27</v>
      </c>
      <c r="J194" s="82">
        <v>2.5</v>
      </c>
      <c r="K194" s="83">
        <f>J194*Input!$B$1/1000</f>
        <v>2000</v>
      </c>
      <c r="L194" s="92">
        <v>2</v>
      </c>
      <c r="M194" s="93">
        <f>L194*Input!$B$1/1000</f>
        <v>1600</v>
      </c>
      <c r="N194" s="94">
        <f>IF(J194&gt;=L194,0,IF((L194-J194)&gt;VLOOKUP(C194,Input!$D$4:$L$8,4)*1000,VLOOKUP(C194,Input!$D$4:$L$8,4)*1000,L194-J194))</f>
        <v>0</v>
      </c>
      <c r="O194" s="95">
        <f>N194*Input!$B$1/1000</f>
        <v>0</v>
      </c>
      <c r="P194" s="104">
        <f>IF(AND(B194&gt;=Input!$E$4,B194&lt;=Input!$F$4),Input!$K$4,IF(AND(B194&gt;=Input!$E$5,B194&lt;=Input!$F$5),Input!$K$5,IF(AND(B194&gt;=Input!$E$6,B194&lt;=Input!$F$6),Input!$K$6,IF(AND(B194&gt;=Input!$E$7,B194&lt;=Input!$F$7),Input!$K$7,0))))</f>
        <v>640</v>
      </c>
      <c r="Q194" s="58">
        <f t="shared" si="13"/>
        <v>640</v>
      </c>
      <c r="R194" s="59">
        <f>Q194*1000/Input!$B$1</f>
        <v>0.8</v>
      </c>
      <c r="S194" s="108">
        <f t="shared" si="14"/>
        <v>2021.6</v>
      </c>
      <c r="T194" s="109">
        <f>S194*1000/Input!$B$1/(24*3600)</f>
        <v>2.9247685185185187E-5</v>
      </c>
      <c r="U194" s="114">
        <f t="shared" si="15"/>
        <v>1.1699074074074075E-2</v>
      </c>
    </row>
    <row r="195" spans="1:21" x14ac:dyDescent="0.45">
      <c r="A195" s="40">
        <v>2000</v>
      </c>
      <c r="B195" s="41">
        <f t="shared" si="16"/>
        <v>43293</v>
      </c>
      <c r="C195" s="41" t="str">
        <f>IF(AND(B195&gt;=Input!$E$4,B195&lt;=Input!$F$4),Input!$D$4,IF(AND(B195&gt;=Input!$E$5,B195&lt;=Input!$F$5),Input!$D$5,IF(AND(B195&gt;=Input!$E$6,B195&lt;=Input!$F$6),Input!$D$6,IF(AND(B195&gt;=Input!$E$7,B195&lt;=Input!$F$7),Input!$D$7,"휴농"))))</f>
        <v>분얼기</v>
      </c>
      <c r="D195" s="32">
        <f>VLOOKUP(C195,Input!$D$4:$L$8,9)</f>
        <v>3</v>
      </c>
      <c r="E195" s="51">
        <f t="shared" si="17"/>
        <v>640</v>
      </c>
      <c r="F195" s="52">
        <f>E195*1000/Input!$B$1</f>
        <v>0.8</v>
      </c>
      <c r="G195" s="71">
        <f>IF(AND(B195&gt;=Input!$E$4,B195&lt;=Input!$F$4),Input!$Q$4,IF(AND(B195&gt;=Input!$E$5,B195&lt;=Input!$F$5),Input!$Q$5,IF(AND(B195&gt;=Input!$E$6,B195&lt;=Input!$F$6),Input!$Q$6,IF(AND(B195&gt;=Input!$E$7,B195&lt;=Input!$F$7),Input!$Q$7,0))))</f>
        <v>0.25</v>
      </c>
      <c r="H195" s="72">
        <f t="shared" si="12"/>
        <v>21.6</v>
      </c>
      <c r="I195" s="73">
        <f>H195*1000*1000/Input!$B$1</f>
        <v>27</v>
      </c>
      <c r="J195" s="82">
        <v>2.5</v>
      </c>
      <c r="K195" s="83">
        <f>J195*Input!$B$1/1000</f>
        <v>2000</v>
      </c>
      <c r="L195" s="92">
        <v>3.5</v>
      </c>
      <c r="M195" s="93">
        <f>L195*Input!$B$1/1000</f>
        <v>2800</v>
      </c>
      <c r="N195" s="94">
        <f>IF(J195&gt;=L195,0,IF((L195-J195)&gt;VLOOKUP(C195,Input!$D$4:$L$8,4)*1000,VLOOKUP(C195,Input!$D$4:$L$8,4)*1000,L195-J195))</f>
        <v>1</v>
      </c>
      <c r="O195" s="95">
        <f>N195*Input!$B$1/1000</f>
        <v>800</v>
      </c>
      <c r="P195" s="104">
        <f>IF(AND(B195&gt;=Input!$E$4,B195&lt;=Input!$F$4),Input!$K$4,IF(AND(B195&gt;=Input!$E$5,B195&lt;=Input!$F$5),Input!$K$5,IF(AND(B195&gt;=Input!$E$6,B195&lt;=Input!$F$6),Input!$K$6,IF(AND(B195&gt;=Input!$E$7,B195&lt;=Input!$F$7),Input!$K$7,0))))</f>
        <v>640</v>
      </c>
      <c r="Q195" s="58">
        <f t="shared" si="13"/>
        <v>640</v>
      </c>
      <c r="R195" s="59">
        <f>Q195*1000/Input!$B$1</f>
        <v>0.8</v>
      </c>
      <c r="S195" s="108">
        <f t="shared" si="14"/>
        <v>1221.5999999999999</v>
      </c>
      <c r="T195" s="109">
        <f>S195*1000/Input!$B$1/(24*3600)</f>
        <v>1.7673611111111109E-5</v>
      </c>
      <c r="U195" s="114">
        <f t="shared" si="15"/>
        <v>7.0694444444444433E-3</v>
      </c>
    </row>
    <row r="196" spans="1:21" x14ac:dyDescent="0.45">
      <c r="A196" s="40">
        <v>2000</v>
      </c>
      <c r="B196" s="41">
        <f t="shared" si="16"/>
        <v>43294</v>
      </c>
      <c r="C196" s="41" t="str">
        <f>IF(AND(B196&gt;=Input!$E$4,B196&lt;=Input!$F$4),Input!$D$4,IF(AND(B196&gt;=Input!$E$5,B196&lt;=Input!$F$5),Input!$D$5,IF(AND(B196&gt;=Input!$E$6,B196&lt;=Input!$F$6),Input!$D$6,IF(AND(B196&gt;=Input!$E$7,B196&lt;=Input!$F$7),Input!$D$7,"휴농"))))</f>
        <v>분얼기</v>
      </c>
      <c r="D196" s="32">
        <f>VLOOKUP(C196,Input!$D$4:$L$8,9)</f>
        <v>3</v>
      </c>
      <c r="E196" s="51">
        <f t="shared" si="17"/>
        <v>640</v>
      </c>
      <c r="F196" s="52">
        <f>E196*1000/Input!$B$1</f>
        <v>0.8</v>
      </c>
      <c r="G196" s="71">
        <f>IF(AND(B196&gt;=Input!$E$4,B196&lt;=Input!$F$4),Input!$Q$4,IF(AND(B196&gt;=Input!$E$5,B196&lt;=Input!$F$5),Input!$Q$5,IF(AND(B196&gt;=Input!$E$6,B196&lt;=Input!$F$6),Input!$Q$6,IF(AND(B196&gt;=Input!$E$7,B196&lt;=Input!$F$7),Input!$Q$7,0))))</f>
        <v>0.25</v>
      </c>
      <c r="H196" s="72">
        <f t="shared" ref="H196:H259" si="18">G196*24*3600/1000</f>
        <v>21.6</v>
      </c>
      <c r="I196" s="73">
        <f>H196*1000*1000/Input!$B$1</f>
        <v>27</v>
      </c>
      <c r="J196" s="82">
        <v>4.5</v>
      </c>
      <c r="K196" s="83">
        <f>J196*Input!$B$1/1000</f>
        <v>3600</v>
      </c>
      <c r="L196" s="92">
        <v>4.5</v>
      </c>
      <c r="M196" s="93">
        <f>L196*Input!$B$1/1000</f>
        <v>3600</v>
      </c>
      <c r="N196" s="94">
        <f>IF(J196&gt;=L196,0,IF((L196-J196)&gt;VLOOKUP(C196,Input!$D$4:$L$8,4)*1000,VLOOKUP(C196,Input!$D$4:$L$8,4)*1000,L196-J196))</f>
        <v>0</v>
      </c>
      <c r="O196" s="95">
        <f>N196*Input!$B$1/1000</f>
        <v>0</v>
      </c>
      <c r="P196" s="104">
        <f>IF(AND(B196&gt;=Input!$E$4,B196&lt;=Input!$F$4),Input!$K$4,IF(AND(B196&gt;=Input!$E$5,B196&lt;=Input!$F$5),Input!$K$5,IF(AND(B196&gt;=Input!$E$6,B196&lt;=Input!$F$6),Input!$K$6,IF(AND(B196&gt;=Input!$E$7,B196&lt;=Input!$F$7),Input!$K$7,0))))</f>
        <v>640</v>
      </c>
      <c r="Q196" s="58">
        <f t="shared" ref="Q196:Q259" si="19">IF(P196&gt;E196,IF((E196+H196+K196-O196)&gt;P196,P196,E196+H196+K196-O196),E196)</f>
        <v>640</v>
      </c>
      <c r="R196" s="59">
        <f>Q196*1000/Input!$B$1</f>
        <v>0.8</v>
      </c>
      <c r="S196" s="108">
        <f t="shared" ref="S196:S259" si="20">IF((E196+H196+K196-O196)&gt;P196,E196+H196+K196-O196-P196,0)</f>
        <v>3621.6000000000004</v>
      </c>
      <c r="T196" s="109">
        <f>S196*1000/Input!$B$1/(24*3600)</f>
        <v>5.2395833333333344E-5</v>
      </c>
      <c r="U196" s="114">
        <f t="shared" ref="U196:U259" si="21">IF(G196=0,0,T196/G196)*100</f>
        <v>2.0958333333333339E-2</v>
      </c>
    </row>
    <row r="197" spans="1:21" x14ac:dyDescent="0.45">
      <c r="A197" s="40">
        <v>2000</v>
      </c>
      <c r="B197" s="41">
        <f t="shared" ref="B197:B260" si="22">B196+1</f>
        <v>43295</v>
      </c>
      <c r="C197" s="41" t="str">
        <f>IF(AND(B197&gt;=Input!$E$4,B197&lt;=Input!$F$4),Input!$D$4,IF(AND(B197&gt;=Input!$E$5,B197&lt;=Input!$F$5),Input!$D$5,IF(AND(B197&gt;=Input!$E$6,B197&lt;=Input!$F$6),Input!$D$6,IF(AND(B197&gt;=Input!$E$7,B197&lt;=Input!$F$7),Input!$D$7,"휴농"))))</f>
        <v>분얼기</v>
      </c>
      <c r="D197" s="32">
        <f>VLOOKUP(C197,Input!$D$4:$L$8,9)</f>
        <v>3</v>
      </c>
      <c r="E197" s="51">
        <f t="shared" ref="E197:E260" si="23">Q196</f>
        <v>640</v>
      </c>
      <c r="F197" s="52">
        <f>E197*1000/Input!$B$1</f>
        <v>0.8</v>
      </c>
      <c r="G197" s="71">
        <f>IF(AND(B197&gt;=Input!$E$4,B197&lt;=Input!$F$4),Input!$Q$4,IF(AND(B197&gt;=Input!$E$5,B197&lt;=Input!$F$5),Input!$Q$5,IF(AND(B197&gt;=Input!$E$6,B197&lt;=Input!$F$6),Input!$Q$6,IF(AND(B197&gt;=Input!$E$7,B197&lt;=Input!$F$7),Input!$Q$7,0))))</f>
        <v>0.25</v>
      </c>
      <c r="H197" s="72">
        <f t="shared" si="18"/>
        <v>21.6</v>
      </c>
      <c r="I197" s="73">
        <f>H197*1000*1000/Input!$B$1</f>
        <v>27</v>
      </c>
      <c r="J197" s="82">
        <v>7.5</v>
      </c>
      <c r="K197" s="83">
        <f>J197*Input!$B$1/1000</f>
        <v>6000</v>
      </c>
      <c r="L197" s="92">
        <v>2.5</v>
      </c>
      <c r="M197" s="93">
        <f>L197*Input!$B$1/1000</f>
        <v>2000</v>
      </c>
      <c r="N197" s="94">
        <f>IF(J197&gt;=L197,0,IF((L197-J197)&gt;VLOOKUP(C197,Input!$D$4:$L$8,4)*1000,VLOOKUP(C197,Input!$D$4:$L$8,4)*1000,L197-J197))</f>
        <v>0</v>
      </c>
      <c r="O197" s="95">
        <f>N197*Input!$B$1/1000</f>
        <v>0</v>
      </c>
      <c r="P197" s="104">
        <f>IF(AND(B197&gt;=Input!$E$4,B197&lt;=Input!$F$4),Input!$K$4,IF(AND(B197&gt;=Input!$E$5,B197&lt;=Input!$F$5),Input!$K$5,IF(AND(B197&gt;=Input!$E$6,B197&lt;=Input!$F$6),Input!$K$6,IF(AND(B197&gt;=Input!$E$7,B197&lt;=Input!$F$7),Input!$K$7,0))))</f>
        <v>640</v>
      </c>
      <c r="Q197" s="58">
        <f t="shared" si="19"/>
        <v>640</v>
      </c>
      <c r="R197" s="59">
        <f>Q197*1000/Input!$B$1</f>
        <v>0.8</v>
      </c>
      <c r="S197" s="108">
        <f t="shared" si="20"/>
        <v>6021.6</v>
      </c>
      <c r="T197" s="109">
        <f>S197*1000/Input!$B$1/(24*3600)</f>
        <v>8.711805555555556E-5</v>
      </c>
      <c r="U197" s="114">
        <f t="shared" si="21"/>
        <v>3.4847222222222224E-2</v>
      </c>
    </row>
    <row r="198" spans="1:21" x14ac:dyDescent="0.45">
      <c r="A198" s="40">
        <v>2000</v>
      </c>
      <c r="B198" s="41">
        <f t="shared" si="22"/>
        <v>43296</v>
      </c>
      <c r="C198" s="41" t="str">
        <f>IF(AND(B198&gt;=Input!$E$4,B198&lt;=Input!$F$4),Input!$D$4,IF(AND(B198&gt;=Input!$E$5,B198&lt;=Input!$F$5),Input!$D$5,IF(AND(B198&gt;=Input!$E$6,B198&lt;=Input!$F$6),Input!$D$6,IF(AND(B198&gt;=Input!$E$7,B198&lt;=Input!$F$7),Input!$D$7,"휴농"))))</f>
        <v>분얼기</v>
      </c>
      <c r="D198" s="32">
        <f>VLOOKUP(C198,Input!$D$4:$L$8,9)</f>
        <v>3</v>
      </c>
      <c r="E198" s="51">
        <f t="shared" si="23"/>
        <v>640</v>
      </c>
      <c r="F198" s="52">
        <f>E198*1000/Input!$B$1</f>
        <v>0.8</v>
      </c>
      <c r="G198" s="71">
        <f>IF(AND(B198&gt;=Input!$E$4,B198&lt;=Input!$F$4),Input!$Q$4,IF(AND(B198&gt;=Input!$E$5,B198&lt;=Input!$F$5),Input!$Q$5,IF(AND(B198&gt;=Input!$E$6,B198&lt;=Input!$F$6),Input!$Q$6,IF(AND(B198&gt;=Input!$E$7,B198&lt;=Input!$F$7),Input!$Q$7,0))))</f>
        <v>0.25</v>
      </c>
      <c r="H198" s="72">
        <f t="shared" si="18"/>
        <v>21.6</v>
      </c>
      <c r="I198" s="73">
        <f>H198*1000*1000/Input!$B$1</f>
        <v>27</v>
      </c>
      <c r="J198" s="82">
        <v>9.25</v>
      </c>
      <c r="K198" s="83">
        <f>J198*Input!$B$1/1000</f>
        <v>7400</v>
      </c>
      <c r="L198" s="92">
        <v>0</v>
      </c>
      <c r="M198" s="93">
        <f>L198*Input!$B$1/1000</f>
        <v>0</v>
      </c>
      <c r="N198" s="94">
        <f>IF(J198&gt;=L198,0,IF((L198-J198)&gt;VLOOKUP(C198,Input!$D$4:$L$8,4)*1000,VLOOKUP(C198,Input!$D$4:$L$8,4)*1000,L198-J198))</f>
        <v>0</v>
      </c>
      <c r="O198" s="95">
        <f>N198*Input!$B$1/1000</f>
        <v>0</v>
      </c>
      <c r="P198" s="104">
        <f>IF(AND(B198&gt;=Input!$E$4,B198&lt;=Input!$F$4),Input!$K$4,IF(AND(B198&gt;=Input!$E$5,B198&lt;=Input!$F$5),Input!$K$5,IF(AND(B198&gt;=Input!$E$6,B198&lt;=Input!$F$6),Input!$K$6,IF(AND(B198&gt;=Input!$E$7,B198&lt;=Input!$F$7),Input!$K$7,0))))</f>
        <v>640</v>
      </c>
      <c r="Q198" s="58">
        <f t="shared" si="19"/>
        <v>640</v>
      </c>
      <c r="R198" s="59">
        <f>Q198*1000/Input!$B$1</f>
        <v>0.8</v>
      </c>
      <c r="S198" s="108">
        <f t="shared" si="20"/>
        <v>7421.6</v>
      </c>
      <c r="T198" s="109">
        <f>S198*1000/Input!$B$1/(24*3600)</f>
        <v>1.0737268518518518E-4</v>
      </c>
      <c r="U198" s="114">
        <f t="shared" si="21"/>
        <v>4.294907407407407E-2</v>
      </c>
    </row>
    <row r="199" spans="1:21" x14ac:dyDescent="0.45">
      <c r="A199" s="40">
        <v>2000</v>
      </c>
      <c r="B199" s="41">
        <f t="shared" si="22"/>
        <v>43297</v>
      </c>
      <c r="C199" s="41" t="str">
        <f>IF(AND(B199&gt;=Input!$E$4,B199&lt;=Input!$F$4),Input!$D$4,IF(AND(B199&gt;=Input!$E$5,B199&lt;=Input!$F$5),Input!$D$5,IF(AND(B199&gt;=Input!$E$6,B199&lt;=Input!$F$6),Input!$D$6,IF(AND(B199&gt;=Input!$E$7,B199&lt;=Input!$F$7),Input!$D$7,"휴농"))))</f>
        <v>분얼기</v>
      </c>
      <c r="D199" s="32">
        <f>VLOOKUP(C199,Input!$D$4:$L$8,9)</f>
        <v>3</v>
      </c>
      <c r="E199" s="51">
        <f t="shared" si="23"/>
        <v>640</v>
      </c>
      <c r="F199" s="52">
        <f>E199*1000/Input!$B$1</f>
        <v>0.8</v>
      </c>
      <c r="G199" s="71">
        <f>IF(AND(B199&gt;=Input!$E$4,B199&lt;=Input!$F$4),Input!$Q$4,IF(AND(B199&gt;=Input!$E$5,B199&lt;=Input!$F$5),Input!$Q$5,IF(AND(B199&gt;=Input!$E$6,B199&lt;=Input!$F$6),Input!$Q$6,IF(AND(B199&gt;=Input!$E$7,B199&lt;=Input!$F$7),Input!$Q$7,0))))</f>
        <v>0.25</v>
      </c>
      <c r="H199" s="72">
        <f t="shared" si="18"/>
        <v>21.6</v>
      </c>
      <c r="I199" s="73">
        <f>H199*1000*1000/Input!$B$1</f>
        <v>27</v>
      </c>
      <c r="J199" s="82">
        <v>3.75</v>
      </c>
      <c r="K199" s="83">
        <f>J199*Input!$B$1/1000</f>
        <v>3000</v>
      </c>
      <c r="L199" s="92">
        <v>4</v>
      </c>
      <c r="M199" s="93">
        <f>L199*Input!$B$1/1000</f>
        <v>3200</v>
      </c>
      <c r="N199" s="94">
        <f>IF(J199&gt;=L199,0,IF((L199-J199)&gt;VLOOKUP(C199,Input!$D$4:$L$8,4)*1000,VLOOKUP(C199,Input!$D$4:$L$8,4)*1000,L199-J199))</f>
        <v>0.25</v>
      </c>
      <c r="O199" s="95">
        <f>N199*Input!$B$1/1000</f>
        <v>200</v>
      </c>
      <c r="P199" s="104">
        <f>IF(AND(B199&gt;=Input!$E$4,B199&lt;=Input!$F$4),Input!$K$4,IF(AND(B199&gt;=Input!$E$5,B199&lt;=Input!$F$5),Input!$K$5,IF(AND(B199&gt;=Input!$E$6,B199&lt;=Input!$F$6),Input!$K$6,IF(AND(B199&gt;=Input!$E$7,B199&lt;=Input!$F$7),Input!$K$7,0))))</f>
        <v>640</v>
      </c>
      <c r="Q199" s="58">
        <f t="shared" si="19"/>
        <v>640</v>
      </c>
      <c r="R199" s="59">
        <f>Q199*1000/Input!$B$1</f>
        <v>0.8</v>
      </c>
      <c r="S199" s="108">
        <f t="shared" si="20"/>
        <v>2821.6</v>
      </c>
      <c r="T199" s="109">
        <f>S199*1000/Input!$B$1/(24*3600)</f>
        <v>4.0821759259259259E-5</v>
      </c>
      <c r="U199" s="114">
        <f t="shared" si="21"/>
        <v>1.6328703703703703E-2</v>
      </c>
    </row>
    <row r="200" spans="1:21" x14ac:dyDescent="0.45">
      <c r="A200" s="40">
        <v>2000</v>
      </c>
      <c r="B200" s="41">
        <f t="shared" si="22"/>
        <v>43298</v>
      </c>
      <c r="C200" s="41" t="str">
        <f>IF(AND(B200&gt;=Input!$E$4,B200&lt;=Input!$F$4),Input!$D$4,IF(AND(B200&gt;=Input!$E$5,B200&lt;=Input!$F$5),Input!$D$5,IF(AND(B200&gt;=Input!$E$6,B200&lt;=Input!$F$6),Input!$D$6,IF(AND(B200&gt;=Input!$E$7,B200&lt;=Input!$F$7),Input!$D$7,"휴농"))))</f>
        <v>분얼기</v>
      </c>
      <c r="D200" s="32">
        <f>VLOOKUP(C200,Input!$D$4:$L$8,9)</f>
        <v>3</v>
      </c>
      <c r="E200" s="51">
        <f t="shared" si="23"/>
        <v>640</v>
      </c>
      <c r="F200" s="52">
        <f>E200*1000/Input!$B$1</f>
        <v>0.8</v>
      </c>
      <c r="G200" s="71">
        <f>IF(AND(B200&gt;=Input!$E$4,B200&lt;=Input!$F$4),Input!$Q$4,IF(AND(B200&gt;=Input!$E$5,B200&lt;=Input!$F$5),Input!$Q$5,IF(AND(B200&gt;=Input!$E$6,B200&lt;=Input!$F$6),Input!$Q$6,IF(AND(B200&gt;=Input!$E$7,B200&lt;=Input!$F$7),Input!$Q$7,0))))</f>
        <v>0.25</v>
      </c>
      <c r="H200" s="72">
        <f t="shared" si="18"/>
        <v>21.6</v>
      </c>
      <c r="I200" s="73">
        <f>H200*1000*1000/Input!$B$1</f>
        <v>27</v>
      </c>
      <c r="J200" s="82">
        <v>11.25</v>
      </c>
      <c r="K200" s="83">
        <f>J200*Input!$B$1/1000</f>
        <v>9000</v>
      </c>
      <c r="L200" s="92">
        <v>1</v>
      </c>
      <c r="M200" s="93">
        <f>L200*Input!$B$1/1000</f>
        <v>800</v>
      </c>
      <c r="N200" s="94">
        <f>IF(J200&gt;=L200,0,IF((L200-J200)&gt;VLOOKUP(C200,Input!$D$4:$L$8,4)*1000,VLOOKUP(C200,Input!$D$4:$L$8,4)*1000,L200-J200))</f>
        <v>0</v>
      </c>
      <c r="O200" s="95">
        <f>N200*Input!$B$1/1000</f>
        <v>0</v>
      </c>
      <c r="P200" s="104">
        <f>IF(AND(B200&gt;=Input!$E$4,B200&lt;=Input!$F$4),Input!$K$4,IF(AND(B200&gt;=Input!$E$5,B200&lt;=Input!$F$5),Input!$K$5,IF(AND(B200&gt;=Input!$E$6,B200&lt;=Input!$F$6),Input!$K$6,IF(AND(B200&gt;=Input!$E$7,B200&lt;=Input!$F$7),Input!$K$7,0))))</f>
        <v>640</v>
      </c>
      <c r="Q200" s="58">
        <f t="shared" si="19"/>
        <v>640</v>
      </c>
      <c r="R200" s="59">
        <f>Q200*1000/Input!$B$1</f>
        <v>0.8</v>
      </c>
      <c r="S200" s="108">
        <f t="shared" si="20"/>
        <v>9021.6</v>
      </c>
      <c r="T200" s="109">
        <f>S200*1000/Input!$B$1/(24*3600)</f>
        <v>1.3052083333333332E-4</v>
      </c>
      <c r="U200" s="114">
        <f t="shared" si="21"/>
        <v>5.2208333333333329E-2</v>
      </c>
    </row>
    <row r="201" spans="1:21" x14ac:dyDescent="0.45">
      <c r="A201" s="40">
        <v>2000</v>
      </c>
      <c r="B201" s="41">
        <f t="shared" si="22"/>
        <v>43299</v>
      </c>
      <c r="C201" s="41" t="str">
        <f>IF(AND(B201&gt;=Input!$E$4,B201&lt;=Input!$F$4),Input!$D$4,IF(AND(B201&gt;=Input!$E$5,B201&lt;=Input!$F$5),Input!$D$5,IF(AND(B201&gt;=Input!$E$6,B201&lt;=Input!$F$6),Input!$D$6,IF(AND(B201&gt;=Input!$E$7,B201&lt;=Input!$F$7),Input!$D$7,"휴농"))))</f>
        <v>분얼기</v>
      </c>
      <c r="D201" s="32">
        <f>VLOOKUP(C201,Input!$D$4:$L$8,9)</f>
        <v>3</v>
      </c>
      <c r="E201" s="51">
        <f t="shared" si="23"/>
        <v>640</v>
      </c>
      <c r="F201" s="52">
        <f>E201*1000/Input!$B$1</f>
        <v>0.8</v>
      </c>
      <c r="G201" s="71">
        <f>IF(AND(B201&gt;=Input!$E$4,B201&lt;=Input!$F$4),Input!$Q$4,IF(AND(B201&gt;=Input!$E$5,B201&lt;=Input!$F$5),Input!$Q$5,IF(AND(B201&gt;=Input!$E$6,B201&lt;=Input!$F$6),Input!$Q$6,IF(AND(B201&gt;=Input!$E$7,B201&lt;=Input!$F$7),Input!$Q$7,0))))</f>
        <v>0.25</v>
      </c>
      <c r="H201" s="72">
        <f t="shared" si="18"/>
        <v>21.6</v>
      </c>
      <c r="I201" s="73">
        <f>H201*1000*1000/Input!$B$1</f>
        <v>27</v>
      </c>
      <c r="J201" s="82">
        <v>2</v>
      </c>
      <c r="K201" s="83">
        <f>J201*Input!$B$1/1000</f>
        <v>1600</v>
      </c>
      <c r="L201" s="92">
        <v>4.5</v>
      </c>
      <c r="M201" s="93">
        <f>L201*Input!$B$1/1000</f>
        <v>3600</v>
      </c>
      <c r="N201" s="94">
        <f>IF(J201&gt;=L201,0,IF((L201-J201)&gt;VLOOKUP(C201,Input!$D$4:$L$8,4)*1000,VLOOKUP(C201,Input!$D$4:$L$8,4)*1000,L201-J201))</f>
        <v>2.5</v>
      </c>
      <c r="O201" s="95">
        <f>N201*Input!$B$1/1000</f>
        <v>2000</v>
      </c>
      <c r="P201" s="104">
        <f>IF(AND(B201&gt;=Input!$E$4,B201&lt;=Input!$F$4),Input!$K$4,IF(AND(B201&gt;=Input!$E$5,B201&lt;=Input!$F$5),Input!$K$5,IF(AND(B201&gt;=Input!$E$6,B201&lt;=Input!$F$6),Input!$K$6,IF(AND(B201&gt;=Input!$E$7,B201&lt;=Input!$F$7),Input!$K$7,0))))</f>
        <v>640</v>
      </c>
      <c r="Q201" s="58">
        <f t="shared" si="19"/>
        <v>640</v>
      </c>
      <c r="R201" s="59">
        <f>Q201*1000/Input!$B$1</f>
        <v>0.8</v>
      </c>
      <c r="S201" s="108">
        <f t="shared" si="20"/>
        <v>0</v>
      </c>
      <c r="T201" s="109">
        <f>S201*1000/Input!$B$1/(24*3600)</f>
        <v>0</v>
      </c>
      <c r="U201" s="114">
        <f t="shared" si="21"/>
        <v>0</v>
      </c>
    </row>
    <row r="202" spans="1:21" x14ac:dyDescent="0.45">
      <c r="A202" s="40">
        <v>2000</v>
      </c>
      <c r="B202" s="41">
        <f t="shared" si="22"/>
        <v>43300</v>
      </c>
      <c r="C202" s="41" t="str">
        <f>IF(AND(B202&gt;=Input!$E$4,B202&lt;=Input!$F$4),Input!$D$4,IF(AND(B202&gt;=Input!$E$5,B202&lt;=Input!$F$5),Input!$D$5,IF(AND(B202&gt;=Input!$E$6,B202&lt;=Input!$F$6),Input!$D$6,IF(AND(B202&gt;=Input!$E$7,B202&lt;=Input!$F$7),Input!$D$7,"휴농"))))</f>
        <v>분얼기</v>
      </c>
      <c r="D202" s="32">
        <f>VLOOKUP(C202,Input!$D$4:$L$8,9)</f>
        <v>3</v>
      </c>
      <c r="E202" s="51">
        <f t="shared" si="23"/>
        <v>640</v>
      </c>
      <c r="F202" s="52">
        <f>E202*1000/Input!$B$1</f>
        <v>0.8</v>
      </c>
      <c r="G202" s="71">
        <f>IF(AND(B202&gt;=Input!$E$4,B202&lt;=Input!$F$4),Input!$Q$4,IF(AND(B202&gt;=Input!$E$5,B202&lt;=Input!$F$5),Input!$Q$5,IF(AND(B202&gt;=Input!$E$6,B202&lt;=Input!$F$6),Input!$Q$6,IF(AND(B202&gt;=Input!$E$7,B202&lt;=Input!$F$7),Input!$Q$7,0))))</f>
        <v>0.25</v>
      </c>
      <c r="H202" s="72">
        <f t="shared" si="18"/>
        <v>21.6</v>
      </c>
      <c r="I202" s="73">
        <f>H202*1000*1000/Input!$B$1</f>
        <v>27</v>
      </c>
      <c r="J202" s="82">
        <v>4.25</v>
      </c>
      <c r="K202" s="83">
        <f>J202*Input!$B$1/1000</f>
        <v>3400</v>
      </c>
      <c r="L202" s="92">
        <v>4.5</v>
      </c>
      <c r="M202" s="93">
        <f>L202*Input!$B$1/1000</f>
        <v>3600</v>
      </c>
      <c r="N202" s="94">
        <f>IF(J202&gt;=L202,0,IF((L202-J202)&gt;VLOOKUP(C202,Input!$D$4:$L$8,4)*1000,VLOOKUP(C202,Input!$D$4:$L$8,4)*1000,L202-J202))</f>
        <v>0.25</v>
      </c>
      <c r="O202" s="95">
        <f>N202*Input!$B$1/1000</f>
        <v>200</v>
      </c>
      <c r="P202" s="104">
        <f>IF(AND(B202&gt;=Input!$E$4,B202&lt;=Input!$F$4),Input!$K$4,IF(AND(B202&gt;=Input!$E$5,B202&lt;=Input!$F$5),Input!$K$5,IF(AND(B202&gt;=Input!$E$6,B202&lt;=Input!$F$6),Input!$K$6,IF(AND(B202&gt;=Input!$E$7,B202&lt;=Input!$F$7),Input!$K$7,0))))</f>
        <v>640</v>
      </c>
      <c r="Q202" s="58">
        <f t="shared" si="19"/>
        <v>640</v>
      </c>
      <c r="R202" s="59">
        <f>Q202*1000/Input!$B$1</f>
        <v>0.8</v>
      </c>
      <c r="S202" s="108">
        <f t="shared" si="20"/>
        <v>3221.6</v>
      </c>
      <c r="T202" s="109">
        <f>S202*1000/Input!$B$1/(24*3600)</f>
        <v>4.6608796296296295E-5</v>
      </c>
      <c r="U202" s="114">
        <f t="shared" si="21"/>
        <v>1.8643518518518518E-2</v>
      </c>
    </row>
    <row r="203" spans="1:21" x14ac:dyDescent="0.45">
      <c r="A203" s="40">
        <v>2000</v>
      </c>
      <c r="B203" s="41">
        <f t="shared" si="22"/>
        <v>43301</v>
      </c>
      <c r="C203" s="41" t="str">
        <f>IF(AND(B203&gt;=Input!$E$4,B203&lt;=Input!$F$4),Input!$D$4,IF(AND(B203&gt;=Input!$E$5,B203&lt;=Input!$F$5),Input!$D$5,IF(AND(B203&gt;=Input!$E$6,B203&lt;=Input!$F$6),Input!$D$6,IF(AND(B203&gt;=Input!$E$7,B203&lt;=Input!$F$7),Input!$D$7,"휴농"))))</f>
        <v>분얼기</v>
      </c>
      <c r="D203" s="32">
        <f>VLOOKUP(C203,Input!$D$4:$L$8,9)</f>
        <v>3</v>
      </c>
      <c r="E203" s="51">
        <f t="shared" si="23"/>
        <v>640</v>
      </c>
      <c r="F203" s="52">
        <f>E203*1000/Input!$B$1</f>
        <v>0.8</v>
      </c>
      <c r="G203" s="71">
        <f>IF(AND(B203&gt;=Input!$E$4,B203&lt;=Input!$F$4),Input!$Q$4,IF(AND(B203&gt;=Input!$E$5,B203&lt;=Input!$F$5),Input!$Q$5,IF(AND(B203&gt;=Input!$E$6,B203&lt;=Input!$F$6),Input!$Q$6,IF(AND(B203&gt;=Input!$E$7,B203&lt;=Input!$F$7),Input!$Q$7,0))))</f>
        <v>0.25</v>
      </c>
      <c r="H203" s="72">
        <f t="shared" si="18"/>
        <v>21.6</v>
      </c>
      <c r="I203" s="73">
        <f>H203*1000*1000/Input!$B$1</f>
        <v>27</v>
      </c>
      <c r="J203" s="82">
        <v>6.25</v>
      </c>
      <c r="K203" s="83">
        <f>J203*Input!$B$1/1000</f>
        <v>5000</v>
      </c>
      <c r="L203" s="92">
        <v>1.5</v>
      </c>
      <c r="M203" s="93">
        <f>L203*Input!$B$1/1000</f>
        <v>1200</v>
      </c>
      <c r="N203" s="94">
        <f>IF(J203&gt;=L203,0,IF((L203-J203)&gt;VLOOKUP(C203,Input!$D$4:$L$8,4)*1000,VLOOKUP(C203,Input!$D$4:$L$8,4)*1000,L203-J203))</f>
        <v>0</v>
      </c>
      <c r="O203" s="95">
        <f>N203*Input!$B$1/1000</f>
        <v>0</v>
      </c>
      <c r="P203" s="104">
        <f>IF(AND(B203&gt;=Input!$E$4,B203&lt;=Input!$F$4),Input!$K$4,IF(AND(B203&gt;=Input!$E$5,B203&lt;=Input!$F$5),Input!$K$5,IF(AND(B203&gt;=Input!$E$6,B203&lt;=Input!$F$6),Input!$K$6,IF(AND(B203&gt;=Input!$E$7,B203&lt;=Input!$F$7),Input!$K$7,0))))</f>
        <v>640</v>
      </c>
      <c r="Q203" s="58">
        <f t="shared" si="19"/>
        <v>640</v>
      </c>
      <c r="R203" s="59">
        <f>Q203*1000/Input!$B$1</f>
        <v>0.8</v>
      </c>
      <c r="S203" s="108">
        <f t="shared" si="20"/>
        <v>5021.6000000000004</v>
      </c>
      <c r="T203" s="109">
        <f>S203*1000/Input!$B$1/(24*3600)</f>
        <v>7.265046296296296E-5</v>
      </c>
      <c r="U203" s="114">
        <f t="shared" si="21"/>
        <v>2.9060185185185185E-2</v>
      </c>
    </row>
    <row r="204" spans="1:21" x14ac:dyDescent="0.45">
      <c r="A204" s="40">
        <v>2000</v>
      </c>
      <c r="B204" s="41">
        <f t="shared" si="22"/>
        <v>43302</v>
      </c>
      <c r="C204" s="41" t="str">
        <f>IF(AND(B204&gt;=Input!$E$4,B204&lt;=Input!$F$4),Input!$D$4,IF(AND(B204&gt;=Input!$E$5,B204&lt;=Input!$F$5),Input!$D$5,IF(AND(B204&gt;=Input!$E$6,B204&lt;=Input!$F$6),Input!$D$6,IF(AND(B204&gt;=Input!$E$7,B204&lt;=Input!$F$7),Input!$D$7,"휴농"))))</f>
        <v>분얼기</v>
      </c>
      <c r="D204" s="32">
        <f>VLOOKUP(C204,Input!$D$4:$L$8,9)</f>
        <v>3</v>
      </c>
      <c r="E204" s="51">
        <f t="shared" si="23"/>
        <v>640</v>
      </c>
      <c r="F204" s="52">
        <f>E204*1000/Input!$B$1</f>
        <v>0.8</v>
      </c>
      <c r="G204" s="71">
        <f>IF(AND(B204&gt;=Input!$E$4,B204&lt;=Input!$F$4),Input!$Q$4,IF(AND(B204&gt;=Input!$E$5,B204&lt;=Input!$F$5),Input!$Q$5,IF(AND(B204&gt;=Input!$E$6,B204&lt;=Input!$F$6),Input!$Q$6,IF(AND(B204&gt;=Input!$E$7,B204&lt;=Input!$F$7),Input!$Q$7,0))))</f>
        <v>0.25</v>
      </c>
      <c r="H204" s="72">
        <f t="shared" si="18"/>
        <v>21.6</v>
      </c>
      <c r="I204" s="73">
        <f>H204*1000*1000/Input!$B$1</f>
        <v>27</v>
      </c>
      <c r="J204" s="82">
        <v>7.75</v>
      </c>
      <c r="K204" s="83">
        <f>J204*Input!$B$1/1000</f>
        <v>6200</v>
      </c>
      <c r="L204" s="92">
        <v>4.5</v>
      </c>
      <c r="M204" s="93">
        <f>L204*Input!$B$1/1000</f>
        <v>3600</v>
      </c>
      <c r="N204" s="94">
        <f>IF(J204&gt;=L204,0,IF((L204-J204)&gt;VLOOKUP(C204,Input!$D$4:$L$8,4)*1000,VLOOKUP(C204,Input!$D$4:$L$8,4)*1000,L204-J204))</f>
        <v>0</v>
      </c>
      <c r="O204" s="95">
        <f>N204*Input!$B$1/1000</f>
        <v>0</v>
      </c>
      <c r="P204" s="104">
        <f>IF(AND(B204&gt;=Input!$E$4,B204&lt;=Input!$F$4),Input!$K$4,IF(AND(B204&gt;=Input!$E$5,B204&lt;=Input!$F$5),Input!$K$5,IF(AND(B204&gt;=Input!$E$6,B204&lt;=Input!$F$6),Input!$K$6,IF(AND(B204&gt;=Input!$E$7,B204&lt;=Input!$F$7),Input!$K$7,0))))</f>
        <v>640</v>
      </c>
      <c r="Q204" s="58">
        <f t="shared" si="19"/>
        <v>640</v>
      </c>
      <c r="R204" s="59">
        <f>Q204*1000/Input!$B$1</f>
        <v>0.8</v>
      </c>
      <c r="S204" s="108">
        <f t="shared" si="20"/>
        <v>6221.6</v>
      </c>
      <c r="T204" s="109">
        <f>S204*1000/Input!$B$1/(24*3600)</f>
        <v>9.0011574074074074E-5</v>
      </c>
      <c r="U204" s="114">
        <f t="shared" si="21"/>
        <v>3.6004629629629629E-2</v>
      </c>
    </row>
    <row r="205" spans="1:21" x14ac:dyDescent="0.45">
      <c r="A205" s="40">
        <v>2000</v>
      </c>
      <c r="B205" s="41">
        <f t="shared" si="22"/>
        <v>43303</v>
      </c>
      <c r="C205" s="41" t="str">
        <f>IF(AND(B205&gt;=Input!$E$4,B205&lt;=Input!$F$4),Input!$D$4,IF(AND(B205&gt;=Input!$E$5,B205&lt;=Input!$F$5),Input!$D$5,IF(AND(B205&gt;=Input!$E$6,B205&lt;=Input!$F$6),Input!$D$6,IF(AND(B205&gt;=Input!$E$7,B205&lt;=Input!$F$7),Input!$D$7,"휴농"))))</f>
        <v>분얼기</v>
      </c>
      <c r="D205" s="32">
        <f>VLOOKUP(C205,Input!$D$4:$L$8,9)</f>
        <v>3</v>
      </c>
      <c r="E205" s="51">
        <f t="shared" si="23"/>
        <v>640</v>
      </c>
      <c r="F205" s="52">
        <f>E205*1000/Input!$B$1</f>
        <v>0.8</v>
      </c>
      <c r="G205" s="71">
        <f>IF(AND(B205&gt;=Input!$E$4,B205&lt;=Input!$F$4),Input!$Q$4,IF(AND(B205&gt;=Input!$E$5,B205&lt;=Input!$F$5),Input!$Q$5,IF(AND(B205&gt;=Input!$E$6,B205&lt;=Input!$F$6),Input!$Q$6,IF(AND(B205&gt;=Input!$E$7,B205&lt;=Input!$F$7),Input!$Q$7,0))))</f>
        <v>0.25</v>
      </c>
      <c r="H205" s="72">
        <f t="shared" si="18"/>
        <v>21.6</v>
      </c>
      <c r="I205" s="73">
        <f>H205*1000*1000/Input!$B$1</f>
        <v>27</v>
      </c>
      <c r="J205" s="82">
        <v>11</v>
      </c>
      <c r="K205" s="83">
        <f>J205*Input!$B$1/1000</f>
        <v>8800</v>
      </c>
      <c r="L205" s="92">
        <v>4.5</v>
      </c>
      <c r="M205" s="93">
        <f>L205*Input!$B$1/1000</f>
        <v>3600</v>
      </c>
      <c r="N205" s="94">
        <f>IF(J205&gt;=L205,0,IF((L205-J205)&gt;VLOOKUP(C205,Input!$D$4:$L$8,4)*1000,VLOOKUP(C205,Input!$D$4:$L$8,4)*1000,L205-J205))</f>
        <v>0</v>
      </c>
      <c r="O205" s="95">
        <f>N205*Input!$B$1/1000</f>
        <v>0</v>
      </c>
      <c r="P205" s="104">
        <f>IF(AND(B205&gt;=Input!$E$4,B205&lt;=Input!$F$4),Input!$K$4,IF(AND(B205&gt;=Input!$E$5,B205&lt;=Input!$F$5),Input!$K$5,IF(AND(B205&gt;=Input!$E$6,B205&lt;=Input!$F$6),Input!$K$6,IF(AND(B205&gt;=Input!$E$7,B205&lt;=Input!$F$7),Input!$K$7,0))))</f>
        <v>640</v>
      </c>
      <c r="Q205" s="58">
        <f t="shared" si="19"/>
        <v>640</v>
      </c>
      <c r="R205" s="59">
        <f>Q205*1000/Input!$B$1</f>
        <v>0.8</v>
      </c>
      <c r="S205" s="108">
        <f t="shared" si="20"/>
        <v>8821.6</v>
      </c>
      <c r="T205" s="109">
        <f>S205*1000/Input!$B$1/(24*3600)</f>
        <v>1.2762731481481482E-4</v>
      </c>
      <c r="U205" s="114">
        <f t="shared" si="21"/>
        <v>5.105092592592593E-2</v>
      </c>
    </row>
    <row r="206" spans="1:21" x14ac:dyDescent="0.45">
      <c r="A206" s="40">
        <v>2000</v>
      </c>
      <c r="B206" s="41">
        <f t="shared" si="22"/>
        <v>43304</v>
      </c>
      <c r="C206" s="41" t="str">
        <f>IF(AND(B206&gt;=Input!$E$4,B206&lt;=Input!$F$4),Input!$D$4,IF(AND(B206&gt;=Input!$E$5,B206&lt;=Input!$F$5),Input!$D$5,IF(AND(B206&gt;=Input!$E$6,B206&lt;=Input!$F$6),Input!$D$6,IF(AND(B206&gt;=Input!$E$7,B206&lt;=Input!$F$7),Input!$D$7,"휴농"))))</f>
        <v>분얼기</v>
      </c>
      <c r="D206" s="32">
        <f>VLOOKUP(C206,Input!$D$4:$L$8,9)</f>
        <v>3</v>
      </c>
      <c r="E206" s="51">
        <f t="shared" si="23"/>
        <v>640</v>
      </c>
      <c r="F206" s="52">
        <f>E206*1000/Input!$B$1</f>
        <v>0.8</v>
      </c>
      <c r="G206" s="71">
        <f>IF(AND(B206&gt;=Input!$E$4,B206&lt;=Input!$F$4),Input!$Q$4,IF(AND(B206&gt;=Input!$E$5,B206&lt;=Input!$F$5),Input!$Q$5,IF(AND(B206&gt;=Input!$E$6,B206&lt;=Input!$F$6),Input!$Q$6,IF(AND(B206&gt;=Input!$E$7,B206&lt;=Input!$F$7),Input!$Q$7,0))))</f>
        <v>0.25</v>
      </c>
      <c r="H206" s="72">
        <f t="shared" si="18"/>
        <v>21.6</v>
      </c>
      <c r="I206" s="73">
        <f>H206*1000*1000/Input!$B$1</f>
        <v>27</v>
      </c>
      <c r="J206" s="82">
        <v>6</v>
      </c>
      <c r="K206" s="83">
        <f>J206*Input!$B$1/1000</f>
        <v>4800</v>
      </c>
      <c r="L206" s="92">
        <v>2.5</v>
      </c>
      <c r="M206" s="93">
        <f>L206*Input!$B$1/1000</f>
        <v>2000</v>
      </c>
      <c r="N206" s="94">
        <f>IF(J206&gt;=L206,0,IF((L206-J206)&gt;VLOOKUP(C206,Input!$D$4:$L$8,4)*1000,VLOOKUP(C206,Input!$D$4:$L$8,4)*1000,L206-J206))</f>
        <v>0</v>
      </c>
      <c r="O206" s="95">
        <f>N206*Input!$B$1/1000</f>
        <v>0</v>
      </c>
      <c r="P206" s="104">
        <f>IF(AND(B206&gt;=Input!$E$4,B206&lt;=Input!$F$4),Input!$K$4,IF(AND(B206&gt;=Input!$E$5,B206&lt;=Input!$F$5),Input!$K$5,IF(AND(B206&gt;=Input!$E$6,B206&lt;=Input!$F$6),Input!$K$6,IF(AND(B206&gt;=Input!$E$7,B206&lt;=Input!$F$7),Input!$K$7,0))))</f>
        <v>640</v>
      </c>
      <c r="Q206" s="58">
        <f t="shared" si="19"/>
        <v>640</v>
      </c>
      <c r="R206" s="59">
        <f>Q206*1000/Input!$B$1</f>
        <v>0.8</v>
      </c>
      <c r="S206" s="108">
        <f t="shared" si="20"/>
        <v>4821.6000000000004</v>
      </c>
      <c r="T206" s="109">
        <f>S206*1000/Input!$B$1/(24*3600)</f>
        <v>6.9756944444444445E-5</v>
      </c>
      <c r="U206" s="114">
        <f t="shared" si="21"/>
        <v>2.7902777777777776E-2</v>
      </c>
    </row>
    <row r="207" spans="1:21" x14ac:dyDescent="0.45">
      <c r="A207" s="40">
        <v>2000</v>
      </c>
      <c r="B207" s="41">
        <f t="shared" si="22"/>
        <v>43305</v>
      </c>
      <c r="C207" s="41" t="str">
        <f>IF(AND(B207&gt;=Input!$E$4,B207&lt;=Input!$F$4),Input!$D$4,IF(AND(B207&gt;=Input!$E$5,B207&lt;=Input!$F$5),Input!$D$5,IF(AND(B207&gt;=Input!$E$6,B207&lt;=Input!$F$6),Input!$D$6,IF(AND(B207&gt;=Input!$E$7,B207&lt;=Input!$F$7),Input!$D$7,"휴농"))))</f>
        <v>분얼기</v>
      </c>
      <c r="D207" s="32">
        <f>VLOOKUP(C207,Input!$D$4:$L$8,9)</f>
        <v>3</v>
      </c>
      <c r="E207" s="51">
        <f t="shared" si="23"/>
        <v>640</v>
      </c>
      <c r="F207" s="52">
        <f>E207*1000/Input!$B$1</f>
        <v>0.8</v>
      </c>
      <c r="G207" s="71">
        <f>IF(AND(B207&gt;=Input!$E$4,B207&lt;=Input!$F$4),Input!$Q$4,IF(AND(B207&gt;=Input!$E$5,B207&lt;=Input!$F$5),Input!$Q$5,IF(AND(B207&gt;=Input!$E$6,B207&lt;=Input!$F$6),Input!$Q$6,IF(AND(B207&gt;=Input!$E$7,B207&lt;=Input!$F$7),Input!$Q$7,0))))</f>
        <v>0.25</v>
      </c>
      <c r="H207" s="72">
        <f t="shared" si="18"/>
        <v>21.6</v>
      </c>
      <c r="I207" s="73">
        <f>H207*1000*1000/Input!$B$1</f>
        <v>27</v>
      </c>
      <c r="J207" s="82">
        <v>0</v>
      </c>
      <c r="K207" s="83">
        <f>J207*Input!$B$1/1000</f>
        <v>0</v>
      </c>
      <c r="L207" s="92">
        <v>4</v>
      </c>
      <c r="M207" s="93">
        <f>L207*Input!$B$1/1000</f>
        <v>3200</v>
      </c>
      <c r="N207" s="94">
        <f>IF(J207&gt;=L207,0,IF((L207-J207)&gt;VLOOKUP(C207,Input!$D$4:$L$8,4)*1000,VLOOKUP(C207,Input!$D$4:$L$8,4)*1000,L207-J207))</f>
        <v>4</v>
      </c>
      <c r="O207" s="95">
        <f>N207*Input!$B$1/1000</f>
        <v>3200</v>
      </c>
      <c r="P207" s="104">
        <f>IF(AND(B207&gt;=Input!$E$4,B207&lt;=Input!$F$4),Input!$K$4,IF(AND(B207&gt;=Input!$E$5,B207&lt;=Input!$F$5),Input!$K$5,IF(AND(B207&gt;=Input!$E$6,B207&lt;=Input!$F$6),Input!$K$6,IF(AND(B207&gt;=Input!$E$7,B207&lt;=Input!$F$7),Input!$K$7,0))))</f>
        <v>640</v>
      </c>
      <c r="Q207" s="58">
        <f t="shared" si="19"/>
        <v>640</v>
      </c>
      <c r="R207" s="59">
        <f>Q207*1000/Input!$B$1</f>
        <v>0.8</v>
      </c>
      <c r="S207" s="108">
        <f t="shared" si="20"/>
        <v>0</v>
      </c>
      <c r="T207" s="109">
        <f>S207*1000/Input!$B$1/(24*3600)</f>
        <v>0</v>
      </c>
      <c r="U207" s="114">
        <f t="shared" si="21"/>
        <v>0</v>
      </c>
    </row>
    <row r="208" spans="1:21" x14ac:dyDescent="0.45">
      <c r="A208" s="40">
        <v>2000</v>
      </c>
      <c r="B208" s="41">
        <f t="shared" si="22"/>
        <v>43306</v>
      </c>
      <c r="C208" s="41" t="str">
        <f>IF(AND(B208&gt;=Input!$E$4,B208&lt;=Input!$F$4),Input!$D$4,IF(AND(B208&gt;=Input!$E$5,B208&lt;=Input!$F$5),Input!$D$5,IF(AND(B208&gt;=Input!$E$6,B208&lt;=Input!$F$6),Input!$D$6,IF(AND(B208&gt;=Input!$E$7,B208&lt;=Input!$F$7),Input!$D$7,"휴농"))))</f>
        <v>분얼기</v>
      </c>
      <c r="D208" s="32">
        <f>VLOOKUP(C208,Input!$D$4:$L$8,9)</f>
        <v>3</v>
      </c>
      <c r="E208" s="51">
        <f t="shared" si="23"/>
        <v>640</v>
      </c>
      <c r="F208" s="52">
        <f>E208*1000/Input!$B$1</f>
        <v>0.8</v>
      </c>
      <c r="G208" s="71">
        <f>IF(AND(B208&gt;=Input!$E$4,B208&lt;=Input!$F$4),Input!$Q$4,IF(AND(B208&gt;=Input!$E$5,B208&lt;=Input!$F$5),Input!$Q$5,IF(AND(B208&gt;=Input!$E$6,B208&lt;=Input!$F$6),Input!$Q$6,IF(AND(B208&gt;=Input!$E$7,B208&lt;=Input!$F$7),Input!$Q$7,0))))</f>
        <v>0.25</v>
      </c>
      <c r="H208" s="72">
        <f t="shared" si="18"/>
        <v>21.6</v>
      </c>
      <c r="I208" s="73">
        <f>H208*1000*1000/Input!$B$1</f>
        <v>27</v>
      </c>
      <c r="J208" s="82">
        <v>8.75</v>
      </c>
      <c r="K208" s="83">
        <f>J208*Input!$B$1/1000</f>
        <v>7000</v>
      </c>
      <c r="L208" s="92">
        <v>3.5</v>
      </c>
      <c r="M208" s="93">
        <f>L208*Input!$B$1/1000</f>
        <v>2800</v>
      </c>
      <c r="N208" s="94">
        <f>IF(J208&gt;=L208,0,IF((L208-J208)&gt;VLOOKUP(C208,Input!$D$4:$L$8,4)*1000,VLOOKUP(C208,Input!$D$4:$L$8,4)*1000,L208-J208))</f>
        <v>0</v>
      </c>
      <c r="O208" s="95">
        <f>N208*Input!$B$1/1000</f>
        <v>0</v>
      </c>
      <c r="P208" s="104">
        <f>IF(AND(B208&gt;=Input!$E$4,B208&lt;=Input!$F$4),Input!$K$4,IF(AND(B208&gt;=Input!$E$5,B208&lt;=Input!$F$5),Input!$K$5,IF(AND(B208&gt;=Input!$E$6,B208&lt;=Input!$F$6),Input!$K$6,IF(AND(B208&gt;=Input!$E$7,B208&lt;=Input!$F$7),Input!$K$7,0))))</f>
        <v>640</v>
      </c>
      <c r="Q208" s="58">
        <f t="shared" si="19"/>
        <v>640</v>
      </c>
      <c r="R208" s="59">
        <f>Q208*1000/Input!$B$1</f>
        <v>0.8</v>
      </c>
      <c r="S208" s="108">
        <f t="shared" si="20"/>
        <v>7021.6</v>
      </c>
      <c r="T208" s="109">
        <f>S208*1000/Input!$B$1/(24*3600)</f>
        <v>1.0158564814814815E-4</v>
      </c>
      <c r="U208" s="114">
        <f t="shared" si="21"/>
        <v>4.0634259259259259E-2</v>
      </c>
    </row>
    <row r="209" spans="1:21" x14ac:dyDescent="0.45">
      <c r="A209" s="40">
        <v>2000</v>
      </c>
      <c r="B209" s="41">
        <f t="shared" si="22"/>
        <v>43307</v>
      </c>
      <c r="C209" s="41" t="str">
        <f>IF(AND(B209&gt;=Input!$E$4,B209&lt;=Input!$F$4),Input!$D$4,IF(AND(B209&gt;=Input!$E$5,B209&lt;=Input!$F$5),Input!$D$5,IF(AND(B209&gt;=Input!$E$6,B209&lt;=Input!$F$6),Input!$D$6,IF(AND(B209&gt;=Input!$E$7,B209&lt;=Input!$F$7),Input!$D$7,"휴농"))))</f>
        <v>분얼기</v>
      </c>
      <c r="D209" s="32">
        <f>VLOOKUP(C209,Input!$D$4:$L$8,9)</f>
        <v>3</v>
      </c>
      <c r="E209" s="51">
        <f t="shared" si="23"/>
        <v>640</v>
      </c>
      <c r="F209" s="52">
        <f>E209*1000/Input!$B$1</f>
        <v>0.8</v>
      </c>
      <c r="G209" s="71">
        <f>IF(AND(B209&gt;=Input!$E$4,B209&lt;=Input!$F$4),Input!$Q$4,IF(AND(B209&gt;=Input!$E$5,B209&lt;=Input!$F$5),Input!$Q$5,IF(AND(B209&gt;=Input!$E$6,B209&lt;=Input!$F$6),Input!$Q$6,IF(AND(B209&gt;=Input!$E$7,B209&lt;=Input!$F$7),Input!$Q$7,0))))</f>
        <v>0.25</v>
      </c>
      <c r="H209" s="72">
        <f t="shared" si="18"/>
        <v>21.6</v>
      </c>
      <c r="I209" s="73">
        <f>H209*1000*1000/Input!$B$1</f>
        <v>27</v>
      </c>
      <c r="J209" s="82">
        <v>10.75</v>
      </c>
      <c r="K209" s="83">
        <f>J209*Input!$B$1/1000</f>
        <v>8600</v>
      </c>
      <c r="L209" s="92">
        <v>3</v>
      </c>
      <c r="M209" s="93">
        <f>L209*Input!$B$1/1000</f>
        <v>2400</v>
      </c>
      <c r="N209" s="94">
        <f>IF(J209&gt;=L209,0,IF((L209-J209)&gt;VLOOKUP(C209,Input!$D$4:$L$8,4)*1000,VLOOKUP(C209,Input!$D$4:$L$8,4)*1000,L209-J209))</f>
        <v>0</v>
      </c>
      <c r="O209" s="95">
        <f>N209*Input!$B$1/1000</f>
        <v>0</v>
      </c>
      <c r="P209" s="104">
        <f>IF(AND(B209&gt;=Input!$E$4,B209&lt;=Input!$F$4),Input!$K$4,IF(AND(B209&gt;=Input!$E$5,B209&lt;=Input!$F$5),Input!$K$5,IF(AND(B209&gt;=Input!$E$6,B209&lt;=Input!$F$6),Input!$K$6,IF(AND(B209&gt;=Input!$E$7,B209&lt;=Input!$F$7),Input!$K$7,0))))</f>
        <v>640</v>
      </c>
      <c r="Q209" s="58">
        <f t="shared" si="19"/>
        <v>640</v>
      </c>
      <c r="R209" s="59">
        <f>Q209*1000/Input!$B$1</f>
        <v>0.8</v>
      </c>
      <c r="S209" s="108">
        <f t="shared" si="20"/>
        <v>8621.6</v>
      </c>
      <c r="T209" s="109">
        <f>S209*1000/Input!$B$1/(24*3600)</f>
        <v>1.2473379629629629E-4</v>
      </c>
      <c r="U209" s="114">
        <f t="shared" si="21"/>
        <v>4.9893518518518518E-2</v>
      </c>
    </row>
    <row r="210" spans="1:21" x14ac:dyDescent="0.45">
      <c r="A210" s="40">
        <v>2000</v>
      </c>
      <c r="B210" s="41">
        <f t="shared" si="22"/>
        <v>43308</v>
      </c>
      <c r="C210" s="41" t="str">
        <f>IF(AND(B210&gt;=Input!$E$4,B210&lt;=Input!$F$4),Input!$D$4,IF(AND(B210&gt;=Input!$E$5,B210&lt;=Input!$F$5),Input!$D$5,IF(AND(B210&gt;=Input!$E$6,B210&lt;=Input!$F$6),Input!$D$6,IF(AND(B210&gt;=Input!$E$7,B210&lt;=Input!$F$7),Input!$D$7,"휴농"))))</f>
        <v>분얼기</v>
      </c>
      <c r="D210" s="32">
        <f>VLOOKUP(C210,Input!$D$4:$L$8,9)</f>
        <v>3</v>
      </c>
      <c r="E210" s="51">
        <f t="shared" si="23"/>
        <v>640</v>
      </c>
      <c r="F210" s="52">
        <f>E210*1000/Input!$B$1</f>
        <v>0.8</v>
      </c>
      <c r="G210" s="71">
        <f>IF(AND(B210&gt;=Input!$E$4,B210&lt;=Input!$F$4),Input!$Q$4,IF(AND(B210&gt;=Input!$E$5,B210&lt;=Input!$F$5),Input!$Q$5,IF(AND(B210&gt;=Input!$E$6,B210&lt;=Input!$F$6),Input!$Q$6,IF(AND(B210&gt;=Input!$E$7,B210&lt;=Input!$F$7),Input!$Q$7,0))))</f>
        <v>0.25</v>
      </c>
      <c r="H210" s="72">
        <f t="shared" si="18"/>
        <v>21.6</v>
      </c>
      <c r="I210" s="73">
        <f>H210*1000*1000/Input!$B$1</f>
        <v>27</v>
      </c>
      <c r="J210" s="82">
        <v>9.25</v>
      </c>
      <c r="K210" s="83">
        <f>J210*Input!$B$1/1000</f>
        <v>7400</v>
      </c>
      <c r="L210" s="92">
        <v>2.5</v>
      </c>
      <c r="M210" s="93">
        <f>L210*Input!$B$1/1000</f>
        <v>2000</v>
      </c>
      <c r="N210" s="94">
        <f>IF(J210&gt;=L210,0,IF((L210-J210)&gt;VLOOKUP(C210,Input!$D$4:$L$8,4)*1000,VLOOKUP(C210,Input!$D$4:$L$8,4)*1000,L210-J210))</f>
        <v>0</v>
      </c>
      <c r="O210" s="95">
        <f>N210*Input!$B$1/1000</f>
        <v>0</v>
      </c>
      <c r="P210" s="104">
        <f>IF(AND(B210&gt;=Input!$E$4,B210&lt;=Input!$F$4),Input!$K$4,IF(AND(B210&gt;=Input!$E$5,B210&lt;=Input!$F$5),Input!$K$5,IF(AND(B210&gt;=Input!$E$6,B210&lt;=Input!$F$6),Input!$K$6,IF(AND(B210&gt;=Input!$E$7,B210&lt;=Input!$F$7),Input!$K$7,0))))</f>
        <v>640</v>
      </c>
      <c r="Q210" s="58">
        <f t="shared" si="19"/>
        <v>640</v>
      </c>
      <c r="R210" s="59">
        <f>Q210*1000/Input!$B$1</f>
        <v>0.8</v>
      </c>
      <c r="S210" s="108">
        <f t="shared" si="20"/>
        <v>7421.6</v>
      </c>
      <c r="T210" s="109">
        <f>S210*1000/Input!$B$1/(24*3600)</f>
        <v>1.0737268518518518E-4</v>
      </c>
      <c r="U210" s="114">
        <f t="shared" si="21"/>
        <v>4.294907407407407E-2</v>
      </c>
    </row>
    <row r="211" spans="1:21" x14ac:dyDescent="0.45">
      <c r="A211" s="40">
        <v>2000</v>
      </c>
      <c r="B211" s="41">
        <f t="shared" si="22"/>
        <v>43309</v>
      </c>
      <c r="C211" s="41" t="str">
        <f>IF(AND(B211&gt;=Input!$E$4,B211&lt;=Input!$F$4),Input!$D$4,IF(AND(B211&gt;=Input!$E$5,B211&lt;=Input!$F$5),Input!$D$5,IF(AND(B211&gt;=Input!$E$6,B211&lt;=Input!$F$6),Input!$D$6,IF(AND(B211&gt;=Input!$E$7,B211&lt;=Input!$F$7),Input!$D$7,"휴농"))))</f>
        <v>분얼기</v>
      </c>
      <c r="D211" s="32">
        <f>VLOOKUP(C211,Input!$D$4:$L$8,9)</f>
        <v>3</v>
      </c>
      <c r="E211" s="51">
        <f t="shared" si="23"/>
        <v>640</v>
      </c>
      <c r="F211" s="52">
        <f>E211*1000/Input!$B$1</f>
        <v>0.8</v>
      </c>
      <c r="G211" s="71">
        <f>IF(AND(B211&gt;=Input!$E$4,B211&lt;=Input!$F$4),Input!$Q$4,IF(AND(B211&gt;=Input!$E$5,B211&lt;=Input!$F$5),Input!$Q$5,IF(AND(B211&gt;=Input!$E$6,B211&lt;=Input!$F$6),Input!$Q$6,IF(AND(B211&gt;=Input!$E$7,B211&lt;=Input!$F$7),Input!$Q$7,0))))</f>
        <v>0.25</v>
      </c>
      <c r="H211" s="72">
        <f t="shared" si="18"/>
        <v>21.6</v>
      </c>
      <c r="I211" s="73">
        <f>H211*1000*1000/Input!$B$1</f>
        <v>27</v>
      </c>
      <c r="J211" s="82">
        <v>12.5</v>
      </c>
      <c r="K211" s="83">
        <f>J211*Input!$B$1/1000</f>
        <v>10000</v>
      </c>
      <c r="L211" s="92">
        <v>4.5</v>
      </c>
      <c r="M211" s="93">
        <f>L211*Input!$B$1/1000</f>
        <v>3600</v>
      </c>
      <c r="N211" s="94">
        <f>IF(J211&gt;=L211,0,IF((L211-J211)&gt;VLOOKUP(C211,Input!$D$4:$L$8,4)*1000,VLOOKUP(C211,Input!$D$4:$L$8,4)*1000,L211-J211))</f>
        <v>0</v>
      </c>
      <c r="O211" s="95">
        <f>N211*Input!$B$1/1000</f>
        <v>0</v>
      </c>
      <c r="P211" s="104">
        <f>IF(AND(B211&gt;=Input!$E$4,B211&lt;=Input!$F$4),Input!$K$4,IF(AND(B211&gt;=Input!$E$5,B211&lt;=Input!$F$5),Input!$K$5,IF(AND(B211&gt;=Input!$E$6,B211&lt;=Input!$F$6),Input!$K$6,IF(AND(B211&gt;=Input!$E$7,B211&lt;=Input!$F$7),Input!$K$7,0))))</f>
        <v>640</v>
      </c>
      <c r="Q211" s="58">
        <f t="shared" si="19"/>
        <v>640</v>
      </c>
      <c r="R211" s="59">
        <f>Q211*1000/Input!$B$1</f>
        <v>0.8</v>
      </c>
      <c r="S211" s="108">
        <f t="shared" si="20"/>
        <v>10021.6</v>
      </c>
      <c r="T211" s="109">
        <f>S211*1000/Input!$B$1/(24*3600)</f>
        <v>1.4498842592592591E-4</v>
      </c>
      <c r="U211" s="114">
        <f t="shared" si="21"/>
        <v>5.7995370370370364E-2</v>
      </c>
    </row>
    <row r="212" spans="1:21" x14ac:dyDescent="0.45">
      <c r="A212" s="40">
        <v>2000</v>
      </c>
      <c r="B212" s="41">
        <f t="shared" si="22"/>
        <v>43310</v>
      </c>
      <c r="C212" s="41" t="str">
        <f>IF(AND(B212&gt;=Input!$E$4,B212&lt;=Input!$F$4),Input!$D$4,IF(AND(B212&gt;=Input!$E$5,B212&lt;=Input!$F$5),Input!$D$5,IF(AND(B212&gt;=Input!$E$6,B212&lt;=Input!$F$6),Input!$D$6,IF(AND(B212&gt;=Input!$E$7,B212&lt;=Input!$F$7),Input!$D$7,"휴농"))))</f>
        <v>분얼기</v>
      </c>
      <c r="D212" s="32">
        <f>VLOOKUP(C212,Input!$D$4:$L$8,9)</f>
        <v>3</v>
      </c>
      <c r="E212" s="51">
        <f t="shared" si="23"/>
        <v>640</v>
      </c>
      <c r="F212" s="52">
        <f>E212*1000/Input!$B$1</f>
        <v>0.8</v>
      </c>
      <c r="G212" s="71">
        <f>IF(AND(B212&gt;=Input!$E$4,B212&lt;=Input!$F$4),Input!$Q$4,IF(AND(B212&gt;=Input!$E$5,B212&lt;=Input!$F$5),Input!$Q$5,IF(AND(B212&gt;=Input!$E$6,B212&lt;=Input!$F$6),Input!$Q$6,IF(AND(B212&gt;=Input!$E$7,B212&lt;=Input!$F$7),Input!$Q$7,0))))</f>
        <v>0.25</v>
      </c>
      <c r="H212" s="72">
        <f t="shared" si="18"/>
        <v>21.6</v>
      </c>
      <c r="I212" s="73">
        <f>H212*1000*1000/Input!$B$1</f>
        <v>27</v>
      </c>
      <c r="J212" s="82">
        <v>6</v>
      </c>
      <c r="K212" s="83">
        <f>J212*Input!$B$1/1000</f>
        <v>4800</v>
      </c>
      <c r="L212" s="92">
        <v>1.5</v>
      </c>
      <c r="M212" s="93">
        <f>L212*Input!$B$1/1000</f>
        <v>1200</v>
      </c>
      <c r="N212" s="94">
        <f>IF(J212&gt;=L212,0,IF((L212-J212)&gt;VLOOKUP(C212,Input!$D$4:$L$8,4)*1000,VLOOKUP(C212,Input!$D$4:$L$8,4)*1000,L212-J212))</f>
        <v>0</v>
      </c>
      <c r="O212" s="95">
        <f>N212*Input!$B$1/1000</f>
        <v>0</v>
      </c>
      <c r="P212" s="104">
        <f>IF(AND(B212&gt;=Input!$E$4,B212&lt;=Input!$F$4),Input!$K$4,IF(AND(B212&gt;=Input!$E$5,B212&lt;=Input!$F$5),Input!$K$5,IF(AND(B212&gt;=Input!$E$6,B212&lt;=Input!$F$6),Input!$K$6,IF(AND(B212&gt;=Input!$E$7,B212&lt;=Input!$F$7),Input!$K$7,0))))</f>
        <v>640</v>
      </c>
      <c r="Q212" s="58">
        <f t="shared" si="19"/>
        <v>640</v>
      </c>
      <c r="R212" s="59">
        <f>Q212*1000/Input!$B$1</f>
        <v>0.8</v>
      </c>
      <c r="S212" s="108">
        <f t="shared" si="20"/>
        <v>4821.6000000000004</v>
      </c>
      <c r="T212" s="109">
        <f>S212*1000/Input!$B$1/(24*3600)</f>
        <v>6.9756944444444445E-5</v>
      </c>
      <c r="U212" s="114">
        <f t="shared" si="21"/>
        <v>2.7902777777777776E-2</v>
      </c>
    </row>
    <row r="213" spans="1:21" x14ac:dyDescent="0.45">
      <c r="A213" s="40">
        <v>2000</v>
      </c>
      <c r="B213" s="41">
        <f t="shared" si="22"/>
        <v>43311</v>
      </c>
      <c r="C213" s="41" t="str">
        <f>IF(AND(B213&gt;=Input!$E$4,B213&lt;=Input!$F$4),Input!$D$4,IF(AND(B213&gt;=Input!$E$5,B213&lt;=Input!$F$5),Input!$D$5,IF(AND(B213&gt;=Input!$E$6,B213&lt;=Input!$F$6),Input!$D$6,IF(AND(B213&gt;=Input!$E$7,B213&lt;=Input!$F$7),Input!$D$7,"휴농"))))</f>
        <v>분얼기</v>
      </c>
      <c r="D213" s="32">
        <f>VLOOKUP(C213,Input!$D$4:$L$8,9)</f>
        <v>3</v>
      </c>
      <c r="E213" s="51">
        <f t="shared" si="23"/>
        <v>640</v>
      </c>
      <c r="F213" s="52">
        <f>E213*1000/Input!$B$1</f>
        <v>0.8</v>
      </c>
      <c r="G213" s="71">
        <f>IF(AND(B213&gt;=Input!$E$4,B213&lt;=Input!$F$4),Input!$Q$4,IF(AND(B213&gt;=Input!$E$5,B213&lt;=Input!$F$5),Input!$Q$5,IF(AND(B213&gt;=Input!$E$6,B213&lt;=Input!$F$6),Input!$Q$6,IF(AND(B213&gt;=Input!$E$7,B213&lt;=Input!$F$7),Input!$Q$7,0))))</f>
        <v>0.25</v>
      </c>
      <c r="H213" s="72">
        <f t="shared" si="18"/>
        <v>21.6</v>
      </c>
      <c r="I213" s="73">
        <f>H213*1000*1000/Input!$B$1</f>
        <v>27</v>
      </c>
      <c r="J213" s="82">
        <v>9.25</v>
      </c>
      <c r="K213" s="83">
        <f>J213*Input!$B$1/1000</f>
        <v>7400</v>
      </c>
      <c r="L213" s="92">
        <v>3.5</v>
      </c>
      <c r="M213" s="93">
        <f>L213*Input!$B$1/1000</f>
        <v>2800</v>
      </c>
      <c r="N213" s="94">
        <f>IF(J213&gt;=L213,0,IF((L213-J213)&gt;VLOOKUP(C213,Input!$D$4:$L$8,4)*1000,VLOOKUP(C213,Input!$D$4:$L$8,4)*1000,L213-J213))</f>
        <v>0</v>
      </c>
      <c r="O213" s="95">
        <f>N213*Input!$B$1/1000</f>
        <v>0</v>
      </c>
      <c r="P213" s="104">
        <f>IF(AND(B213&gt;=Input!$E$4,B213&lt;=Input!$F$4),Input!$K$4,IF(AND(B213&gt;=Input!$E$5,B213&lt;=Input!$F$5),Input!$K$5,IF(AND(B213&gt;=Input!$E$6,B213&lt;=Input!$F$6),Input!$K$6,IF(AND(B213&gt;=Input!$E$7,B213&lt;=Input!$F$7),Input!$K$7,0))))</f>
        <v>640</v>
      </c>
      <c r="Q213" s="58">
        <f t="shared" si="19"/>
        <v>640</v>
      </c>
      <c r="R213" s="59">
        <f>Q213*1000/Input!$B$1</f>
        <v>0.8</v>
      </c>
      <c r="S213" s="108">
        <f t="shared" si="20"/>
        <v>7421.6</v>
      </c>
      <c r="T213" s="109">
        <f>S213*1000/Input!$B$1/(24*3600)</f>
        <v>1.0737268518518518E-4</v>
      </c>
      <c r="U213" s="114">
        <f t="shared" si="21"/>
        <v>4.294907407407407E-2</v>
      </c>
    </row>
    <row r="214" spans="1:21" x14ac:dyDescent="0.45">
      <c r="A214" s="40">
        <v>2000</v>
      </c>
      <c r="B214" s="41">
        <f t="shared" si="22"/>
        <v>43312</v>
      </c>
      <c r="C214" s="41" t="str">
        <f>IF(AND(B214&gt;=Input!$E$4,B214&lt;=Input!$F$4),Input!$D$4,IF(AND(B214&gt;=Input!$E$5,B214&lt;=Input!$F$5),Input!$D$5,IF(AND(B214&gt;=Input!$E$6,B214&lt;=Input!$F$6),Input!$D$6,IF(AND(B214&gt;=Input!$E$7,B214&lt;=Input!$F$7),Input!$D$7,"휴농"))))</f>
        <v>분얼기</v>
      </c>
      <c r="D214" s="32">
        <f>VLOOKUP(C214,Input!$D$4:$L$8,9)</f>
        <v>3</v>
      </c>
      <c r="E214" s="51">
        <f t="shared" si="23"/>
        <v>640</v>
      </c>
      <c r="F214" s="52">
        <f>E214*1000/Input!$B$1</f>
        <v>0.8</v>
      </c>
      <c r="G214" s="71">
        <f>IF(AND(B214&gt;=Input!$E$4,B214&lt;=Input!$F$4),Input!$Q$4,IF(AND(B214&gt;=Input!$E$5,B214&lt;=Input!$F$5),Input!$Q$5,IF(AND(B214&gt;=Input!$E$6,B214&lt;=Input!$F$6),Input!$Q$6,IF(AND(B214&gt;=Input!$E$7,B214&lt;=Input!$F$7),Input!$Q$7,0))))</f>
        <v>0.25</v>
      </c>
      <c r="H214" s="72">
        <f t="shared" si="18"/>
        <v>21.6</v>
      </c>
      <c r="I214" s="73">
        <f>H214*1000*1000/Input!$B$1</f>
        <v>27</v>
      </c>
      <c r="J214" s="82">
        <v>8.5</v>
      </c>
      <c r="K214" s="83">
        <f>J214*Input!$B$1/1000</f>
        <v>6800</v>
      </c>
      <c r="L214" s="92">
        <v>1</v>
      </c>
      <c r="M214" s="93">
        <f>L214*Input!$B$1/1000</f>
        <v>800</v>
      </c>
      <c r="N214" s="94">
        <f>IF(J214&gt;=L214,0,IF((L214-J214)&gt;VLOOKUP(C214,Input!$D$4:$L$8,4)*1000,VLOOKUP(C214,Input!$D$4:$L$8,4)*1000,L214-J214))</f>
        <v>0</v>
      </c>
      <c r="O214" s="95">
        <f>N214*Input!$B$1/1000</f>
        <v>0</v>
      </c>
      <c r="P214" s="104">
        <f>IF(AND(B214&gt;=Input!$E$4,B214&lt;=Input!$F$4),Input!$K$4,IF(AND(B214&gt;=Input!$E$5,B214&lt;=Input!$F$5),Input!$K$5,IF(AND(B214&gt;=Input!$E$6,B214&lt;=Input!$F$6),Input!$K$6,IF(AND(B214&gt;=Input!$E$7,B214&lt;=Input!$F$7),Input!$K$7,0))))</f>
        <v>640</v>
      </c>
      <c r="Q214" s="58">
        <f t="shared" si="19"/>
        <v>640</v>
      </c>
      <c r="R214" s="59">
        <f>Q214*1000/Input!$B$1</f>
        <v>0.8</v>
      </c>
      <c r="S214" s="108">
        <f t="shared" si="20"/>
        <v>6821.6</v>
      </c>
      <c r="T214" s="109">
        <f>S214*1000/Input!$B$1/(24*3600)</f>
        <v>9.8692129629629618E-5</v>
      </c>
      <c r="U214" s="114">
        <f t="shared" si="21"/>
        <v>3.9476851851851846E-2</v>
      </c>
    </row>
    <row r="215" spans="1:21" x14ac:dyDescent="0.45">
      <c r="A215" s="40">
        <v>2000</v>
      </c>
      <c r="B215" s="41">
        <f t="shared" si="22"/>
        <v>43313</v>
      </c>
      <c r="C215" s="41" t="str">
        <f>IF(AND(B215&gt;=Input!$E$4,B215&lt;=Input!$F$4),Input!$D$4,IF(AND(B215&gt;=Input!$E$5,B215&lt;=Input!$F$5),Input!$D$5,IF(AND(B215&gt;=Input!$E$6,B215&lt;=Input!$F$6),Input!$D$6,IF(AND(B215&gt;=Input!$E$7,B215&lt;=Input!$F$7),Input!$D$7,"휴농"))))</f>
        <v>분얼기</v>
      </c>
      <c r="D215" s="32">
        <f>VLOOKUP(C215,Input!$D$4:$L$8,9)</f>
        <v>3</v>
      </c>
      <c r="E215" s="51">
        <f t="shared" si="23"/>
        <v>640</v>
      </c>
      <c r="F215" s="52">
        <f>E215*1000/Input!$B$1</f>
        <v>0.8</v>
      </c>
      <c r="G215" s="71">
        <f>IF(AND(B215&gt;=Input!$E$4,B215&lt;=Input!$F$4),Input!$Q$4,IF(AND(B215&gt;=Input!$E$5,B215&lt;=Input!$F$5),Input!$Q$5,IF(AND(B215&gt;=Input!$E$6,B215&lt;=Input!$F$6),Input!$Q$6,IF(AND(B215&gt;=Input!$E$7,B215&lt;=Input!$F$7),Input!$Q$7,0))))</f>
        <v>0.25</v>
      </c>
      <c r="H215" s="72">
        <f t="shared" si="18"/>
        <v>21.6</v>
      </c>
      <c r="I215" s="73">
        <f>H215*1000*1000/Input!$B$1</f>
        <v>27</v>
      </c>
      <c r="J215" s="82">
        <v>3.5</v>
      </c>
      <c r="K215" s="83">
        <f>J215*Input!$B$1/1000</f>
        <v>2800</v>
      </c>
      <c r="L215" s="92">
        <v>3.5</v>
      </c>
      <c r="M215" s="93">
        <f>L215*Input!$B$1/1000</f>
        <v>2800</v>
      </c>
      <c r="N215" s="94">
        <f>IF(J215&gt;=L215,0,IF((L215-J215)&gt;VLOOKUP(C215,Input!$D$4:$L$8,4)*1000,VLOOKUP(C215,Input!$D$4:$L$8,4)*1000,L215-J215))</f>
        <v>0</v>
      </c>
      <c r="O215" s="95">
        <f>N215*Input!$B$1/1000</f>
        <v>0</v>
      </c>
      <c r="P215" s="104">
        <f>IF(AND(B215&gt;=Input!$E$4,B215&lt;=Input!$F$4),Input!$K$4,IF(AND(B215&gt;=Input!$E$5,B215&lt;=Input!$F$5),Input!$K$5,IF(AND(B215&gt;=Input!$E$6,B215&lt;=Input!$F$6),Input!$K$6,IF(AND(B215&gt;=Input!$E$7,B215&lt;=Input!$F$7),Input!$K$7,0))))</f>
        <v>640</v>
      </c>
      <c r="Q215" s="58">
        <f t="shared" si="19"/>
        <v>640</v>
      </c>
      <c r="R215" s="59">
        <f>Q215*1000/Input!$B$1</f>
        <v>0.8</v>
      </c>
      <c r="S215" s="108">
        <f t="shared" si="20"/>
        <v>2821.6</v>
      </c>
      <c r="T215" s="109">
        <f>S215*1000/Input!$B$1/(24*3600)</f>
        <v>4.0821759259259259E-5</v>
      </c>
      <c r="U215" s="114">
        <f t="shared" si="21"/>
        <v>1.6328703703703703E-2</v>
      </c>
    </row>
    <row r="216" spans="1:21" x14ac:dyDescent="0.45">
      <c r="A216" s="40">
        <v>2000</v>
      </c>
      <c r="B216" s="41">
        <f t="shared" si="22"/>
        <v>43314</v>
      </c>
      <c r="C216" s="41" t="str">
        <f>IF(AND(B216&gt;=Input!$E$4,B216&lt;=Input!$F$4),Input!$D$4,IF(AND(B216&gt;=Input!$E$5,B216&lt;=Input!$F$5),Input!$D$5,IF(AND(B216&gt;=Input!$E$6,B216&lt;=Input!$F$6),Input!$D$6,IF(AND(B216&gt;=Input!$E$7,B216&lt;=Input!$F$7),Input!$D$7,"휴농"))))</f>
        <v>분얼기</v>
      </c>
      <c r="D216" s="32">
        <f>VLOOKUP(C216,Input!$D$4:$L$8,9)</f>
        <v>3</v>
      </c>
      <c r="E216" s="51">
        <f t="shared" si="23"/>
        <v>640</v>
      </c>
      <c r="F216" s="52">
        <f>E216*1000/Input!$B$1</f>
        <v>0.8</v>
      </c>
      <c r="G216" s="71">
        <f>IF(AND(B216&gt;=Input!$E$4,B216&lt;=Input!$F$4),Input!$Q$4,IF(AND(B216&gt;=Input!$E$5,B216&lt;=Input!$F$5),Input!$Q$5,IF(AND(B216&gt;=Input!$E$6,B216&lt;=Input!$F$6),Input!$Q$6,IF(AND(B216&gt;=Input!$E$7,B216&lt;=Input!$F$7),Input!$Q$7,0))))</f>
        <v>0.25</v>
      </c>
      <c r="H216" s="72">
        <f t="shared" si="18"/>
        <v>21.6</v>
      </c>
      <c r="I216" s="73">
        <f>H216*1000*1000/Input!$B$1</f>
        <v>27</v>
      </c>
      <c r="J216" s="82">
        <v>9</v>
      </c>
      <c r="K216" s="83">
        <f>J216*Input!$B$1/1000</f>
        <v>7200</v>
      </c>
      <c r="L216" s="92">
        <v>1.5</v>
      </c>
      <c r="M216" s="93">
        <f>L216*Input!$B$1/1000</f>
        <v>1200</v>
      </c>
      <c r="N216" s="94">
        <f>IF(J216&gt;=L216,0,IF((L216-J216)&gt;VLOOKUP(C216,Input!$D$4:$L$8,4)*1000,VLOOKUP(C216,Input!$D$4:$L$8,4)*1000,L216-J216))</f>
        <v>0</v>
      </c>
      <c r="O216" s="95">
        <f>N216*Input!$B$1/1000</f>
        <v>0</v>
      </c>
      <c r="P216" s="104">
        <f>IF(AND(B216&gt;=Input!$E$4,B216&lt;=Input!$F$4),Input!$K$4,IF(AND(B216&gt;=Input!$E$5,B216&lt;=Input!$F$5),Input!$K$5,IF(AND(B216&gt;=Input!$E$6,B216&lt;=Input!$F$6),Input!$K$6,IF(AND(B216&gt;=Input!$E$7,B216&lt;=Input!$F$7),Input!$K$7,0))))</f>
        <v>640</v>
      </c>
      <c r="Q216" s="58">
        <f t="shared" si="19"/>
        <v>640</v>
      </c>
      <c r="R216" s="59">
        <f>Q216*1000/Input!$B$1</f>
        <v>0.8</v>
      </c>
      <c r="S216" s="108">
        <f t="shared" si="20"/>
        <v>7221.6</v>
      </c>
      <c r="T216" s="109">
        <f>S216*1000/Input!$B$1/(24*3600)</f>
        <v>1.0447916666666666E-4</v>
      </c>
      <c r="U216" s="114">
        <f t="shared" si="21"/>
        <v>4.1791666666666664E-2</v>
      </c>
    </row>
    <row r="217" spans="1:21" x14ac:dyDescent="0.45">
      <c r="A217" s="40">
        <v>2000</v>
      </c>
      <c r="B217" s="41">
        <f t="shared" si="22"/>
        <v>43315</v>
      </c>
      <c r="C217" s="41" t="str">
        <f>IF(AND(B217&gt;=Input!$E$4,B217&lt;=Input!$F$4),Input!$D$4,IF(AND(B217&gt;=Input!$E$5,B217&lt;=Input!$F$5),Input!$D$5,IF(AND(B217&gt;=Input!$E$6,B217&lt;=Input!$F$6),Input!$D$6,IF(AND(B217&gt;=Input!$E$7,B217&lt;=Input!$F$7),Input!$D$7,"휴농"))))</f>
        <v>분얼기</v>
      </c>
      <c r="D217" s="32">
        <f>VLOOKUP(C217,Input!$D$4:$L$8,9)</f>
        <v>3</v>
      </c>
      <c r="E217" s="51">
        <f t="shared" si="23"/>
        <v>640</v>
      </c>
      <c r="F217" s="52">
        <f>E217*1000/Input!$B$1</f>
        <v>0.8</v>
      </c>
      <c r="G217" s="71">
        <f>IF(AND(B217&gt;=Input!$E$4,B217&lt;=Input!$F$4),Input!$Q$4,IF(AND(B217&gt;=Input!$E$5,B217&lt;=Input!$F$5),Input!$Q$5,IF(AND(B217&gt;=Input!$E$6,B217&lt;=Input!$F$6),Input!$Q$6,IF(AND(B217&gt;=Input!$E$7,B217&lt;=Input!$F$7),Input!$Q$7,0))))</f>
        <v>0.25</v>
      </c>
      <c r="H217" s="72">
        <f t="shared" si="18"/>
        <v>21.6</v>
      </c>
      <c r="I217" s="73">
        <f>H217*1000*1000/Input!$B$1</f>
        <v>27</v>
      </c>
      <c r="J217" s="82">
        <v>1</v>
      </c>
      <c r="K217" s="83">
        <f>J217*Input!$B$1/1000</f>
        <v>800</v>
      </c>
      <c r="L217" s="92">
        <v>0.5</v>
      </c>
      <c r="M217" s="93">
        <f>L217*Input!$B$1/1000</f>
        <v>400</v>
      </c>
      <c r="N217" s="94">
        <f>IF(J217&gt;=L217,0,IF((L217-J217)&gt;VLOOKUP(C217,Input!$D$4:$L$8,4)*1000,VLOOKUP(C217,Input!$D$4:$L$8,4)*1000,L217-J217))</f>
        <v>0</v>
      </c>
      <c r="O217" s="95">
        <f>N217*Input!$B$1/1000</f>
        <v>0</v>
      </c>
      <c r="P217" s="104">
        <f>IF(AND(B217&gt;=Input!$E$4,B217&lt;=Input!$F$4),Input!$K$4,IF(AND(B217&gt;=Input!$E$5,B217&lt;=Input!$F$5),Input!$K$5,IF(AND(B217&gt;=Input!$E$6,B217&lt;=Input!$F$6),Input!$K$6,IF(AND(B217&gt;=Input!$E$7,B217&lt;=Input!$F$7),Input!$K$7,0))))</f>
        <v>640</v>
      </c>
      <c r="Q217" s="58">
        <f t="shared" si="19"/>
        <v>640</v>
      </c>
      <c r="R217" s="59">
        <f>Q217*1000/Input!$B$1</f>
        <v>0.8</v>
      </c>
      <c r="S217" s="108">
        <f t="shared" si="20"/>
        <v>821.59999999999991</v>
      </c>
      <c r="T217" s="109">
        <f>S217*1000/Input!$B$1/(24*3600)</f>
        <v>1.1886574074074073E-5</v>
      </c>
      <c r="U217" s="114">
        <f t="shared" si="21"/>
        <v>4.7546296296296295E-3</v>
      </c>
    </row>
    <row r="218" spans="1:21" x14ac:dyDescent="0.45">
      <c r="A218" s="40">
        <v>2000</v>
      </c>
      <c r="B218" s="41">
        <f t="shared" si="22"/>
        <v>43316</v>
      </c>
      <c r="C218" s="41" t="str">
        <f>IF(AND(B218&gt;=Input!$E$4,B218&lt;=Input!$F$4),Input!$D$4,IF(AND(B218&gt;=Input!$E$5,B218&lt;=Input!$F$5),Input!$D$5,IF(AND(B218&gt;=Input!$E$6,B218&lt;=Input!$F$6),Input!$D$6,IF(AND(B218&gt;=Input!$E$7,B218&lt;=Input!$F$7),Input!$D$7,"휴농"))))</f>
        <v>분얼기</v>
      </c>
      <c r="D218" s="32">
        <f>VLOOKUP(C218,Input!$D$4:$L$8,9)</f>
        <v>3</v>
      </c>
      <c r="E218" s="51">
        <f t="shared" si="23"/>
        <v>640</v>
      </c>
      <c r="F218" s="52">
        <f>E218*1000/Input!$B$1</f>
        <v>0.8</v>
      </c>
      <c r="G218" s="71">
        <f>IF(AND(B218&gt;=Input!$E$4,B218&lt;=Input!$F$4),Input!$Q$4,IF(AND(B218&gt;=Input!$E$5,B218&lt;=Input!$F$5),Input!$Q$5,IF(AND(B218&gt;=Input!$E$6,B218&lt;=Input!$F$6),Input!$Q$6,IF(AND(B218&gt;=Input!$E$7,B218&lt;=Input!$F$7),Input!$Q$7,0))))</f>
        <v>0.25</v>
      </c>
      <c r="H218" s="72">
        <f t="shared" si="18"/>
        <v>21.6</v>
      </c>
      <c r="I218" s="73">
        <f>H218*1000*1000/Input!$B$1</f>
        <v>27</v>
      </c>
      <c r="J218" s="82">
        <v>2</v>
      </c>
      <c r="K218" s="83">
        <f>J218*Input!$B$1/1000</f>
        <v>1600</v>
      </c>
      <c r="L218" s="92">
        <v>2.5</v>
      </c>
      <c r="M218" s="93">
        <f>L218*Input!$B$1/1000</f>
        <v>2000</v>
      </c>
      <c r="N218" s="94">
        <f>IF(J218&gt;=L218,0,IF((L218-J218)&gt;VLOOKUP(C218,Input!$D$4:$L$8,4)*1000,VLOOKUP(C218,Input!$D$4:$L$8,4)*1000,L218-J218))</f>
        <v>0.5</v>
      </c>
      <c r="O218" s="95">
        <f>N218*Input!$B$1/1000</f>
        <v>400</v>
      </c>
      <c r="P218" s="104">
        <f>IF(AND(B218&gt;=Input!$E$4,B218&lt;=Input!$F$4),Input!$K$4,IF(AND(B218&gt;=Input!$E$5,B218&lt;=Input!$F$5),Input!$K$5,IF(AND(B218&gt;=Input!$E$6,B218&lt;=Input!$F$6),Input!$K$6,IF(AND(B218&gt;=Input!$E$7,B218&lt;=Input!$F$7),Input!$K$7,0))))</f>
        <v>640</v>
      </c>
      <c r="Q218" s="58">
        <f t="shared" si="19"/>
        <v>640</v>
      </c>
      <c r="R218" s="59">
        <f>Q218*1000/Input!$B$1</f>
        <v>0.8</v>
      </c>
      <c r="S218" s="108">
        <f t="shared" si="20"/>
        <v>1221.5999999999999</v>
      </c>
      <c r="T218" s="109">
        <f>S218*1000/Input!$B$1/(24*3600)</f>
        <v>1.7673611111111109E-5</v>
      </c>
      <c r="U218" s="114">
        <f t="shared" si="21"/>
        <v>7.0694444444444433E-3</v>
      </c>
    </row>
    <row r="219" spans="1:21" x14ac:dyDescent="0.45">
      <c r="A219" s="40">
        <v>2000</v>
      </c>
      <c r="B219" s="41">
        <f t="shared" si="22"/>
        <v>43317</v>
      </c>
      <c r="C219" s="41" t="str">
        <f>IF(AND(B219&gt;=Input!$E$4,B219&lt;=Input!$F$4),Input!$D$4,IF(AND(B219&gt;=Input!$E$5,B219&lt;=Input!$F$5),Input!$D$5,IF(AND(B219&gt;=Input!$E$6,B219&lt;=Input!$F$6),Input!$D$6,IF(AND(B219&gt;=Input!$E$7,B219&lt;=Input!$F$7),Input!$D$7,"휴농"))))</f>
        <v>분얼기</v>
      </c>
      <c r="D219" s="32">
        <f>VLOOKUP(C219,Input!$D$4:$L$8,9)</f>
        <v>3</v>
      </c>
      <c r="E219" s="51">
        <f t="shared" si="23"/>
        <v>640</v>
      </c>
      <c r="F219" s="52">
        <f>E219*1000/Input!$B$1</f>
        <v>0.8</v>
      </c>
      <c r="G219" s="71">
        <f>IF(AND(B219&gt;=Input!$E$4,B219&lt;=Input!$F$4),Input!$Q$4,IF(AND(B219&gt;=Input!$E$5,B219&lt;=Input!$F$5),Input!$Q$5,IF(AND(B219&gt;=Input!$E$6,B219&lt;=Input!$F$6),Input!$Q$6,IF(AND(B219&gt;=Input!$E$7,B219&lt;=Input!$F$7),Input!$Q$7,0))))</f>
        <v>0.25</v>
      </c>
      <c r="H219" s="72">
        <f t="shared" si="18"/>
        <v>21.6</v>
      </c>
      <c r="I219" s="73">
        <f>H219*1000*1000/Input!$B$1</f>
        <v>27</v>
      </c>
      <c r="J219" s="82">
        <v>11</v>
      </c>
      <c r="K219" s="83">
        <f>J219*Input!$B$1/1000</f>
        <v>8800</v>
      </c>
      <c r="L219" s="92">
        <v>2.5</v>
      </c>
      <c r="M219" s="93">
        <f>L219*Input!$B$1/1000</f>
        <v>2000</v>
      </c>
      <c r="N219" s="94">
        <f>IF(J219&gt;=L219,0,IF((L219-J219)&gt;VLOOKUP(C219,Input!$D$4:$L$8,4)*1000,VLOOKUP(C219,Input!$D$4:$L$8,4)*1000,L219-J219))</f>
        <v>0</v>
      </c>
      <c r="O219" s="95">
        <f>N219*Input!$B$1/1000</f>
        <v>0</v>
      </c>
      <c r="P219" s="104">
        <f>IF(AND(B219&gt;=Input!$E$4,B219&lt;=Input!$F$4),Input!$K$4,IF(AND(B219&gt;=Input!$E$5,B219&lt;=Input!$F$5),Input!$K$5,IF(AND(B219&gt;=Input!$E$6,B219&lt;=Input!$F$6),Input!$K$6,IF(AND(B219&gt;=Input!$E$7,B219&lt;=Input!$F$7),Input!$K$7,0))))</f>
        <v>640</v>
      </c>
      <c r="Q219" s="58">
        <f t="shared" si="19"/>
        <v>640</v>
      </c>
      <c r="R219" s="59">
        <f>Q219*1000/Input!$B$1</f>
        <v>0.8</v>
      </c>
      <c r="S219" s="108">
        <f t="shared" si="20"/>
        <v>8821.6</v>
      </c>
      <c r="T219" s="109">
        <f>S219*1000/Input!$B$1/(24*3600)</f>
        <v>1.2762731481481482E-4</v>
      </c>
      <c r="U219" s="114">
        <f t="shared" si="21"/>
        <v>5.105092592592593E-2</v>
      </c>
    </row>
    <row r="220" spans="1:21" x14ac:dyDescent="0.45">
      <c r="A220" s="40">
        <v>2000</v>
      </c>
      <c r="B220" s="41">
        <f t="shared" si="22"/>
        <v>43318</v>
      </c>
      <c r="C220" s="41" t="str">
        <f>IF(AND(B220&gt;=Input!$E$4,B220&lt;=Input!$F$4),Input!$D$4,IF(AND(B220&gt;=Input!$E$5,B220&lt;=Input!$F$5),Input!$D$5,IF(AND(B220&gt;=Input!$E$6,B220&lt;=Input!$F$6),Input!$D$6,IF(AND(B220&gt;=Input!$E$7,B220&lt;=Input!$F$7),Input!$D$7,"휴농"))))</f>
        <v>분얼기</v>
      </c>
      <c r="D220" s="32">
        <f>VLOOKUP(C220,Input!$D$4:$L$8,9)</f>
        <v>3</v>
      </c>
      <c r="E220" s="51">
        <f t="shared" si="23"/>
        <v>640</v>
      </c>
      <c r="F220" s="52">
        <f>E220*1000/Input!$B$1</f>
        <v>0.8</v>
      </c>
      <c r="G220" s="71">
        <f>IF(AND(B220&gt;=Input!$E$4,B220&lt;=Input!$F$4),Input!$Q$4,IF(AND(B220&gt;=Input!$E$5,B220&lt;=Input!$F$5),Input!$Q$5,IF(AND(B220&gt;=Input!$E$6,B220&lt;=Input!$F$6),Input!$Q$6,IF(AND(B220&gt;=Input!$E$7,B220&lt;=Input!$F$7),Input!$Q$7,0))))</f>
        <v>0.25</v>
      </c>
      <c r="H220" s="72">
        <f t="shared" si="18"/>
        <v>21.6</v>
      </c>
      <c r="I220" s="73">
        <f>H220*1000*1000/Input!$B$1</f>
        <v>27</v>
      </c>
      <c r="J220" s="82">
        <v>10.5</v>
      </c>
      <c r="K220" s="83">
        <f>J220*Input!$B$1/1000</f>
        <v>8400</v>
      </c>
      <c r="L220" s="92">
        <v>4.5</v>
      </c>
      <c r="M220" s="93">
        <f>L220*Input!$B$1/1000</f>
        <v>3600</v>
      </c>
      <c r="N220" s="94">
        <f>IF(J220&gt;=L220,0,IF((L220-J220)&gt;VLOOKUP(C220,Input!$D$4:$L$8,4)*1000,VLOOKUP(C220,Input!$D$4:$L$8,4)*1000,L220-J220))</f>
        <v>0</v>
      </c>
      <c r="O220" s="95">
        <f>N220*Input!$B$1/1000</f>
        <v>0</v>
      </c>
      <c r="P220" s="104">
        <f>IF(AND(B220&gt;=Input!$E$4,B220&lt;=Input!$F$4),Input!$K$4,IF(AND(B220&gt;=Input!$E$5,B220&lt;=Input!$F$5),Input!$K$5,IF(AND(B220&gt;=Input!$E$6,B220&lt;=Input!$F$6),Input!$K$6,IF(AND(B220&gt;=Input!$E$7,B220&lt;=Input!$F$7),Input!$K$7,0))))</f>
        <v>640</v>
      </c>
      <c r="Q220" s="58">
        <f t="shared" si="19"/>
        <v>640</v>
      </c>
      <c r="R220" s="59">
        <f>Q220*1000/Input!$B$1</f>
        <v>0.8</v>
      </c>
      <c r="S220" s="108">
        <f t="shared" si="20"/>
        <v>8421.6</v>
      </c>
      <c r="T220" s="109">
        <f>S220*1000/Input!$B$1/(24*3600)</f>
        <v>1.2184027777777778E-4</v>
      </c>
      <c r="U220" s="114">
        <f t="shared" si="21"/>
        <v>4.8736111111111112E-2</v>
      </c>
    </row>
    <row r="221" spans="1:21" x14ac:dyDescent="0.45">
      <c r="A221" s="40">
        <v>2000</v>
      </c>
      <c r="B221" s="41">
        <f t="shared" si="22"/>
        <v>43319</v>
      </c>
      <c r="C221" s="41" t="str">
        <f>IF(AND(B221&gt;=Input!$E$4,B221&lt;=Input!$F$4),Input!$D$4,IF(AND(B221&gt;=Input!$E$5,B221&lt;=Input!$F$5),Input!$D$5,IF(AND(B221&gt;=Input!$E$6,B221&lt;=Input!$F$6),Input!$D$6,IF(AND(B221&gt;=Input!$E$7,B221&lt;=Input!$F$7),Input!$D$7,"휴농"))))</f>
        <v>분얼기</v>
      </c>
      <c r="D221" s="32">
        <f>VLOOKUP(C221,Input!$D$4:$L$8,9)</f>
        <v>3</v>
      </c>
      <c r="E221" s="51">
        <f t="shared" si="23"/>
        <v>640</v>
      </c>
      <c r="F221" s="52">
        <f>E221*1000/Input!$B$1</f>
        <v>0.8</v>
      </c>
      <c r="G221" s="71">
        <f>IF(AND(B221&gt;=Input!$E$4,B221&lt;=Input!$F$4),Input!$Q$4,IF(AND(B221&gt;=Input!$E$5,B221&lt;=Input!$F$5),Input!$Q$5,IF(AND(B221&gt;=Input!$E$6,B221&lt;=Input!$F$6),Input!$Q$6,IF(AND(B221&gt;=Input!$E$7,B221&lt;=Input!$F$7),Input!$Q$7,0))))</f>
        <v>0.25</v>
      </c>
      <c r="H221" s="72">
        <f t="shared" si="18"/>
        <v>21.6</v>
      </c>
      <c r="I221" s="73">
        <f>H221*1000*1000/Input!$B$1</f>
        <v>27</v>
      </c>
      <c r="J221" s="82">
        <v>5.75</v>
      </c>
      <c r="K221" s="83">
        <f>J221*Input!$B$1/1000</f>
        <v>4600</v>
      </c>
      <c r="L221" s="92">
        <v>2</v>
      </c>
      <c r="M221" s="93">
        <f>L221*Input!$B$1/1000</f>
        <v>1600</v>
      </c>
      <c r="N221" s="94">
        <f>IF(J221&gt;=L221,0,IF((L221-J221)&gt;VLOOKUP(C221,Input!$D$4:$L$8,4)*1000,VLOOKUP(C221,Input!$D$4:$L$8,4)*1000,L221-J221))</f>
        <v>0</v>
      </c>
      <c r="O221" s="95">
        <f>N221*Input!$B$1/1000</f>
        <v>0</v>
      </c>
      <c r="P221" s="104">
        <f>IF(AND(B221&gt;=Input!$E$4,B221&lt;=Input!$F$4),Input!$K$4,IF(AND(B221&gt;=Input!$E$5,B221&lt;=Input!$F$5),Input!$K$5,IF(AND(B221&gt;=Input!$E$6,B221&lt;=Input!$F$6),Input!$K$6,IF(AND(B221&gt;=Input!$E$7,B221&lt;=Input!$F$7),Input!$K$7,0))))</f>
        <v>640</v>
      </c>
      <c r="Q221" s="58">
        <f t="shared" si="19"/>
        <v>640</v>
      </c>
      <c r="R221" s="59">
        <f>Q221*1000/Input!$B$1</f>
        <v>0.8</v>
      </c>
      <c r="S221" s="108">
        <f t="shared" si="20"/>
        <v>4621.6000000000004</v>
      </c>
      <c r="T221" s="109">
        <f>S221*1000/Input!$B$1/(24*3600)</f>
        <v>6.6863425925925931E-5</v>
      </c>
      <c r="U221" s="114">
        <f t="shared" si="21"/>
        <v>2.6745370370370371E-2</v>
      </c>
    </row>
    <row r="222" spans="1:21" x14ac:dyDescent="0.45">
      <c r="A222" s="40">
        <v>2000</v>
      </c>
      <c r="B222" s="41">
        <f t="shared" si="22"/>
        <v>43320</v>
      </c>
      <c r="C222" s="41" t="str">
        <f>IF(AND(B222&gt;=Input!$E$4,B222&lt;=Input!$F$4),Input!$D$4,IF(AND(B222&gt;=Input!$E$5,B222&lt;=Input!$F$5),Input!$D$5,IF(AND(B222&gt;=Input!$E$6,B222&lt;=Input!$F$6),Input!$D$6,IF(AND(B222&gt;=Input!$E$7,B222&lt;=Input!$F$7),Input!$D$7,"휴농"))))</f>
        <v>분얼기</v>
      </c>
      <c r="D222" s="32">
        <f>VLOOKUP(C222,Input!$D$4:$L$8,9)</f>
        <v>3</v>
      </c>
      <c r="E222" s="51">
        <f t="shared" si="23"/>
        <v>640</v>
      </c>
      <c r="F222" s="52">
        <f>E222*1000/Input!$B$1</f>
        <v>0.8</v>
      </c>
      <c r="G222" s="71">
        <f>IF(AND(B222&gt;=Input!$E$4,B222&lt;=Input!$F$4),Input!$Q$4,IF(AND(B222&gt;=Input!$E$5,B222&lt;=Input!$F$5),Input!$Q$5,IF(AND(B222&gt;=Input!$E$6,B222&lt;=Input!$F$6),Input!$Q$6,IF(AND(B222&gt;=Input!$E$7,B222&lt;=Input!$F$7),Input!$Q$7,0))))</f>
        <v>0.25</v>
      </c>
      <c r="H222" s="72">
        <f t="shared" si="18"/>
        <v>21.6</v>
      </c>
      <c r="I222" s="73">
        <f>H222*1000*1000/Input!$B$1</f>
        <v>27</v>
      </c>
      <c r="J222" s="82">
        <v>5</v>
      </c>
      <c r="K222" s="83">
        <f>J222*Input!$B$1/1000</f>
        <v>4000</v>
      </c>
      <c r="L222" s="92">
        <v>2</v>
      </c>
      <c r="M222" s="93">
        <f>L222*Input!$B$1/1000</f>
        <v>1600</v>
      </c>
      <c r="N222" s="94">
        <f>IF(J222&gt;=L222,0,IF((L222-J222)&gt;VLOOKUP(C222,Input!$D$4:$L$8,4)*1000,VLOOKUP(C222,Input!$D$4:$L$8,4)*1000,L222-J222))</f>
        <v>0</v>
      </c>
      <c r="O222" s="95">
        <f>N222*Input!$B$1/1000</f>
        <v>0</v>
      </c>
      <c r="P222" s="104">
        <f>IF(AND(B222&gt;=Input!$E$4,B222&lt;=Input!$F$4),Input!$K$4,IF(AND(B222&gt;=Input!$E$5,B222&lt;=Input!$F$5),Input!$K$5,IF(AND(B222&gt;=Input!$E$6,B222&lt;=Input!$F$6),Input!$K$6,IF(AND(B222&gt;=Input!$E$7,B222&lt;=Input!$F$7),Input!$K$7,0))))</f>
        <v>640</v>
      </c>
      <c r="Q222" s="58">
        <f t="shared" si="19"/>
        <v>640</v>
      </c>
      <c r="R222" s="59">
        <f>Q222*1000/Input!$B$1</f>
        <v>0.8</v>
      </c>
      <c r="S222" s="108">
        <f t="shared" si="20"/>
        <v>4021.6000000000004</v>
      </c>
      <c r="T222" s="109">
        <f>S222*1000/Input!$B$1/(24*3600)</f>
        <v>5.818287037037038E-5</v>
      </c>
      <c r="U222" s="114">
        <f t="shared" si="21"/>
        <v>2.327314814814815E-2</v>
      </c>
    </row>
    <row r="223" spans="1:21" x14ac:dyDescent="0.45">
      <c r="A223" s="40">
        <v>2000</v>
      </c>
      <c r="B223" s="41">
        <f t="shared" si="22"/>
        <v>43321</v>
      </c>
      <c r="C223" s="41" t="str">
        <f>IF(AND(B223&gt;=Input!$E$4,B223&lt;=Input!$F$4),Input!$D$4,IF(AND(B223&gt;=Input!$E$5,B223&lt;=Input!$F$5),Input!$D$5,IF(AND(B223&gt;=Input!$E$6,B223&lt;=Input!$F$6),Input!$D$6,IF(AND(B223&gt;=Input!$E$7,B223&lt;=Input!$F$7),Input!$D$7,"휴농"))))</f>
        <v>분얼기</v>
      </c>
      <c r="D223" s="32">
        <f>VLOOKUP(C223,Input!$D$4:$L$8,9)</f>
        <v>3</v>
      </c>
      <c r="E223" s="51">
        <f t="shared" si="23"/>
        <v>640</v>
      </c>
      <c r="F223" s="52">
        <f>E223*1000/Input!$B$1</f>
        <v>0.8</v>
      </c>
      <c r="G223" s="71">
        <f>IF(AND(B223&gt;=Input!$E$4,B223&lt;=Input!$F$4),Input!$Q$4,IF(AND(B223&gt;=Input!$E$5,B223&lt;=Input!$F$5),Input!$Q$5,IF(AND(B223&gt;=Input!$E$6,B223&lt;=Input!$F$6),Input!$Q$6,IF(AND(B223&gt;=Input!$E$7,B223&lt;=Input!$F$7),Input!$Q$7,0))))</f>
        <v>0.25</v>
      </c>
      <c r="H223" s="72">
        <f t="shared" si="18"/>
        <v>21.6</v>
      </c>
      <c r="I223" s="73">
        <f>H223*1000*1000/Input!$B$1</f>
        <v>27</v>
      </c>
      <c r="J223" s="82">
        <v>8.5</v>
      </c>
      <c r="K223" s="83">
        <f>J223*Input!$B$1/1000</f>
        <v>6800</v>
      </c>
      <c r="L223" s="92">
        <v>1.5</v>
      </c>
      <c r="M223" s="93">
        <f>L223*Input!$B$1/1000</f>
        <v>1200</v>
      </c>
      <c r="N223" s="94">
        <f>IF(J223&gt;=L223,0,IF((L223-J223)&gt;VLOOKUP(C223,Input!$D$4:$L$8,4)*1000,VLOOKUP(C223,Input!$D$4:$L$8,4)*1000,L223-J223))</f>
        <v>0</v>
      </c>
      <c r="O223" s="95">
        <f>N223*Input!$B$1/1000</f>
        <v>0</v>
      </c>
      <c r="P223" s="104">
        <f>IF(AND(B223&gt;=Input!$E$4,B223&lt;=Input!$F$4),Input!$K$4,IF(AND(B223&gt;=Input!$E$5,B223&lt;=Input!$F$5),Input!$K$5,IF(AND(B223&gt;=Input!$E$6,B223&lt;=Input!$F$6),Input!$K$6,IF(AND(B223&gt;=Input!$E$7,B223&lt;=Input!$F$7),Input!$K$7,0))))</f>
        <v>640</v>
      </c>
      <c r="Q223" s="58">
        <f t="shared" si="19"/>
        <v>640</v>
      </c>
      <c r="R223" s="59">
        <f>Q223*1000/Input!$B$1</f>
        <v>0.8</v>
      </c>
      <c r="S223" s="108">
        <f t="shared" si="20"/>
        <v>6821.6</v>
      </c>
      <c r="T223" s="109">
        <f>S223*1000/Input!$B$1/(24*3600)</f>
        <v>9.8692129629629618E-5</v>
      </c>
      <c r="U223" s="114">
        <f t="shared" si="21"/>
        <v>3.9476851851851846E-2</v>
      </c>
    </row>
    <row r="224" spans="1:21" x14ac:dyDescent="0.45">
      <c r="A224" s="40">
        <v>2000</v>
      </c>
      <c r="B224" s="41">
        <f t="shared" si="22"/>
        <v>43322</v>
      </c>
      <c r="C224" s="41" t="str">
        <f>IF(AND(B224&gt;=Input!$E$4,B224&lt;=Input!$F$4),Input!$D$4,IF(AND(B224&gt;=Input!$E$5,B224&lt;=Input!$F$5),Input!$D$5,IF(AND(B224&gt;=Input!$E$6,B224&lt;=Input!$F$6),Input!$D$6,IF(AND(B224&gt;=Input!$E$7,B224&lt;=Input!$F$7),Input!$D$7,"휴농"))))</f>
        <v>분얼기</v>
      </c>
      <c r="D224" s="32">
        <f>VLOOKUP(C224,Input!$D$4:$L$8,9)</f>
        <v>3</v>
      </c>
      <c r="E224" s="51">
        <f t="shared" si="23"/>
        <v>640</v>
      </c>
      <c r="F224" s="52">
        <f>E224*1000/Input!$B$1</f>
        <v>0.8</v>
      </c>
      <c r="G224" s="71">
        <f>IF(AND(B224&gt;=Input!$E$4,B224&lt;=Input!$F$4),Input!$Q$4,IF(AND(B224&gt;=Input!$E$5,B224&lt;=Input!$F$5),Input!$Q$5,IF(AND(B224&gt;=Input!$E$6,B224&lt;=Input!$F$6),Input!$Q$6,IF(AND(B224&gt;=Input!$E$7,B224&lt;=Input!$F$7),Input!$Q$7,0))))</f>
        <v>0.25</v>
      </c>
      <c r="H224" s="72">
        <f t="shared" si="18"/>
        <v>21.6</v>
      </c>
      <c r="I224" s="73">
        <f>H224*1000*1000/Input!$B$1</f>
        <v>27</v>
      </c>
      <c r="J224" s="82">
        <v>4.75</v>
      </c>
      <c r="K224" s="83">
        <f>J224*Input!$B$1/1000</f>
        <v>3800</v>
      </c>
      <c r="L224" s="92">
        <v>1.5</v>
      </c>
      <c r="M224" s="93">
        <f>L224*Input!$B$1/1000</f>
        <v>1200</v>
      </c>
      <c r="N224" s="94">
        <f>IF(J224&gt;=L224,0,IF((L224-J224)&gt;VLOOKUP(C224,Input!$D$4:$L$8,4)*1000,VLOOKUP(C224,Input!$D$4:$L$8,4)*1000,L224-J224))</f>
        <v>0</v>
      </c>
      <c r="O224" s="95">
        <f>N224*Input!$B$1/1000</f>
        <v>0</v>
      </c>
      <c r="P224" s="104">
        <f>IF(AND(B224&gt;=Input!$E$4,B224&lt;=Input!$F$4),Input!$K$4,IF(AND(B224&gt;=Input!$E$5,B224&lt;=Input!$F$5),Input!$K$5,IF(AND(B224&gt;=Input!$E$6,B224&lt;=Input!$F$6),Input!$K$6,IF(AND(B224&gt;=Input!$E$7,B224&lt;=Input!$F$7),Input!$K$7,0))))</f>
        <v>640</v>
      </c>
      <c r="Q224" s="58">
        <f t="shared" si="19"/>
        <v>640</v>
      </c>
      <c r="R224" s="59">
        <f>Q224*1000/Input!$B$1</f>
        <v>0.8</v>
      </c>
      <c r="S224" s="108">
        <f t="shared" si="20"/>
        <v>3821.6000000000004</v>
      </c>
      <c r="T224" s="109">
        <f>S224*1000/Input!$B$1/(24*3600)</f>
        <v>5.5289351851851866E-5</v>
      </c>
      <c r="U224" s="114">
        <f t="shared" si="21"/>
        <v>2.2115740740740745E-2</v>
      </c>
    </row>
    <row r="225" spans="1:21" x14ac:dyDescent="0.45">
      <c r="A225" s="40">
        <v>2000</v>
      </c>
      <c r="B225" s="41">
        <f t="shared" si="22"/>
        <v>43323</v>
      </c>
      <c r="C225" s="41" t="str">
        <f>IF(AND(B225&gt;=Input!$E$4,B225&lt;=Input!$F$4),Input!$D$4,IF(AND(B225&gt;=Input!$E$5,B225&lt;=Input!$F$5),Input!$D$5,IF(AND(B225&gt;=Input!$E$6,B225&lt;=Input!$F$6),Input!$D$6,IF(AND(B225&gt;=Input!$E$7,B225&lt;=Input!$F$7),Input!$D$7,"휴농"))))</f>
        <v>분얼기</v>
      </c>
      <c r="D225" s="32">
        <f>VLOOKUP(C225,Input!$D$4:$L$8,9)</f>
        <v>3</v>
      </c>
      <c r="E225" s="51">
        <f t="shared" si="23"/>
        <v>640</v>
      </c>
      <c r="F225" s="52">
        <f>E225*1000/Input!$B$1</f>
        <v>0.8</v>
      </c>
      <c r="G225" s="71">
        <f>IF(AND(B225&gt;=Input!$E$4,B225&lt;=Input!$F$4),Input!$Q$4,IF(AND(B225&gt;=Input!$E$5,B225&lt;=Input!$F$5),Input!$Q$5,IF(AND(B225&gt;=Input!$E$6,B225&lt;=Input!$F$6),Input!$Q$6,IF(AND(B225&gt;=Input!$E$7,B225&lt;=Input!$F$7),Input!$Q$7,0))))</f>
        <v>0.25</v>
      </c>
      <c r="H225" s="72">
        <f t="shared" si="18"/>
        <v>21.6</v>
      </c>
      <c r="I225" s="73">
        <f>H225*1000*1000/Input!$B$1</f>
        <v>27</v>
      </c>
      <c r="J225" s="82">
        <v>4</v>
      </c>
      <c r="K225" s="83">
        <f>J225*Input!$B$1/1000</f>
        <v>3200</v>
      </c>
      <c r="L225" s="92">
        <v>0.5</v>
      </c>
      <c r="M225" s="93">
        <f>L225*Input!$B$1/1000</f>
        <v>400</v>
      </c>
      <c r="N225" s="94">
        <f>IF(J225&gt;=L225,0,IF((L225-J225)&gt;VLOOKUP(C225,Input!$D$4:$L$8,4)*1000,VLOOKUP(C225,Input!$D$4:$L$8,4)*1000,L225-J225))</f>
        <v>0</v>
      </c>
      <c r="O225" s="95">
        <f>N225*Input!$B$1/1000</f>
        <v>0</v>
      </c>
      <c r="P225" s="104">
        <f>IF(AND(B225&gt;=Input!$E$4,B225&lt;=Input!$F$4),Input!$K$4,IF(AND(B225&gt;=Input!$E$5,B225&lt;=Input!$F$5),Input!$K$5,IF(AND(B225&gt;=Input!$E$6,B225&lt;=Input!$F$6),Input!$K$6,IF(AND(B225&gt;=Input!$E$7,B225&lt;=Input!$F$7),Input!$K$7,0))))</f>
        <v>640</v>
      </c>
      <c r="Q225" s="58">
        <f t="shared" si="19"/>
        <v>640</v>
      </c>
      <c r="R225" s="59">
        <f>Q225*1000/Input!$B$1</f>
        <v>0.8</v>
      </c>
      <c r="S225" s="108">
        <f t="shared" si="20"/>
        <v>3221.6</v>
      </c>
      <c r="T225" s="109">
        <f>S225*1000/Input!$B$1/(24*3600)</f>
        <v>4.6608796296296295E-5</v>
      </c>
      <c r="U225" s="114">
        <f t="shared" si="21"/>
        <v>1.8643518518518518E-2</v>
      </c>
    </row>
    <row r="226" spans="1:21" x14ac:dyDescent="0.45">
      <c r="A226" s="40">
        <v>2000</v>
      </c>
      <c r="B226" s="41">
        <f t="shared" si="22"/>
        <v>43324</v>
      </c>
      <c r="C226" s="41" t="str">
        <f>IF(AND(B226&gt;=Input!$E$4,B226&lt;=Input!$F$4),Input!$D$4,IF(AND(B226&gt;=Input!$E$5,B226&lt;=Input!$F$5),Input!$D$5,IF(AND(B226&gt;=Input!$E$6,B226&lt;=Input!$F$6),Input!$D$6,IF(AND(B226&gt;=Input!$E$7,B226&lt;=Input!$F$7),Input!$D$7,"휴농"))))</f>
        <v>분얼기</v>
      </c>
      <c r="D226" s="32">
        <f>VLOOKUP(C226,Input!$D$4:$L$8,9)</f>
        <v>3</v>
      </c>
      <c r="E226" s="51">
        <f t="shared" si="23"/>
        <v>640</v>
      </c>
      <c r="F226" s="52">
        <f>E226*1000/Input!$B$1</f>
        <v>0.8</v>
      </c>
      <c r="G226" s="71">
        <f>IF(AND(B226&gt;=Input!$E$4,B226&lt;=Input!$F$4),Input!$Q$4,IF(AND(B226&gt;=Input!$E$5,B226&lt;=Input!$F$5),Input!$Q$5,IF(AND(B226&gt;=Input!$E$6,B226&lt;=Input!$F$6),Input!$Q$6,IF(AND(B226&gt;=Input!$E$7,B226&lt;=Input!$F$7),Input!$Q$7,0))))</f>
        <v>0.25</v>
      </c>
      <c r="H226" s="72">
        <f t="shared" si="18"/>
        <v>21.6</v>
      </c>
      <c r="I226" s="73">
        <f>H226*1000*1000/Input!$B$1</f>
        <v>27</v>
      </c>
      <c r="J226" s="82">
        <v>0.75</v>
      </c>
      <c r="K226" s="83">
        <f>J226*Input!$B$1/1000</f>
        <v>600</v>
      </c>
      <c r="L226" s="92">
        <v>3</v>
      </c>
      <c r="M226" s="93">
        <f>L226*Input!$B$1/1000</f>
        <v>2400</v>
      </c>
      <c r="N226" s="94">
        <f>IF(J226&gt;=L226,0,IF((L226-J226)&gt;VLOOKUP(C226,Input!$D$4:$L$8,4)*1000,VLOOKUP(C226,Input!$D$4:$L$8,4)*1000,L226-J226))</f>
        <v>2.25</v>
      </c>
      <c r="O226" s="95">
        <f>N226*Input!$B$1/1000</f>
        <v>1800</v>
      </c>
      <c r="P226" s="104">
        <f>IF(AND(B226&gt;=Input!$E$4,B226&lt;=Input!$F$4),Input!$K$4,IF(AND(B226&gt;=Input!$E$5,B226&lt;=Input!$F$5),Input!$K$5,IF(AND(B226&gt;=Input!$E$6,B226&lt;=Input!$F$6),Input!$K$6,IF(AND(B226&gt;=Input!$E$7,B226&lt;=Input!$F$7),Input!$K$7,0))))</f>
        <v>640</v>
      </c>
      <c r="Q226" s="58">
        <f t="shared" si="19"/>
        <v>640</v>
      </c>
      <c r="R226" s="59">
        <f>Q226*1000/Input!$B$1</f>
        <v>0.8</v>
      </c>
      <c r="S226" s="108">
        <f t="shared" si="20"/>
        <v>0</v>
      </c>
      <c r="T226" s="109">
        <f>S226*1000/Input!$B$1/(24*3600)</f>
        <v>0</v>
      </c>
      <c r="U226" s="114">
        <f t="shared" si="21"/>
        <v>0</v>
      </c>
    </row>
    <row r="227" spans="1:21" x14ac:dyDescent="0.45">
      <c r="A227" s="40">
        <v>2000</v>
      </c>
      <c r="B227" s="41">
        <f t="shared" si="22"/>
        <v>43325</v>
      </c>
      <c r="C227" s="41" t="str">
        <f>IF(AND(B227&gt;=Input!$E$4,B227&lt;=Input!$F$4),Input!$D$4,IF(AND(B227&gt;=Input!$E$5,B227&lt;=Input!$F$5),Input!$D$5,IF(AND(B227&gt;=Input!$E$6,B227&lt;=Input!$F$6),Input!$D$6,IF(AND(B227&gt;=Input!$E$7,B227&lt;=Input!$F$7),Input!$D$7,"휴농"))))</f>
        <v>분얼기</v>
      </c>
      <c r="D227" s="32">
        <f>VLOOKUP(C227,Input!$D$4:$L$8,9)</f>
        <v>3</v>
      </c>
      <c r="E227" s="51">
        <f t="shared" si="23"/>
        <v>640</v>
      </c>
      <c r="F227" s="52">
        <f>E227*1000/Input!$B$1</f>
        <v>0.8</v>
      </c>
      <c r="G227" s="71">
        <f>IF(AND(B227&gt;=Input!$E$4,B227&lt;=Input!$F$4),Input!$Q$4,IF(AND(B227&gt;=Input!$E$5,B227&lt;=Input!$F$5),Input!$Q$5,IF(AND(B227&gt;=Input!$E$6,B227&lt;=Input!$F$6),Input!$Q$6,IF(AND(B227&gt;=Input!$E$7,B227&lt;=Input!$F$7),Input!$Q$7,0))))</f>
        <v>0.25</v>
      </c>
      <c r="H227" s="72">
        <f t="shared" si="18"/>
        <v>21.6</v>
      </c>
      <c r="I227" s="73">
        <f>H227*1000*1000/Input!$B$1</f>
        <v>27</v>
      </c>
      <c r="J227" s="82">
        <v>8.5</v>
      </c>
      <c r="K227" s="83">
        <f>J227*Input!$B$1/1000</f>
        <v>6800</v>
      </c>
      <c r="L227" s="92">
        <v>4</v>
      </c>
      <c r="M227" s="93">
        <f>L227*Input!$B$1/1000</f>
        <v>3200</v>
      </c>
      <c r="N227" s="94">
        <f>IF(J227&gt;=L227,0,IF((L227-J227)&gt;VLOOKUP(C227,Input!$D$4:$L$8,4)*1000,VLOOKUP(C227,Input!$D$4:$L$8,4)*1000,L227-J227))</f>
        <v>0</v>
      </c>
      <c r="O227" s="95">
        <f>N227*Input!$B$1/1000</f>
        <v>0</v>
      </c>
      <c r="P227" s="104">
        <f>IF(AND(B227&gt;=Input!$E$4,B227&lt;=Input!$F$4),Input!$K$4,IF(AND(B227&gt;=Input!$E$5,B227&lt;=Input!$F$5),Input!$K$5,IF(AND(B227&gt;=Input!$E$6,B227&lt;=Input!$F$6),Input!$K$6,IF(AND(B227&gt;=Input!$E$7,B227&lt;=Input!$F$7),Input!$K$7,0))))</f>
        <v>640</v>
      </c>
      <c r="Q227" s="58">
        <f t="shared" si="19"/>
        <v>640</v>
      </c>
      <c r="R227" s="59">
        <f>Q227*1000/Input!$B$1</f>
        <v>0.8</v>
      </c>
      <c r="S227" s="108">
        <f t="shared" si="20"/>
        <v>6821.6</v>
      </c>
      <c r="T227" s="109">
        <f>S227*1000/Input!$B$1/(24*3600)</f>
        <v>9.8692129629629618E-5</v>
      </c>
      <c r="U227" s="114">
        <f t="shared" si="21"/>
        <v>3.9476851851851846E-2</v>
      </c>
    </row>
    <row r="228" spans="1:21" x14ac:dyDescent="0.45">
      <c r="A228" s="40">
        <v>2000</v>
      </c>
      <c r="B228" s="41">
        <f t="shared" si="22"/>
        <v>43326</v>
      </c>
      <c r="C228" s="41" t="str">
        <f>IF(AND(B228&gt;=Input!$E$4,B228&lt;=Input!$F$4),Input!$D$4,IF(AND(B228&gt;=Input!$E$5,B228&lt;=Input!$F$5),Input!$D$5,IF(AND(B228&gt;=Input!$E$6,B228&lt;=Input!$F$6),Input!$D$6,IF(AND(B228&gt;=Input!$E$7,B228&lt;=Input!$F$7),Input!$D$7,"휴농"))))</f>
        <v>분얼기</v>
      </c>
      <c r="D228" s="32">
        <f>VLOOKUP(C228,Input!$D$4:$L$8,9)</f>
        <v>3</v>
      </c>
      <c r="E228" s="51">
        <f t="shared" si="23"/>
        <v>640</v>
      </c>
      <c r="F228" s="52">
        <f>E228*1000/Input!$B$1</f>
        <v>0.8</v>
      </c>
      <c r="G228" s="71">
        <f>IF(AND(B228&gt;=Input!$E$4,B228&lt;=Input!$F$4),Input!$Q$4,IF(AND(B228&gt;=Input!$E$5,B228&lt;=Input!$F$5),Input!$Q$5,IF(AND(B228&gt;=Input!$E$6,B228&lt;=Input!$F$6),Input!$Q$6,IF(AND(B228&gt;=Input!$E$7,B228&lt;=Input!$F$7),Input!$Q$7,0))))</f>
        <v>0.25</v>
      </c>
      <c r="H228" s="72">
        <f t="shared" si="18"/>
        <v>21.6</v>
      </c>
      <c r="I228" s="73">
        <f>H228*1000*1000/Input!$B$1</f>
        <v>27</v>
      </c>
      <c r="J228" s="82">
        <v>7.5</v>
      </c>
      <c r="K228" s="83">
        <f>J228*Input!$B$1/1000</f>
        <v>6000</v>
      </c>
      <c r="L228" s="92">
        <v>0</v>
      </c>
      <c r="M228" s="93">
        <f>L228*Input!$B$1/1000</f>
        <v>0</v>
      </c>
      <c r="N228" s="94">
        <f>IF(J228&gt;=L228,0,IF((L228-J228)&gt;VLOOKUP(C228,Input!$D$4:$L$8,4)*1000,VLOOKUP(C228,Input!$D$4:$L$8,4)*1000,L228-J228))</f>
        <v>0</v>
      </c>
      <c r="O228" s="95">
        <f>N228*Input!$B$1/1000</f>
        <v>0</v>
      </c>
      <c r="P228" s="104">
        <f>IF(AND(B228&gt;=Input!$E$4,B228&lt;=Input!$F$4),Input!$K$4,IF(AND(B228&gt;=Input!$E$5,B228&lt;=Input!$F$5),Input!$K$5,IF(AND(B228&gt;=Input!$E$6,B228&lt;=Input!$F$6),Input!$K$6,IF(AND(B228&gt;=Input!$E$7,B228&lt;=Input!$F$7),Input!$K$7,0))))</f>
        <v>640</v>
      </c>
      <c r="Q228" s="58">
        <f t="shared" si="19"/>
        <v>640</v>
      </c>
      <c r="R228" s="59">
        <f>Q228*1000/Input!$B$1</f>
        <v>0.8</v>
      </c>
      <c r="S228" s="108">
        <f t="shared" si="20"/>
        <v>6021.6</v>
      </c>
      <c r="T228" s="109">
        <f>S228*1000/Input!$B$1/(24*3600)</f>
        <v>8.711805555555556E-5</v>
      </c>
      <c r="U228" s="114">
        <f t="shared" si="21"/>
        <v>3.4847222222222224E-2</v>
      </c>
    </row>
    <row r="229" spans="1:21" x14ac:dyDescent="0.45">
      <c r="A229" s="40">
        <v>2000</v>
      </c>
      <c r="B229" s="41">
        <f t="shared" si="22"/>
        <v>43327</v>
      </c>
      <c r="C229" s="41" t="str">
        <f>IF(AND(B229&gt;=Input!$E$4,B229&lt;=Input!$F$4),Input!$D$4,IF(AND(B229&gt;=Input!$E$5,B229&lt;=Input!$F$5),Input!$D$5,IF(AND(B229&gt;=Input!$E$6,B229&lt;=Input!$F$6),Input!$D$6,IF(AND(B229&gt;=Input!$E$7,B229&lt;=Input!$F$7),Input!$D$7,"휴농"))))</f>
        <v>분얼기</v>
      </c>
      <c r="D229" s="32">
        <f>VLOOKUP(C229,Input!$D$4:$L$8,9)</f>
        <v>3</v>
      </c>
      <c r="E229" s="51">
        <f t="shared" si="23"/>
        <v>640</v>
      </c>
      <c r="F229" s="52">
        <f>E229*1000/Input!$B$1</f>
        <v>0.8</v>
      </c>
      <c r="G229" s="71">
        <f>IF(AND(B229&gt;=Input!$E$4,B229&lt;=Input!$F$4),Input!$Q$4,IF(AND(B229&gt;=Input!$E$5,B229&lt;=Input!$F$5),Input!$Q$5,IF(AND(B229&gt;=Input!$E$6,B229&lt;=Input!$F$6),Input!$Q$6,IF(AND(B229&gt;=Input!$E$7,B229&lt;=Input!$F$7),Input!$Q$7,0))))</f>
        <v>0.25</v>
      </c>
      <c r="H229" s="72">
        <f t="shared" si="18"/>
        <v>21.6</v>
      </c>
      <c r="I229" s="73">
        <f>H229*1000*1000/Input!$B$1</f>
        <v>27</v>
      </c>
      <c r="J229" s="82">
        <v>3.5</v>
      </c>
      <c r="K229" s="83">
        <f>J229*Input!$B$1/1000</f>
        <v>2800</v>
      </c>
      <c r="L229" s="92">
        <v>4</v>
      </c>
      <c r="M229" s="93">
        <f>L229*Input!$B$1/1000</f>
        <v>3200</v>
      </c>
      <c r="N229" s="94">
        <f>IF(J229&gt;=L229,0,IF((L229-J229)&gt;VLOOKUP(C229,Input!$D$4:$L$8,4)*1000,VLOOKUP(C229,Input!$D$4:$L$8,4)*1000,L229-J229))</f>
        <v>0.5</v>
      </c>
      <c r="O229" s="95">
        <f>N229*Input!$B$1/1000</f>
        <v>400</v>
      </c>
      <c r="P229" s="104">
        <f>IF(AND(B229&gt;=Input!$E$4,B229&lt;=Input!$F$4),Input!$K$4,IF(AND(B229&gt;=Input!$E$5,B229&lt;=Input!$F$5),Input!$K$5,IF(AND(B229&gt;=Input!$E$6,B229&lt;=Input!$F$6),Input!$K$6,IF(AND(B229&gt;=Input!$E$7,B229&lt;=Input!$F$7),Input!$K$7,0))))</f>
        <v>640</v>
      </c>
      <c r="Q229" s="58">
        <f t="shared" si="19"/>
        <v>640</v>
      </c>
      <c r="R229" s="59">
        <f>Q229*1000/Input!$B$1</f>
        <v>0.8</v>
      </c>
      <c r="S229" s="108">
        <f t="shared" si="20"/>
        <v>2421.6</v>
      </c>
      <c r="T229" s="109">
        <f>S229*1000/Input!$B$1/(24*3600)</f>
        <v>3.5034722222222223E-5</v>
      </c>
      <c r="U229" s="114">
        <f t="shared" si="21"/>
        <v>1.401388888888889E-2</v>
      </c>
    </row>
    <row r="230" spans="1:21" x14ac:dyDescent="0.45">
      <c r="A230" s="40">
        <v>2000</v>
      </c>
      <c r="B230" s="41">
        <f t="shared" si="22"/>
        <v>43328</v>
      </c>
      <c r="C230" s="41" t="str">
        <f>IF(AND(B230&gt;=Input!$E$4,B230&lt;=Input!$F$4),Input!$D$4,IF(AND(B230&gt;=Input!$E$5,B230&lt;=Input!$F$5),Input!$D$5,IF(AND(B230&gt;=Input!$E$6,B230&lt;=Input!$F$6),Input!$D$6,IF(AND(B230&gt;=Input!$E$7,B230&lt;=Input!$F$7),Input!$D$7,"휴농"))))</f>
        <v>분얼기</v>
      </c>
      <c r="D230" s="32">
        <f>VLOOKUP(C230,Input!$D$4:$L$8,9)</f>
        <v>3</v>
      </c>
      <c r="E230" s="51">
        <f t="shared" si="23"/>
        <v>640</v>
      </c>
      <c r="F230" s="52">
        <f>E230*1000/Input!$B$1</f>
        <v>0.8</v>
      </c>
      <c r="G230" s="71">
        <f>IF(AND(B230&gt;=Input!$E$4,B230&lt;=Input!$F$4),Input!$Q$4,IF(AND(B230&gt;=Input!$E$5,B230&lt;=Input!$F$5),Input!$Q$5,IF(AND(B230&gt;=Input!$E$6,B230&lt;=Input!$F$6),Input!$Q$6,IF(AND(B230&gt;=Input!$E$7,B230&lt;=Input!$F$7),Input!$Q$7,0))))</f>
        <v>0.25</v>
      </c>
      <c r="H230" s="72">
        <f t="shared" si="18"/>
        <v>21.6</v>
      </c>
      <c r="I230" s="73">
        <f>H230*1000*1000/Input!$B$1</f>
        <v>27</v>
      </c>
      <c r="J230" s="82">
        <v>2.5</v>
      </c>
      <c r="K230" s="83">
        <f>J230*Input!$B$1/1000</f>
        <v>2000</v>
      </c>
      <c r="L230" s="92">
        <v>4</v>
      </c>
      <c r="M230" s="93">
        <f>L230*Input!$B$1/1000</f>
        <v>3200</v>
      </c>
      <c r="N230" s="94">
        <f>IF(J230&gt;=L230,0,IF((L230-J230)&gt;VLOOKUP(C230,Input!$D$4:$L$8,4)*1000,VLOOKUP(C230,Input!$D$4:$L$8,4)*1000,L230-J230))</f>
        <v>1.5</v>
      </c>
      <c r="O230" s="95">
        <f>N230*Input!$B$1/1000</f>
        <v>1200</v>
      </c>
      <c r="P230" s="104">
        <f>IF(AND(B230&gt;=Input!$E$4,B230&lt;=Input!$F$4),Input!$K$4,IF(AND(B230&gt;=Input!$E$5,B230&lt;=Input!$F$5),Input!$K$5,IF(AND(B230&gt;=Input!$E$6,B230&lt;=Input!$F$6),Input!$K$6,IF(AND(B230&gt;=Input!$E$7,B230&lt;=Input!$F$7),Input!$K$7,0))))</f>
        <v>640</v>
      </c>
      <c r="Q230" s="58">
        <f t="shared" si="19"/>
        <v>640</v>
      </c>
      <c r="R230" s="59">
        <f>Q230*1000/Input!$B$1</f>
        <v>0.8</v>
      </c>
      <c r="S230" s="108">
        <f t="shared" si="20"/>
        <v>821.59999999999991</v>
      </c>
      <c r="T230" s="109">
        <f>S230*1000/Input!$B$1/(24*3600)</f>
        <v>1.1886574074074073E-5</v>
      </c>
      <c r="U230" s="114">
        <f t="shared" si="21"/>
        <v>4.7546296296296295E-3</v>
      </c>
    </row>
    <row r="231" spans="1:21" x14ac:dyDescent="0.45">
      <c r="A231" s="40">
        <v>2000</v>
      </c>
      <c r="B231" s="41">
        <f t="shared" si="22"/>
        <v>43329</v>
      </c>
      <c r="C231" s="41" t="str">
        <f>IF(AND(B231&gt;=Input!$E$4,B231&lt;=Input!$F$4),Input!$D$4,IF(AND(B231&gt;=Input!$E$5,B231&lt;=Input!$F$5),Input!$D$5,IF(AND(B231&gt;=Input!$E$6,B231&lt;=Input!$F$6),Input!$D$6,IF(AND(B231&gt;=Input!$E$7,B231&lt;=Input!$F$7),Input!$D$7,"휴농"))))</f>
        <v>분얼기</v>
      </c>
      <c r="D231" s="32">
        <f>VLOOKUP(C231,Input!$D$4:$L$8,9)</f>
        <v>3</v>
      </c>
      <c r="E231" s="51">
        <f t="shared" si="23"/>
        <v>640</v>
      </c>
      <c r="F231" s="52">
        <f>E231*1000/Input!$B$1</f>
        <v>0.8</v>
      </c>
      <c r="G231" s="71">
        <f>IF(AND(B231&gt;=Input!$E$4,B231&lt;=Input!$F$4),Input!$Q$4,IF(AND(B231&gt;=Input!$E$5,B231&lt;=Input!$F$5),Input!$Q$5,IF(AND(B231&gt;=Input!$E$6,B231&lt;=Input!$F$6),Input!$Q$6,IF(AND(B231&gt;=Input!$E$7,B231&lt;=Input!$F$7),Input!$Q$7,0))))</f>
        <v>0.25</v>
      </c>
      <c r="H231" s="72">
        <f t="shared" si="18"/>
        <v>21.6</v>
      </c>
      <c r="I231" s="73">
        <f>H231*1000*1000/Input!$B$1</f>
        <v>27</v>
      </c>
      <c r="J231" s="82">
        <v>15.75</v>
      </c>
      <c r="K231" s="83">
        <f>J231*Input!$B$1/1000</f>
        <v>12600</v>
      </c>
      <c r="L231" s="92">
        <v>2</v>
      </c>
      <c r="M231" s="93">
        <f>L231*Input!$B$1/1000</f>
        <v>1600</v>
      </c>
      <c r="N231" s="94">
        <f>IF(J231&gt;=L231,0,IF((L231-J231)&gt;VLOOKUP(C231,Input!$D$4:$L$8,4)*1000,VLOOKUP(C231,Input!$D$4:$L$8,4)*1000,L231-J231))</f>
        <v>0</v>
      </c>
      <c r="O231" s="95">
        <f>N231*Input!$B$1/1000</f>
        <v>0</v>
      </c>
      <c r="P231" s="104">
        <f>IF(AND(B231&gt;=Input!$E$4,B231&lt;=Input!$F$4),Input!$K$4,IF(AND(B231&gt;=Input!$E$5,B231&lt;=Input!$F$5),Input!$K$5,IF(AND(B231&gt;=Input!$E$6,B231&lt;=Input!$F$6),Input!$K$6,IF(AND(B231&gt;=Input!$E$7,B231&lt;=Input!$F$7),Input!$K$7,0))))</f>
        <v>640</v>
      </c>
      <c r="Q231" s="58">
        <f t="shared" si="19"/>
        <v>640</v>
      </c>
      <c r="R231" s="59">
        <f>Q231*1000/Input!$B$1</f>
        <v>0.8</v>
      </c>
      <c r="S231" s="108">
        <f t="shared" si="20"/>
        <v>12621.6</v>
      </c>
      <c r="T231" s="109">
        <f>S231*1000/Input!$B$1/(24*3600)</f>
        <v>1.8260416666666666E-4</v>
      </c>
      <c r="U231" s="114">
        <f t="shared" si="21"/>
        <v>7.3041666666666671E-2</v>
      </c>
    </row>
    <row r="232" spans="1:21" x14ac:dyDescent="0.45">
      <c r="A232" s="40">
        <v>2000</v>
      </c>
      <c r="B232" s="41">
        <f t="shared" si="22"/>
        <v>43330</v>
      </c>
      <c r="C232" s="41" t="str">
        <f>IF(AND(B232&gt;=Input!$E$4,B232&lt;=Input!$F$4),Input!$D$4,IF(AND(B232&gt;=Input!$E$5,B232&lt;=Input!$F$5),Input!$D$5,IF(AND(B232&gt;=Input!$E$6,B232&lt;=Input!$F$6),Input!$D$6,IF(AND(B232&gt;=Input!$E$7,B232&lt;=Input!$F$7),Input!$D$7,"휴농"))))</f>
        <v>분얼기</v>
      </c>
      <c r="D232" s="32">
        <f>VLOOKUP(C232,Input!$D$4:$L$8,9)</f>
        <v>3</v>
      </c>
      <c r="E232" s="51">
        <f t="shared" si="23"/>
        <v>640</v>
      </c>
      <c r="F232" s="52">
        <f>E232*1000/Input!$B$1</f>
        <v>0.8</v>
      </c>
      <c r="G232" s="71">
        <f>IF(AND(B232&gt;=Input!$E$4,B232&lt;=Input!$F$4),Input!$Q$4,IF(AND(B232&gt;=Input!$E$5,B232&lt;=Input!$F$5),Input!$Q$5,IF(AND(B232&gt;=Input!$E$6,B232&lt;=Input!$F$6),Input!$Q$6,IF(AND(B232&gt;=Input!$E$7,B232&lt;=Input!$F$7),Input!$Q$7,0))))</f>
        <v>0.25</v>
      </c>
      <c r="H232" s="72">
        <f t="shared" si="18"/>
        <v>21.6</v>
      </c>
      <c r="I232" s="73">
        <f>H232*1000*1000/Input!$B$1</f>
        <v>27</v>
      </c>
      <c r="J232" s="82">
        <v>22.25</v>
      </c>
      <c r="K232" s="83">
        <f>J232*Input!$B$1/1000</f>
        <v>17800</v>
      </c>
      <c r="L232" s="92">
        <v>3</v>
      </c>
      <c r="M232" s="93">
        <f>L232*Input!$B$1/1000</f>
        <v>2400</v>
      </c>
      <c r="N232" s="94">
        <f>IF(J232&gt;=L232,0,IF((L232-J232)&gt;VLOOKUP(C232,Input!$D$4:$L$8,4)*1000,VLOOKUP(C232,Input!$D$4:$L$8,4)*1000,L232-J232))</f>
        <v>0</v>
      </c>
      <c r="O232" s="95">
        <f>N232*Input!$B$1/1000</f>
        <v>0</v>
      </c>
      <c r="P232" s="104">
        <f>IF(AND(B232&gt;=Input!$E$4,B232&lt;=Input!$F$4),Input!$K$4,IF(AND(B232&gt;=Input!$E$5,B232&lt;=Input!$F$5),Input!$K$5,IF(AND(B232&gt;=Input!$E$6,B232&lt;=Input!$F$6),Input!$K$6,IF(AND(B232&gt;=Input!$E$7,B232&lt;=Input!$F$7),Input!$K$7,0))))</f>
        <v>640</v>
      </c>
      <c r="Q232" s="58">
        <f t="shared" si="19"/>
        <v>640</v>
      </c>
      <c r="R232" s="59">
        <f>Q232*1000/Input!$B$1</f>
        <v>0.8</v>
      </c>
      <c r="S232" s="108">
        <f t="shared" si="20"/>
        <v>17821.599999999999</v>
      </c>
      <c r="T232" s="109">
        <f>S232*1000/Input!$B$1/(24*3600)</f>
        <v>2.5783564814814815E-4</v>
      </c>
      <c r="U232" s="114">
        <f t="shared" si="21"/>
        <v>0.10313425925925926</v>
      </c>
    </row>
    <row r="233" spans="1:21" x14ac:dyDescent="0.45">
      <c r="A233" s="40">
        <v>2000</v>
      </c>
      <c r="B233" s="41">
        <f t="shared" si="22"/>
        <v>43331</v>
      </c>
      <c r="C233" s="41" t="str">
        <f>IF(AND(B233&gt;=Input!$E$4,B233&lt;=Input!$F$4),Input!$D$4,IF(AND(B233&gt;=Input!$E$5,B233&lt;=Input!$F$5),Input!$D$5,IF(AND(B233&gt;=Input!$E$6,B233&lt;=Input!$F$6),Input!$D$6,IF(AND(B233&gt;=Input!$E$7,B233&lt;=Input!$F$7),Input!$D$7,"휴농"))))</f>
        <v>분얼기</v>
      </c>
      <c r="D233" s="32">
        <f>VLOOKUP(C233,Input!$D$4:$L$8,9)</f>
        <v>3</v>
      </c>
      <c r="E233" s="51">
        <f t="shared" si="23"/>
        <v>640</v>
      </c>
      <c r="F233" s="52">
        <f>E233*1000/Input!$B$1</f>
        <v>0.8</v>
      </c>
      <c r="G233" s="71">
        <f>IF(AND(B233&gt;=Input!$E$4,B233&lt;=Input!$F$4),Input!$Q$4,IF(AND(B233&gt;=Input!$E$5,B233&lt;=Input!$F$5),Input!$Q$5,IF(AND(B233&gt;=Input!$E$6,B233&lt;=Input!$F$6),Input!$Q$6,IF(AND(B233&gt;=Input!$E$7,B233&lt;=Input!$F$7),Input!$Q$7,0))))</f>
        <v>0.25</v>
      </c>
      <c r="H233" s="72">
        <f t="shared" si="18"/>
        <v>21.6</v>
      </c>
      <c r="I233" s="73">
        <f>H233*1000*1000/Input!$B$1</f>
        <v>27</v>
      </c>
      <c r="J233" s="82">
        <v>23.25</v>
      </c>
      <c r="K233" s="83">
        <f>J233*Input!$B$1/1000</f>
        <v>18600</v>
      </c>
      <c r="L233" s="92">
        <v>1</v>
      </c>
      <c r="M233" s="93">
        <f>L233*Input!$B$1/1000</f>
        <v>800</v>
      </c>
      <c r="N233" s="94">
        <f>IF(J233&gt;=L233,0,IF((L233-J233)&gt;VLOOKUP(C233,Input!$D$4:$L$8,4)*1000,VLOOKUP(C233,Input!$D$4:$L$8,4)*1000,L233-J233))</f>
        <v>0</v>
      </c>
      <c r="O233" s="95">
        <f>N233*Input!$B$1/1000</f>
        <v>0</v>
      </c>
      <c r="P233" s="104">
        <f>IF(AND(B233&gt;=Input!$E$4,B233&lt;=Input!$F$4),Input!$K$4,IF(AND(B233&gt;=Input!$E$5,B233&lt;=Input!$F$5),Input!$K$5,IF(AND(B233&gt;=Input!$E$6,B233&lt;=Input!$F$6),Input!$K$6,IF(AND(B233&gt;=Input!$E$7,B233&lt;=Input!$F$7),Input!$K$7,0))))</f>
        <v>640</v>
      </c>
      <c r="Q233" s="58">
        <f t="shared" si="19"/>
        <v>640</v>
      </c>
      <c r="R233" s="59">
        <f>Q233*1000/Input!$B$1</f>
        <v>0.8</v>
      </c>
      <c r="S233" s="108">
        <f t="shared" si="20"/>
        <v>18621.599999999999</v>
      </c>
      <c r="T233" s="109">
        <f>S233*1000/Input!$B$1/(24*3600)</f>
        <v>2.6940972222222221E-4</v>
      </c>
      <c r="U233" s="114">
        <f t="shared" si="21"/>
        <v>0.10776388888888888</v>
      </c>
    </row>
    <row r="234" spans="1:21" x14ac:dyDescent="0.45">
      <c r="A234" s="40">
        <v>2000</v>
      </c>
      <c r="B234" s="41">
        <f t="shared" si="22"/>
        <v>43332</v>
      </c>
      <c r="C234" s="41" t="str">
        <f>IF(AND(B234&gt;=Input!$E$4,B234&lt;=Input!$F$4),Input!$D$4,IF(AND(B234&gt;=Input!$E$5,B234&lt;=Input!$F$5),Input!$D$5,IF(AND(B234&gt;=Input!$E$6,B234&lt;=Input!$F$6),Input!$D$6,IF(AND(B234&gt;=Input!$E$7,B234&lt;=Input!$F$7),Input!$D$7,"휴농"))))</f>
        <v>분얼기</v>
      </c>
      <c r="D234" s="32">
        <f>VLOOKUP(C234,Input!$D$4:$L$8,9)</f>
        <v>3</v>
      </c>
      <c r="E234" s="51">
        <f t="shared" si="23"/>
        <v>640</v>
      </c>
      <c r="F234" s="52">
        <f>E234*1000/Input!$B$1</f>
        <v>0.8</v>
      </c>
      <c r="G234" s="71">
        <f>IF(AND(B234&gt;=Input!$E$4,B234&lt;=Input!$F$4),Input!$Q$4,IF(AND(B234&gt;=Input!$E$5,B234&lt;=Input!$F$5),Input!$Q$5,IF(AND(B234&gt;=Input!$E$6,B234&lt;=Input!$F$6),Input!$Q$6,IF(AND(B234&gt;=Input!$E$7,B234&lt;=Input!$F$7),Input!$Q$7,0))))</f>
        <v>0.25</v>
      </c>
      <c r="H234" s="72">
        <f t="shared" si="18"/>
        <v>21.6</v>
      </c>
      <c r="I234" s="73">
        <f>H234*1000*1000/Input!$B$1</f>
        <v>27</v>
      </c>
      <c r="J234" s="82">
        <v>18.5</v>
      </c>
      <c r="K234" s="83">
        <f>J234*Input!$B$1/1000</f>
        <v>14800</v>
      </c>
      <c r="L234" s="92">
        <v>0</v>
      </c>
      <c r="M234" s="93">
        <f>L234*Input!$B$1/1000</f>
        <v>0</v>
      </c>
      <c r="N234" s="94">
        <f>IF(J234&gt;=L234,0,IF((L234-J234)&gt;VLOOKUP(C234,Input!$D$4:$L$8,4)*1000,VLOOKUP(C234,Input!$D$4:$L$8,4)*1000,L234-J234))</f>
        <v>0</v>
      </c>
      <c r="O234" s="95">
        <f>N234*Input!$B$1/1000</f>
        <v>0</v>
      </c>
      <c r="P234" s="104">
        <f>IF(AND(B234&gt;=Input!$E$4,B234&lt;=Input!$F$4),Input!$K$4,IF(AND(B234&gt;=Input!$E$5,B234&lt;=Input!$F$5),Input!$K$5,IF(AND(B234&gt;=Input!$E$6,B234&lt;=Input!$F$6),Input!$K$6,IF(AND(B234&gt;=Input!$E$7,B234&lt;=Input!$F$7),Input!$K$7,0))))</f>
        <v>640</v>
      </c>
      <c r="Q234" s="58">
        <f t="shared" si="19"/>
        <v>640</v>
      </c>
      <c r="R234" s="59">
        <f>Q234*1000/Input!$B$1</f>
        <v>0.8</v>
      </c>
      <c r="S234" s="108">
        <f t="shared" si="20"/>
        <v>14821.6</v>
      </c>
      <c r="T234" s="109">
        <f>S234*1000/Input!$B$1/(24*3600)</f>
        <v>2.1443287037037039E-4</v>
      </c>
      <c r="U234" s="114">
        <f t="shared" si="21"/>
        <v>8.5773148148148154E-2</v>
      </c>
    </row>
    <row r="235" spans="1:21" x14ac:dyDescent="0.45">
      <c r="A235" s="40">
        <v>2000</v>
      </c>
      <c r="B235" s="41">
        <f t="shared" si="22"/>
        <v>43333</v>
      </c>
      <c r="C235" s="41" t="str">
        <f>IF(AND(B235&gt;=Input!$E$4,B235&lt;=Input!$F$4),Input!$D$4,IF(AND(B235&gt;=Input!$E$5,B235&lt;=Input!$F$5),Input!$D$5,IF(AND(B235&gt;=Input!$E$6,B235&lt;=Input!$F$6),Input!$D$6,IF(AND(B235&gt;=Input!$E$7,B235&lt;=Input!$F$7),Input!$D$7,"휴농"))))</f>
        <v>분얼기</v>
      </c>
      <c r="D235" s="32">
        <f>VLOOKUP(C235,Input!$D$4:$L$8,9)</f>
        <v>3</v>
      </c>
      <c r="E235" s="51">
        <f t="shared" si="23"/>
        <v>640</v>
      </c>
      <c r="F235" s="52">
        <f>E235*1000/Input!$B$1</f>
        <v>0.8</v>
      </c>
      <c r="G235" s="71">
        <f>IF(AND(B235&gt;=Input!$E$4,B235&lt;=Input!$F$4),Input!$Q$4,IF(AND(B235&gt;=Input!$E$5,B235&lt;=Input!$F$5),Input!$Q$5,IF(AND(B235&gt;=Input!$E$6,B235&lt;=Input!$F$6),Input!$Q$6,IF(AND(B235&gt;=Input!$E$7,B235&lt;=Input!$F$7),Input!$Q$7,0))))</f>
        <v>0.25</v>
      </c>
      <c r="H235" s="72">
        <f t="shared" si="18"/>
        <v>21.6</v>
      </c>
      <c r="I235" s="73">
        <f>H235*1000*1000/Input!$B$1</f>
        <v>27</v>
      </c>
      <c r="J235" s="82">
        <v>24</v>
      </c>
      <c r="K235" s="83">
        <f>J235*Input!$B$1/1000</f>
        <v>19200</v>
      </c>
      <c r="L235" s="92">
        <v>1</v>
      </c>
      <c r="M235" s="93">
        <f>L235*Input!$B$1/1000</f>
        <v>800</v>
      </c>
      <c r="N235" s="94">
        <f>IF(J235&gt;=L235,0,IF((L235-J235)&gt;VLOOKUP(C235,Input!$D$4:$L$8,4)*1000,VLOOKUP(C235,Input!$D$4:$L$8,4)*1000,L235-J235))</f>
        <v>0</v>
      </c>
      <c r="O235" s="95">
        <f>N235*Input!$B$1/1000</f>
        <v>0</v>
      </c>
      <c r="P235" s="104">
        <f>IF(AND(B235&gt;=Input!$E$4,B235&lt;=Input!$F$4),Input!$K$4,IF(AND(B235&gt;=Input!$E$5,B235&lt;=Input!$F$5),Input!$K$5,IF(AND(B235&gt;=Input!$E$6,B235&lt;=Input!$F$6),Input!$K$6,IF(AND(B235&gt;=Input!$E$7,B235&lt;=Input!$F$7),Input!$K$7,0))))</f>
        <v>640</v>
      </c>
      <c r="Q235" s="58">
        <f t="shared" si="19"/>
        <v>640</v>
      </c>
      <c r="R235" s="59">
        <f>Q235*1000/Input!$B$1</f>
        <v>0.8</v>
      </c>
      <c r="S235" s="108">
        <f t="shared" si="20"/>
        <v>19221.599999999999</v>
      </c>
      <c r="T235" s="109">
        <f>S235*1000/Input!$B$1/(24*3600)</f>
        <v>2.7809027777777776E-4</v>
      </c>
      <c r="U235" s="114">
        <f t="shared" si="21"/>
        <v>0.11123611111111111</v>
      </c>
    </row>
    <row r="236" spans="1:21" x14ac:dyDescent="0.45">
      <c r="A236" s="40">
        <v>2000</v>
      </c>
      <c r="B236" s="41">
        <f t="shared" si="22"/>
        <v>43334</v>
      </c>
      <c r="C236" s="41" t="str">
        <f>IF(AND(B236&gt;=Input!$E$4,B236&lt;=Input!$F$4),Input!$D$4,IF(AND(B236&gt;=Input!$E$5,B236&lt;=Input!$F$5),Input!$D$5,IF(AND(B236&gt;=Input!$E$6,B236&lt;=Input!$F$6),Input!$D$6,IF(AND(B236&gt;=Input!$E$7,B236&lt;=Input!$F$7),Input!$D$7,"휴농"))))</f>
        <v>분얼기</v>
      </c>
      <c r="D236" s="32">
        <f>VLOOKUP(C236,Input!$D$4:$L$8,9)</f>
        <v>3</v>
      </c>
      <c r="E236" s="51">
        <f t="shared" si="23"/>
        <v>640</v>
      </c>
      <c r="F236" s="52">
        <f>E236*1000/Input!$B$1</f>
        <v>0.8</v>
      </c>
      <c r="G236" s="71">
        <f>IF(AND(B236&gt;=Input!$E$4,B236&lt;=Input!$F$4),Input!$Q$4,IF(AND(B236&gt;=Input!$E$5,B236&lt;=Input!$F$5),Input!$Q$5,IF(AND(B236&gt;=Input!$E$6,B236&lt;=Input!$F$6),Input!$Q$6,IF(AND(B236&gt;=Input!$E$7,B236&lt;=Input!$F$7),Input!$Q$7,0))))</f>
        <v>0.25</v>
      </c>
      <c r="H236" s="72">
        <f t="shared" si="18"/>
        <v>21.6</v>
      </c>
      <c r="I236" s="73">
        <f>H236*1000*1000/Input!$B$1</f>
        <v>27</v>
      </c>
      <c r="J236" s="82">
        <v>11.25</v>
      </c>
      <c r="K236" s="83">
        <f>J236*Input!$B$1/1000</f>
        <v>9000</v>
      </c>
      <c r="L236" s="92">
        <v>1.5</v>
      </c>
      <c r="M236" s="93">
        <f>L236*Input!$B$1/1000</f>
        <v>1200</v>
      </c>
      <c r="N236" s="94">
        <f>IF(J236&gt;=L236,0,IF((L236-J236)&gt;VLOOKUP(C236,Input!$D$4:$L$8,4)*1000,VLOOKUP(C236,Input!$D$4:$L$8,4)*1000,L236-J236))</f>
        <v>0</v>
      </c>
      <c r="O236" s="95">
        <f>N236*Input!$B$1/1000</f>
        <v>0</v>
      </c>
      <c r="P236" s="104">
        <f>IF(AND(B236&gt;=Input!$E$4,B236&lt;=Input!$F$4),Input!$K$4,IF(AND(B236&gt;=Input!$E$5,B236&lt;=Input!$F$5),Input!$K$5,IF(AND(B236&gt;=Input!$E$6,B236&lt;=Input!$F$6),Input!$K$6,IF(AND(B236&gt;=Input!$E$7,B236&lt;=Input!$F$7),Input!$K$7,0))))</f>
        <v>640</v>
      </c>
      <c r="Q236" s="58">
        <f t="shared" si="19"/>
        <v>640</v>
      </c>
      <c r="R236" s="59">
        <f>Q236*1000/Input!$B$1</f>
        <v>0.8</v>
      </c>
      <c r="S236" s="108">
        <f t="shared" si="20"/>
        <v>9021.6</v>
      </c>
      <c r="T236" s="109">
        <f>S236*1000/Input!$B$1/(24*3600)</f>
        <v>1.3052083333333332E-4</v>
      </c>
      <c r="U236" s="114">
        <f t="shared" si="21"/>
        <v>5.2208333333333329E-2</v>
      </c>
    </row>
    <row r="237" spans="1:21" x14ac:dyDescent="0.45">
      <c r="A237" s="40">
        <v>2000</v>
      </c>
      <c r="B237" s="41">
        <f t="shared" si="22"/>
        <v>43335</v>
      </c>
      <c r="C237" s="41" t="str">
        <f>IF(AND(B237&gt;=Input!$E$4,B237&lt;=Input!$F$4),Input!$D$4,IF(AND(B237&gt;=Input!$E$5,B237&lt;=Input!$F$5),Input!$D$5,IF(AND(B237&gt;=Input!$E$6,B237&lt;=Input!$F$6),Input!$D$6,IF(AND(B237&gt;=Input!$E$7,B237&lt;=Input!$F$7),Input!$D$7,"휴농"))))</f>
        <v>분얼기</v>
      </c>
      <c r="D237" s="32">
        <f>VLOOKUP(C237,Input!$D$4:$L$8,9)</f>
        <v>3</v>
      </c>
      <c r="E237" s="51">
        <f t="shared" si="23"/>
        <v>640</v>
      </c>
      <c r="F237" s="52">
        <f>E237*1000/Input!$B$1</f>
        <v>0.8</v>
      </c>
      <c r="G237" s="71">
        <f>IF(AND(B237&gt;=Input!$E$4,B237&lt;=Input!$F$4),Input!$Q$4,IF(AND(B237&gt;=Input!$E$5,B237&lt;=Input!$F$5),Input!$Q$5,IF(AND(B237&gt;=Input!$E$6,B237&lt;=Input!$F$6),Input!$Q$6,IF(AND(B237&gt;=Input!$E$7,B237&lt;=Input!$F$7),Input!$Q$7,0))))</f>
        <v>0.25</v>
      </c>
      <c r="H237" s="72">
        <f t="shared" si="18"/>
        <v>21.6</v>
      </c>
      <c r="I237" s="73">
        <f>H237*1000*1000/Input!$B$1</f>
        <v>27</v>
      </c>
      <c r="J237" s="82">
        <v>21</v>
      </c>
      <c r="K237" s="83">
        <f>J237*Input!$B$1/1000</f>
        <v>16800</v>
      </c>
      <c r="L237" s="92">
        <v>0</v>
      </c>
      <c r="M237" s="93">
        <f>L237*Input!$B$1/1000</f>
        <v>0</v>
      </c>
      <c r="N237" s="94">
        <f>IF(J237&gt;=L237,0,IF((L237-J237)&gt;VLOOKUP(C237,Input!$D$4:$L$8,4)*1000,VLOOKUP(C237,Input!$D$4:$L$8,4)*1000,L237-J237))</f>
        <v>0</v>
      </c>
      <c r="O237" s="95">
        <f>N237*Input!$B$1/1000</f>
        <v>0</v>
      </c>
      <c r="P237" s="104">
        <f>IF(AND(B237&gt;=Input!$E$4,B237&lt;=Input!$F$4),Input!$K$4,IF(AND(B237&gt;=Input!$E$5,B237&lt;=Input!$F$5),Input!$K$5,IF(AND(B237&gt;=Input!$E$6,B237&lt;=Input!$F$6),Input!$K$6,IF(AND(B237&gt;=Input!$E$7,B237&lt;=Input!$F$7),Input!$K$7,0))))</f>
        <v>640</v>
      </c>
      <c r="Q237" s="58">
        <f t="shared" si="19"/>
        <v>640</v>
      </c>
      <c r="R237" s="59">
        <f>Q237*1000/Input!$B$1</f>
        <v>0.8</v>
      </c>
      <c r="S237" s="108">
        <f t="shared" si="20"/>
        <v>16821.599999999999</v>
      </c>
      <c r="T237" s="109">
        <f>S237*1000/Input!$B$1/(24*3600)</f>
        <v>2.4336805555555556E-4</v>
      </c>
      <c r="U237" s="114">
        <f t="shared" si="21"/>
        <v>9.7347222222222224E-2</v>
      </c>
    </row>
    <row r="238" spans="1:21" x14ac:dyDescent="0.45">
      <c r="A238" s="40">
        <v>2000</v>
      </c>
      <c r="B238" s="41">
        <f t="shared" si="22"/>
        <v>43336</v>
      </c>
      <c r="C238" s="41" t="str">
        <f>IF(AND(B238&gt;=Input!$E$4,B238&lt;=Input!$F$4),Input!$D$4,IF(AND(B238&gt;=Input!$E$5,B238&lt;=Input!$F$5),Input!$D$5,IF(AND(B238&gt;=Input!$E$6,B238&lt;=Input!$F$6),Input!$D$6,IF(AND(B238&gt;=Input!$E$7,B238&lt;=Input!$F$7),Input!$D$7,"휴농"))))</f>
        <v>분얼기</v>
      </c>
      <c r="D238" s="32">
        <f>VLOOKUP(C238,Input!$D$4:$L$8,9)</f>
        <v>3</v>
      </c>
      <c r="E238" s="51">
        <f t="shared" si="23"/>
        <v>640</v>
      </c>
      <c r="F238" s="52">
        <f>E238*1000/Input!$B$1</f>
        <v>0.8</v>
      </c>
      <c r="G238" s="71">
        <f>IF(AND(B238&gt;=Input!$E$4,B238&lt;=Input!$F$4),Input!$Q$4,IF(AND(B238&gt;=Input!$E$5,B238&lt;=Input!$F$5),Input!$Q$5,IF(AND(B238&gt;=Input!$E$6,B238&lt;=Input!$F$6),Input!$Q$6,IF(AND(B238&gt;=Input!$E$7,B238&lt;=Input!$F$7),Input!$Q$7,0))))</f>
        <v>0.25</v>
      </c>
      <c r="H238" s="72">
        <f t="shared" si="18"/>
        <v>21.6</v>
      </c>
      <c r="I238" s="73">
        <f>H238*1000*1000/Input!$B$1</f>
        <v>27</v>
      </c>
      <c r="J238" s="82">
        <v>6</v>
      </c>
      <c r="K238" s="83">
        <f>J238*Input!$B$1/1000</f>
        <v>4800</v>
      </c>
      <c r="L238" s="92">
        <v>5</v>
      </c>
      <c r="M238" s="93">
        <f>L238*Input!$B$1/1000</f>
        <v>4000</v>
      </c>
      <c r="N238" s="94">
        <f>IF(J238&gt;=L238,0,IF((L238-J238)&gt;VLOOKUP(C238,Input!$D$4:$L$8,4)*1000,VLOOKUP(C238,Input!$D$4:$L$8,4)*1000,L238-J238))</f>
        <v>0</v>
      </c>
      <c r="O238" s="95">
        <f>N238*Input!$B$1/1000</f>
        <v>0</v>
      </c>
      <c r="P238" s="104">
        <f>IF(AND(B238&gt;=Input!$E$4,B238&lt;=Input!$F$4),Input!$K$4,IF(AND(B238&gt;=Input!$E$5,B238&lt;=Input!$F$5),Input!$K$5,IF(AND(B238&gt;=Input!$E$6,B238&lt;=Input!$F$6),Input!$K$6,IF(AND(B238&gt;=Input!$E$7,B238&lt;=Input!$F$7),Input!$K$7,0))))</f>
        <v>640</v>
      </c>
      <c r="Q238" s="58">
        <f t="shared" si="19"/>
        <v>640</v>
      </c>
      <c r="R238" s="59">
        <f>Q238*1000/Input!$B$1</f>
        <v>0.8</v>
      </c>
      <c r="S238" s="108">
        <f t="shared" si="20"/>
        <v>4821.6000000000004</v>
      </c>
      <c r="T238" s="109">
        <f>S238*1000/Input!$B$1/(24*3600)</f>
        <v>6.9756944444444445E-5</v>
      </c>
      <c r="U238" s="114">
        <f t="shared" si="21"/>
        <v>2.7902777777777776E-2</v>
      </c>
    </row>
    <row r="239" spans="1:21" x14ac:dyDescent="0.45">
      <c r="A239" s="40">
        <v>2000</v>
      </c>
      <c r="B239" s="41">
        <f t="shared" si="22"/>
        <v>43337</v>
      </c>
      <c r="C239" s="41" t="str">
        <f>IF(AND(B239&gt;=Input!$E$4,B239&lt;=Input!$F$4),Input!$D$4,IF(AND(B239&gt;=Input!$E$5,B239&lt;=Input!$F$5),Input!$D$5,IF(AND(B239&gt;=Input!$E$6,B239&lt;=Input!$F$6),Input!$D$6,IF(AND(B239&gt;=Input!$E$7,B239&lt;=Input!$F$7),Input!$D$7,"휴농"))))</f>
        <v>분얼기</v>
      </c>
      <c r="D239" s="32">
        <f>VLOOKUP(C239,Input!$D$4:$L$8,9)</f>
        <v>3</v>
      </c>
      <c r="E239" s="51">
        <f t="shared" si="23"/>
        <v>640</v>
      </c>
      <c r="F239" s="52">
        <f>E239*1000/Input!$B$1</f>
        <v>0.8</v>
      </c>
      <c r="G239" s="71">
        <f>IF(AND(B239&gt;=Input!$E$4,B239&lt;=Input!$F$4),Input!$Q$4,IF(AND(B239&gt;=Input!$E$5,B239&lt;=Input!$F$5),Input!$Q$5,IF(AND(B239&gt;=Input!$E$6,B239&lt;=Input!$F$6),Input!$Q$6,IF(AND(B239&gt;=Input!$E$7,B239&lt;=Input!$F$7),Input!$Q$7,0))))</f>
        <v>0.25</v>
      </c>
      <c r="H239" s="72">
        <f t="shared" si="18"/>
        <v>21.6</v>
      </c>
      <c r="I239" s="73">
        <f>H239*1000*1000/Input!$B$1</f>
        <v>27</v>
      </c>
      <c r="J239" s="82">
        <v>15</v>
      </c>
      <c r="K239" s="83">
        <f>J239*Input!$B$1/1000</f>
        <v>12000</v>
      </c>
      <c r="L239" s="92">
        <v>0.5</v>
      </c>
      <c r="M239" s="93">
        <f>L239*Input!$B$1/1000</f>
        <v>400</v>
      </c>
      <c r="N239" s="94">
        <f>IF(J239&gt;=L239,0,IF((L239-J239)&gt;VLOOKUP(C239,Input!$D$4:$L$8,4)*1000,VLOOKUP(C239,Input!$D$4:$L$8,4)*1000,L239-J239))</f>
        <v>0</v>
      </c>
      <c r="O239" s="95">
        <f>N239*Input!$B$1/1000</f>
        <v>0</v>
      </c>
      <c r="P239" s="104">
        <f>IF(AND(B239&gt;=Input!$E$4,B239&lt;=Input!$F$4),Input!$K$4,IF(AND(B239&gt;=Input!$E$5,B239&lt;=Input!$F$5),Input!$K$5,IF(AND(B239&gt;=Input!$E$6,B239&lt;=Input!$F$6),Input!$K$6,IF(AND(B239&gt;=Input!$E$7,B239&lt;=Input!$F$7),Input!$K$7,0))))</f>
        <v>640</v>
      </c>
      <c r="Q239" s="58">
        <f t="shared" si="19"/>
        <v>640</v>
      </c>
      <c r="R239" s="59">
        <f>Q239*1000/Input!$B$1</f>
        <v>0.8</v>
      </c>
      <c r="S239" s="108">
        <f t="shared" si="20"/>
        <v>12021.6</v>
      </c>
      <c r="T239" s="109">
        <f>S239*1000/Input!$B$1/(24*3600)</f>
        <v>1.7392361111111111E-4</v>
      </c>
      <c r="U239" s="114">
        <f t="shared" si="21"/>
        <v>6.9569444444444448E-2</v>
      </c>
    </row>
    <row r="240" spans="1:21" x14ac:dyDescent="0.45">
      <c r="A240" s="40">
        <v>2000</v>
      </c>
      <c r="B240" s="41">
        <f t="shared" si="22"/>
        <v>43338</v>
      </c>
      <c r="C240" s="41" t="str">
        <f>IF(AND(B240&gt;=Input!$E$4,B240&lt;=Input!$F$4),Input!$D$4,IF(AND(B240&gt;=Input!$E$5,B240&lt;=Input!$F$5),Input!$D$5,IF(AND(B240&gt;=Input!$E$6,B240&lt;=Input!$F$6),Input!$D$6,IF(AND(B240&gt;=Input!$E$7,B240&lt;=Input!$F$7),Input!$D$7,"휴농"))))</f>
        <v>분얼기</v>
      </c>
      <c r="D240" s="32">
        <f>VLOOKUP(C240,Input!$D$4:$L$8,9)</f>
        <v>3</v>
      </c>
      <c r="E240" s="51">
        <f t="shared" si="23"/>
        <v>640</v>
      </c>
      <c r="F240" s="52">
        <f>E240*1000/Input!$B$1</f>
        <v>0.8</v>
      </c>
      <c r="G240" s="71">
        <f>IF(AND(B240&gt;=Input!$E$4,B240&lt;=Input!$F$4),Input!$Q$4,IF(AND(B240&gt;=Input!$E$5,B240&lt;=Input!$F$5),Input!$Q$5,IF(AND(B240&gt;=Input!$E$6,B240&lt;=Input!$F$6),Input!$Q$6,IF(AND(B240&gt;=Input!$E$7,B240&lt;=Input!$F$7),Input!$Q$7,0))))</f>
        <v>0.25</v>
      </c>
      <c r="H240" s="72">
        <f t="shared" si="18"/>
        <v>21.6</v>
      </c>
      <c r="I240" s="73">
        <f>H240*1000*1000/Input!$B$1</f>
        <v>27</v>
      </c>
      <c r="J240" s="82">
        <v>15.25</v>
      </c>
      <c r="K240" s="83">
        <f>J240*Input!$B$1/1000</f>
        <v>12200</v>
      </c>
      <c r="L240" s="92">
        <v>0.5</v>
      </c>
      <c r="M240" s="93">
        <f>L240*Input!$B$1/1000</f>
        <v>400</v>
      </c>
      <c r="N240" s="94">
        <f>IF(J240&gt;=L240,0,IF((L240-J240)&gt;VLOOKUP(C240,Input!$D$4:$L$8,4)*1000,VLOOKUP(C240,Input!$D$4:$L$8,4)*1000,L240-J240))</f>
        <v>0</v>
      </c>
      <c r="O240" s="95">
        <f>N240*Input!$B$1/1000</f>
        <v>0</v>
      </c>
      <c r="P240" s="104">
        <f>IF(AND(B240&gt;=Input!$E$4,B240&lt;=Input!$F$4),Input!$K$4,IF(AND(B240&gt;=Input!$E$5,B240&lt;=Input!$F$5),Input!$K$5,IF(AND(B240&gt;=Input!$E$6,B240&lt;=Input!$F$6),Input!$K$6,IF(AND(B240&gt;=Input!$E$7,B240&lt;=Input!$F$7),Input!$K$7,0))))</f>
        <v>640</v>
      </c>
      <c r="Q240" s="58">
        <f t="shared" si="19"/>
        <v>640</v>
      </c>
      <c r="R240" s="59">
        <f>Q240*1000/Input!$B$1</f>
        <v>0.8</v>
      </c>
      <c r="S240" s="108">
        <f t="shared" si="20"/>
        <v>12221.6</v>
      </c>
      <c r="T240" s="109">
        <f>S240*1000/Input!$B$1/(24*3600)</f>
        <v>1.7681712962962963E-4</v>
      </c>
      <c r="U240" s="114">
        <f t="shared" si="21"/>
        <v>7.0726851851851846E-2</v>
      </c>
    </row>
    <row r="241" spans="1:21" x14ac:dyDescent="0.45">
      <c r="A241" s="40">
        <v>2000</v>
      </c>
      <c r="B241" s="41">
        <f t="shared" si="22"/>
        <v>43339</v>
      </c>
      <c r="C241" s="41" t="str">
        <f>IF(AND(B241&gt;=Input!$E$4,B241&lt;=Input!$F$4),Input!$D$4,IF(AND(B241&gt;=Input!$E$5,B241&lt;=Input!$F$5),Input!$D$5,IF(AND(B241&gt;=Input!$E$6,B241&lt;=Input!$F$6),Input!$D$6,IF(AND(B241&gt;=Input!$E$7,B241&lt;=Input!$F$7),Input!$D$7,"휴농"))))</f>
        <v>분얼기</v>
      </c>
      <c r="D241" s="32">
        <f>VLOOKUP(C241,Input!$D$4:$L$8,9)</f>
        <v>3</v>
      </c>
      <c r="E241" s="51">
        <f t="shared" si="23"/>
        <v>640</v>
      </c>
      <c r="F241" s="52">
        <f>E241*1000/Input!$B$1</f>
        <v>0.8</v>
      </c>
      <c r="G241" s="71">
        <f>IF(AND(B241&gt;=Input!$E$4,B241&lt;=Input!$F$4),Input!$Q$4,IF(AND(B241&gt;=Input!$E$5,B241&lt;=Input!$F$5),Input!$Q$5,IF(AND(B241&gt;=Input!$E$6,B241&lt;=Input!$F$6),Input!$Q$6,IF(AND(B241&gt;=Input!$E$7,B241&lt;=Input!$F$7),Input!$Q$7,0))))</f>
        <v>0.25</v>
      </c>
      <c r="H241" s="72">
        <f t="shared" si="18"/>
        <v>21.6</v>
      </c>
      <c r="I241" s="73">
        <f>H241*1000*1000/Input!$B$1</f>
        <v>27</v>
      </c>
      <c r="J241" s="82">
        <v>11</v>
      </c>
      <c r="K241" s="83">
        <f>J241*Input!$B$1/1000</f>
        <v>8800</v>
      </c>
      <c r="L241" s="92">
        <v>4</v>
      </c>
      <c r="M241" s="93">
        <f>L241*Input!$B$1/1000</f>
        <v>3200</v>
      </c>
      <c r="N241" s="94">
        <f>IF(J241&gt;=L241,0,IF((L241-J241)&gt;VLOOKUP(C241,Input!$D$4:$L$8,4)*1000,VLOOKUP(C241,Input!$D$4:$L$8,4)*1000,L241-J241))</f>
        <v>0</v>
      </c>
      <c r="O241" s="95">
        <f>N241*Input!$B$1/1000</f>
        <v>0</v>
      </c>
      <c r="P241" s="104">
        <f>IF(AND(B241&gt;=Input!$E$4,B241&lt;=Input!$F$4),Input!$K$4,IF(AND(B241&gt;=Input!$E$5,B241&lt;=Input!$F$5),Input!$K$5,IF(AND(B241&gt;=Input!$E$6,B241&lt;=Input!$F$6),Input!$K$6,IF(AND(B241&gt;=Input!$E$7,B241&lt;=Input!$F$7),Input!$K$7,0))))</f>
        <v>640</v>
      </c>
      <c r="Q241" s="58">
        <f t="shared" si="19"/>
        <v>640</v>
      </c>
      <c r="R241" s="59">
        <f>Q241*1000/Input!$B$1</f>
        <v>0.8</v>
      </c>
      <c r="S241" s="108">
        <f t="shared" si="20"/>
        <v>8821.6</v>
      </c>
      <c r="T241" s="109">
        <f>S241*1000/Input!$B$1/(24*3600)</f>
        <v>1.2762731481481482E-4</v>
      </c>
      <c r="U241" s="114">
        <f t="shared" si="21"/>
        <v>5.105092592592593E-2</v>
      </c>
    </row>
    <row r="242" spans="1:21" x14ac:dyDescent="0.45">
      <c r="A242" s="40">
        <v>2000</v>
      </c>
      <c r="B242" s="41">
        <f t="shared" si="22"/>
        <v>43340</v>
      </c>
      <c r="C242" s="41" t="str">
        <f>IF(AND(B242&gt;=Input!$E$4,B242&lt;=Input!$F$4),Input!$D$4,IF(AND(B242&gt;=Input!$E$5,B242&lt;=Input!$F$5),Input!$D$5,IF(AND(B242&gt;=Input!$E$6,B242&lt;=Input!$F$6),Input!$D$6,IF(AND(B242&gt;=Input!$E$7,B242&lt;=Input!$F$7),Input!$D$7,"휴농"))))</f>
        <v>분얼기</v>
      </c>
      <c r="D242" s="32">
        <f>VLOOKUP(C242,Input!$D$4:$L$8,9)</f>
        <v>3</v>
      </c>
      <c r="E242" s="51">
        <f t="shared" si="23"/>
        <v>640</v>
      </c>
      <c r="F242" s="52">
        <f>E242*1000/Input!$B$1</f>
        <v>0.8</v>
      </c>
      <c r="G242" s="71">
        <f>IF(AND(B242&gt;=Input!$E$4,B242&lt;=Input!$F$4),Input!$Q$4,IF(AND(B242&gt;=Input!$E$5,B242&lt;=Input!$F$5),Input!$Q$5,IF(AND(B242&gt;=Input!$E$6,B242&lt;=Input!$F$6),Input!$Q$6,IF(AND(B242&gt;=Input!$E$7,B242&lt;=Input!$F$7),Input!$Q$7,0))))</f>
        <v>0.25</v>
      </c>
      <c r="H242" s="72">
        <f t="shared" si="18"/>
        <v>21.6</v>
      </c>
      <c r="I242" s="73">
        <f>H242*1000*1000/Input!$B$1</f>
        <v>27</v>
      </c>
      <c r="J242" s="82">
        <v>18.5</v>
      </c>
      <c r="K242" s="83">
        <f>J242*Input!$B$1/1000</f>
        <v>14800</v>
      </c>
      <c r="L242" s="92">
        <v>2.5</v>
      </c>
      <c r="M242" s="93">
        <f>L242*Input!$B$1/1000</f>
        <v>2000</v>
      </c>
      <c r="N242" s="94">
        <f>IF(J242&gt;=L242,0,IF((L242-J242)&gt;VLOOKUP(C242,Input!$D$4:$L$8,4)*1000,VLOOKUP(C242,Input!$D$4:$L$8,4)*1000,L242-J242))</f>
        <v>0</v>
      </c>
      <c r="O242" s="95">
        <f>N242*Input!$B$1/1000</f>
        <v>0</v>
      </c>
      <c r="P242" s="104">
        <f>IF(AND(B242&gt;=Input!$E$4,B242&lt;=Input!$F$4),Input!$K$4,IF(AND(B242&gt;=Input!$E$5,B242&lt;=Input!$F$5),Input!$K$5,IF(AND(B242&gt;=Input!$E$6,B242&lt;=Input!$F$6),Input!$K$6,IF(AND(B242&gt;=Input!$E$7,B242&lt;=Input!$F$7),Input!$K$7,0))))</f>
        <v>640</v>
      </c>
      <c r="Q242" s="58">
        <f t="shared" si="19"/>
        <v>640</v>
      </c>
      <c r="R242" s="59">
        <f>Q242*1000/Input!$B$1</f>
        <v>0.8</v>
      </c>
      <c r="S242" s="108">
        <f t="shared" si="20"/>
        <v>14821.6</v>
      </c>
      <c r="T242" s="109">
        <f>S242*1000/Input!$B$1/(24*3600)</f>
        <v>2.1443287037037039E-4</v>
      </c>
      <c r="U242" s="114">
        <f t="shared" si="21"/>
        <v>8.5773148148148154E-2</v>
      </c>
    </row>
    <row r="243" spans="1:21" x14ac:dyDescent="0.45">
      <c r="A243" s="40">
        <v>2000</v>
      </c>
      <c r="B243" s="41">
        <f t="shared" si="22"/>
        <v>43341</v>
      </c>
      <c r="C243" s="41" t="str">
        <f>IF(AND(B243&gt;=Input!$E$4,B243&lt;=Input!$F$4),Input!$D$4,IF(AND(B243&gt;=Input!$E$5,B243&lt;=Input!$F$5),Input!$D$5,IF(AND(B243&gt;=Input!$E$6,B243&lt;=Input!$F$6),Input!$D$6,IF(AND(B243&gt;=Input!$E$7,B243&lt;=Input!$F$7),Input!$D$7,"휴농"))))</f>
        <v>분얼기</v>
      </c>
      <c r="D243" s="32">
        <f>VLOOKUP(C243,Input!$D$4:$L$8,9)</f>
        <v>3</v>
      </c>
      <c r="E243" s="51">
        <f t="shared" si="23"/>
        <v>640</v>
      </c>
      <c r="F243" s="52">
        <f>E243*1000/Input!$B$1</f>
        <v>0.8</v>
      </c>
      <c r="G243" s="71">
        <f>IF(AND(B243&gt;=Input!$E$4,B243&lt;=Input!$F$4),Input!$Q$4,IF(AND(B243&gt;=Input!$E$5,B243&lt;=Input!$F$5),Input!$Q$5,IF(AND(B243&gt;=Input!$E$6,B243&lt;=Input!$F$6),Input!$Q$6,IF(AND(B243&gt;=Input!$E$7,B243&lt;=Input!$F$7),Input!$Q$7,0))))</f>
        <v>0.25</v>
      </c>
      <c r="H243" s="72">
        <f t="shared" si="18"/>
        <v>21.6</v>
      </c>
      <c r="I243" s="73">
        <f>H243*1000*1000/Input!$B$1</f>
        <v>27</v>
      </c>
      <c r="J243" s="82">
        <v>1.75</v>
      </c>
      <c r="K243" s="83">
        <f>J243*Input!$B$1/1000</f>
        <v>1400</v>
      </c>
      <c r="L243" s="92">
        <v>4.5</v>
      </c>
      <c r="M243" s="93">
        <f>L243*Input!$B$1/1000</f>
        <v>3600</v>
      </c>
      <c r="N243" s="94">
        <f>IF(J243&gt;=L243,0,IF((L243-J243)&gt;VLOOKUP(C243,Input!$D$4:$L$8,4)*1000,VLOOKUP(C243,Input!$D$4:$L$8,4)*1000,L243-J243))</f>
        <v>2.75</v>
      </c>
      <c r="O243" s="95">
        <f>N243*Input!$B$1/1000</f>
        <v>2200</v>
      </c>
      <c r="P243" s="104">
        <f>IF(AND(B243&gt;=Input!$E$4,B243&lt;=Input!$F$4),Input!$K$4,IF(AND(B243&gt;=Input!$E$5,B243&lt;=Input!$F$5),Input!$K$5,IF(AND(B243&gt;=Input!$E$6,B243&lt;=Input!$F$6),Input!$K$6,IF(AND(B243&gt;=Input!$E$7,B243&lt;=Input!$F$7),Input!$K$7,0))))</f>
        <v>640</v>
      </c>
      <c r="Q243" s="58">
        <f t="shared" si="19"/>
        <v>640</v>
      </c>
      <c r="R243" s="59">
        <f>Q243*1000/Input!$B$1</f>
        <v>0.8</v>
      </c>
      <c r="S243" s="108">
        <f t="shared" si="20"/>
        <v>0</v>
      </c>
      <c r="T243" s="109">
        <f>S243*1000/Input!$B$1/(24*3600)</f>
        <v>0</v>
      </c>
      <c r="U243" s="114">
        <f t="shared" si="21"/>
        <v>0</v>
      </c>
    </row>
    <row r="244" spans="1:21" x14ac:dyDescent="0.45">
      <c r="A244" s="40">
        <v>2000</v>
      </c>
      <c r="B244" s="41">
        <f t="shared" si="22"/>
        <v>43342</v>
      </c>
      <c r="C244" s="41" t="str">
        <f>IF(AND(B244&gt;=Input!$E$4,B244&lt;=Input!$F$4),Input!$D$4,IF(AND(B244&gt;=Input!$E$5,B244&lt;=Input!$F$5),Input!$D$5,IF(AND(B244&gt;=Input!$E$6,B244&lt;=Input!$F$6),Input!$D$6,IF(AND(B244&gt;=Input!$E$7,B244&lt;=Input!$F$7),Input!$D$7,"휴농"))))</f>
        <v>분얼기</v>
      </c>
      <c r="D244" s="32">
        <f>VLOOKUP(C244,Input!$D$4:$L$8,9)</f>
        <v>3</v>
      </c>
      <c r="E244" s="51">
        <f t="shared" si="23"/>
        <v>640</v>
      </c>
      <c r="F244" s="52">
        <f>E244*1000/Input!$B$1</f>
        <v>0.8</v>
      </c>
      <c r="G244" s="71">
        <f>IF(AND(B244&gt;=Input!$E$4,B244&lt;=Input!$F$4),Input!$Q$4,IF(AND(B244&gt;=Input!$E$5,B244&lt;=Input!$F$5),Input!$Q$5,IF(AND(B244&gt;=Input!$E$6,B244&lt;=Input!$F$6),Input!$Q$6,IF(AND(B244&gt;=Input!$E$7,B244&lt;=Input!$F$7),Input!$Q$7,0))))</f>
        <v>0.25</v>
      </c>
      <c r="H244" s="72">
        <f t="shared" si="18"/>
        <v>21.6</v>
      </c>
      <c r="I244" s="73">
        <f>H244*1000*1000/Input!$B$1</f>
        <v>27</v>
      </c>
      <c r="J244" s="82">
        <v>9.25</v>
      </c>
      <c r="K244" s="83">
        <f>J244*Input!$B$1/1000</f>
        <v>7400</v>
      </c>
      <c r="L244" s="92">
        <v>4</v>
      </c>
      <c r="M244" s="93">
        <f>L244*Input!$B$1/1000</f>
        <v>3200</v>
      </c>
      <c r="N244" s="94">
        <f>IF(J244&gt;=L244,0,IF((L244-J244)&gt;VLOOKUP(C244,Input!$D$4:$L$8,4)*1000,VLOOKUP(C244,Input!$D$4:$L$8,4)*1000,L244-J244))</f>
        <v>0</v>
      </c>
      <c r="O244" s="95">
        <f>N244*Input!$B$1/1000</f>
        <v>0</v>
      </c>
      <c r="P244" s="104">
        <f>IF(AND(B244&gt;=Input!$E$4,B244&lt;=Input!$F$4),Input!$K$4,IF(AND(B244&gt;=Input!$E$5,B244&lt;=Input!$F$5),Input!$K$5,IF(AND(B244&gt;=Input!$E$6,B244&lt;=Input!$F$6),Input!$K$6,IF(AND(B244&gt;=Input!$E$7,B244&lt;=Input!$F$7),Input!$K$7,0))))</f>
        <v>640</v>
      </c>
      <c r="Q244" s="58">
        <f t="shared" si="19"/>
        <v>640</v>
      </c>
      <c r="R244" s="59">
        <f>Q244*1000/Input!$B$1</f>
        <v>0.8</v>
      </c>
      <c r="S244" s="108">
        <f t="shared" si="20"/>
        <v>7421.6</v>
      </c>
      <c r="T244" s="109">
        <f>S244*1000/Input!$B$1/(24*3600)</f>
        <v>1.0737268518518518E-4</v>
      </c>
      <c r="U244" s="114">
        <f t="shared" si="21"/>
        <v>4.294907407407407E-2</v>
      </c>
    </row>
    <row r="245" spans="1:21" x14ac:dyDescent="0.45">
      <c r="A245" s="40">
        <v>2000</v>
      </c>
      <c r="B245" s="41">
        <f t="shared" si="22"/>
        <v>43343</v>
      </c>
      <c r="C245" s="41" t="str">
        <f>IF(AND(B245&gt;=Input!$E$4,B245&lt;=Input!$F$4),Input!$D$4,IF(AND(B245&gt;=Input!$E$5,B245&lt;=Input!$F$5),Input!$D$5,IF(AND(B245&gt;=Input!$E$6,B245&lt;=Input!$F$6),Input!$D$6,IF(AND(B245&gt;=Input!$E$7,B245&lt;=Input!$F$7),Input!$D$7,"휴농"))))</f>
        <v>분얼기</v>
      </c>
      <c r="D245" s="32">
        <f>VLOOKUP(C245,Input!$D$4:$L$8,9)</f>
        <v>3</v>
      </c>
      <c r="E245" s="51">
        <f t="shared" si="23"/>
        <v>640</v>
      </c>
      <c r="F245" s="52">
        <f>E245*1000/Input!$B$1</f>
        <v>0.8</v>
      </c>
      <c r="G245" s="71">
        <f>IF(AND(B245&gt;=Input!$E$4,B245&lt;=Input!$F$4),Input!$Q$4,IF(AND(B245&gt;=Input!$E$5,B245&lt;=Input!$F$5),Input!$Q$5,IF(AND(B245&gt;=Input!$E$6,B245&lt;=Input!$F$6),Input!$Q$6,IF(AND(B245&gt;=Input!$E$7,B245&lt;=Input!$F$7),Input!$Q$7,0))))</f>
        <v>0.25</v>
      </c>
      <c r="H245" s="72">
        <f t="shared" si="18"/>
        <v>21.6</v>
      </c>
      <c r="I245" s="73">
        <f>H245*1000*1000/Input!$B$1</f>
        <v>27</v>
      </c>
      <c r="J245" s="82">
        <v>15.75</v>
      </c>
      <c r="K245" s="83">
        <f>J245*Input!$B$1/1000</f>
        <v>12600</v>
      </c>
      <c r="L245" s="92">
        <v>4.5</v>
      </c>
      <c r="M245" s="93">
        <f>L245*Input!$B$1/1000</f>
        <v>3600</v>
      </c>
      <c r="N245" s="94">
        <f>IF(J245&gt;=L245,0,IF((L245-J245)&gt;VLOOKUP(C245,Input!$D$4:$L$8,4)*1000,VLOOKUP(C245,Input!$D$4:$L$8,4)*1000,L245-J245))</f>
        <v>0</v>
      </c>
      <c r="O245" s="95">
        <f>N245*Input!$B$1/1000</f>
        <v>0</v>
      </c>
      <c r="P245" s="104">
        <f>IF(AND(B245&gt;=Input!$E$4,B245&lt;=Input!$F$4),Input!$K$4,IF(AND(B245&gt;=Input!$E$5,B245&lt;=Input!$F$5),Input!$K$5,IF(AND(B245&gt;=Input!$E$6,B245&lt;=Input!$F$6),Input!$K$6,IF(AND(B245&gt;=Input!$E$7,B245&lt;=Input!$F$7),Input!$K$7,0))))</f>
        <v>640</v>
      </c>
      <c r="Q245" s="58">
        <f t="shared" si="19"/>
        <v>640</v>
      </c>
      <c r="R245" s="59">
        <f>Q245*1000/Input!$B$1</f>
        <v>0.8</v>
      </c>
      <c r="S245" s="108">
        <f t="shared" si="20"/>
        <v>12621.6</v>
      </c>
      <c r="T245" s="109">
        <f>S245*1000/Input!$B$1/(24*3600)</f>
        <v>1.8260416666666666E-4</v>
      </c>
      <c r="U245" s="114">
        <f t="shared" si="21"/>
        <v>7.3041666666666671E-2</v>
      </c>
    </row>
    <row r="246" spans="1:21" x14ac:dyDescent="0.45">
      <c r="A246" s="40">
        <v>2000</v>
      </c>
      <c r="B246" s="41">
        <f t="shared" si="22"/>
        <v>43344</v>
      </c>
      <c r="C246" s="41" t="str">
        <f>IF(AND(B246&gt;=Input!$E$4,B246&lt;=Input!$F$4),Input!$D$4,IF(AND(B246&gt;=Input!$E$5,B246&lt;=Input!$F$5),Input!$D$5,IF(AND(B246&gt;=Input!$E$6,B246&lt;=Input!$F$6),Input!$D$6,IF(AND(B246&gt;=Input!$E$7,B246&lt;=Input!$F$7),Input!$D$7,"휴농"))))</f>
        <v>생식기</v>
      </c>
      <c r="D246" s="32">
        <f>VLOOKUP(C246,Input!$D$4:$L$8,9)</f>
        <v>4</v>
      </c>
      <c r="E246" s="51">
        <f t="shared" si="23"/>
        <v>640</v>
      </c>
      <c r="F246" s="52">
        <f>E246*1000/Input!$B$1</f>
        <v>0.8</v>
      </c>
      <c r="G246" s="71">
        <f>IF(AND(B246&gt;=Input!$E$4,B246&lt;=Input!$F$4),Input!$Q$4,IF(AND(B246&gt;=Input!$E$5,B246&lt;=Input!$F$5),Input!$Q$5,IF(AND(B246&gt;=Input!$E$6,B246&lt;=Input!$F$6),Input!$Q$6,IF(AND(B246&gt;=Input!$E$7,B246&lt;=Input!$F$7),Input!$Q$7,0))))</f>
        <v>1.4999999999999999E-2</v>
      </c>
      <c r="H246" s="72">
        <f t="shared" si="18"/>
        <v>1.296</v>
      </c>
      <c r="I246" s="73">
        <f>H246*1000*1000/Input!$B$1</f>
        <v>1.62</v>
      </c>
      <c r="J246" s="82">
        <v>16.75</v>
      </c>
      <c r="K246" s="83">
        <f>J246*Input!$B$1/1000</f>
        <v>13400</v>
      </c>
      <c r="L246" s="92">
        <v>2</v>
      </c>
      <c r="M246" s="93">
        <f>L246*Input!$B$1/1000</f>
        <v>1600</v>
      </c>
      <c r="N246" s="94">
        <f>IF(J246&gt;=L246,0,IF((L246-J246)&gt;VLOOKUP(C246,Input!$D$4:$L$8,4)*1000,VLOOKUP(C246,Input!$D$4:$L$8,4)*1000,L246-J246))</f>
        <v>0</v>
      </c>
      <c r="O246" s="95">
        <f>N246*Input!$B$1/1000</f>
        <v>0</v>
      </c>
      <c r="P246" s="104">
        <f>IF(AND(B246&gt;=Input!$E$4,B246&lt;=Input!$F$4),Input!$K$4,IF(AND(B246&gt;=Input!$E$5,B246&lt;=Input!$F$5),Input!$K$5,IF(AND(B246&gt;=Input!$E$6,B246&lt;=Input!$F$6),Input!$K$6,IF(AND(B246&gt;=Input!$E$7,B246&lt;=Input!$F$7),Input!$K$7,0))))</f>
        <v>480</v>
      </c>
      <c r="Q246" s="58">
        <f t="shared" si="19"/>
        <v>640</v>
      </c>
      <c r="R246" s="59">
        <f>Q246*1000/Input!$B$1</f>
        <v>0.8</v>
      </c>
      <c r="S246" s="108">
        <f t="shared" si="20"/>
        <v>13561.296</v>
      </c>
      <c r="T246" s="109">
        <f>S246*1000/Input!$B$1/(24*3600)</f>
        <v>1.9619930555555553E-4</v>
      </c>
      <c r="U246" s="114">
        <f t="shared" si="21"/>
        <v>1.3079953703703704</v>
      </c>
    </row>
    <row r="247" spans="1:21" x14ac:dyDescent="0.45">
      <c r="A247" s="40">
        <v>2000</v>
      </c>
      <c r="B247" s="41">
        <f t="shared" si="22"/>
        <v>43345</v>
      </c>
      <c r="C247" s="41" t="str">
        <f>IF(AND(B247&gt;=Input!$E$4,B247&lt;=Input!$F$4),Input!$D$4,IF(AND(B247&gt;=Input!$E$5,B247&lt;=Input!$F$5),Input!$D$5,IF(AND(B247&gt;=Input!$E$6,B247&lt;=Input!$F$6),Input!$D$6,IF(AND(B247&gt;=Input!$E$7,B247&lt;=Input!$F$7),Input!$D$7,"휴농"))))</f>
        <v>생식기</v>
      </c>
      <c r="D247" s="32">
        <f>VLOOKUP(C247,Input!$D$4:$L$8,9)</f>
        <v>4</v>
      </c>
      <c r="E247" s="51">
        <f t="shared" si="23"/>
        <v>640</v>
      </c>
      <c r="F247" s="52">
        <f>E247*1000/Input!$B$1</f>
        <v>0.8</v>
      </c>
      <c r="G247" s="71">
        <f>IF(AND(B247&gt;=Input!$E$4,B247&lt;=Input!$F$4),Input!$Q$4,IF(AND(B247&gt;=Input!$E$5,B247&lt;=Input!$F$5),Input!$Q$5,IF(AND(B247&gt;=Input!$E$6,B247&lt;=Input!$F$6),Input!$Q$6,IF(AND(B247&gt;=Input!$E$7,B247&lt;=Input!$F$7),Input!$Q$7,0))))</f>
        <v>1.4999999999999999E-2</v>
      </c>
      <c r="H247" s="72">
        <f t="shared" si="18"/>
        <v>1.296</v>
      </c>
      <c r="I247" s="73">
        <f>H247*1000*1000/Input!$B$1</f>
        <v>1.62</v>
      </c>
      <c r="J247" s="82">
        <v>6.25</v>
      </c>
      <c r="K247" s="83">
        <f>J247*Input!$B$1/1000</f>
        <v>5000</v>
      </c>
      <c r="L247" s="92">
        <v>3.5</v>
      </c>
      <c r="M247" s="93">
        <f>L247*Input!$B$1/1000</f>
        <v>2800</v>
      </c>
      <c r="N247" s="94">
        <f>IF(J247&gt;=L247,0,IF((L247-J247)&gt;VLOOKUP(C247,Input!$D$4:$L$8,4)*1000,VLOOKUP(C247,Input!$D$4:$L$8,4)*1000,L247-J247))</f>
        <v>0</v>
      </c>
      <c r="O247" s="95">
        <f>N247*Input!$B$1/1000</f>
        <v>0</v>
      </c>
      <c r="P247" s="104">
        <f>IF(AND(B247&gt;=Input!$E$4,B247&lt;=Input!$F$4),Input!$K$4,IF(AND(B247&gt;=Input!$E$5,B247&lt;=Input!$F$5),Input!$K$5,IF(AND(B247&gt;=Input!$E$6,B247&lt;=Input!$F$6),Input!$K$6,IF(AND(B247&gt;=Input!$E$7,B247&lt;=Input!$F$7),Input!$K$7,0))))</f>
        <v>480</v>
      </c>
      <c r="Q247" s="58">
        <f t="shared" si="19"/>
        <v>640</v>
      </c>
      <c r="R247" s="59">
        <f>Q247*1000/Input!$B$1</f>
        <v>0.8</v>
      </c>
      <c r="S247" s="108">
        <f t="shared" si="20"/>
        <v>5161.2960000000003</v>
      </c>
      <c r="T247" s="109">
        <f>S247*1000/Input!$B$1/(24*3600)</f>
        <v>7.4671527777777784E-5</v>
      </c>
      <c r="U247" s="114">
        <f t="shared" si="21"/>
        <v>0.49781018518518527</v>
      </c>
    </row>
    <row r="248" spans="1:21" x14ac:dyDescent="0.45">
      <c r="A248" s="40">
        <v>2000</v>
      </c>
      <c r="B248" s="41">
        <f t="shared" si="22"/>
        <v>43346</v>
      </c>
      <c r="C248" s="41" t="str">
        <f>IF(AND(B248&gt;=Input!$E$4,B248&lt;=Input!$F$4),Input!$D$4,IF(AND(B248&gt;=Input!$E$5,B248&lt;=Input!$F$5),Input!$D$5,IF(AND(B248&gt;=Input!$E$6,B248&lt;=Input!$F$6),Input!$D$6,IF(AND(B248&gt;=Input!$E$7,B248&lt;=Input!$F$7),Input!$D$7,"휴농"))))</f>
        <v>생식기</v>
      </c>
      <c r="D248" s="32">
        <f>VLOOKUP(C248,Input!$D$4:$L$8,9)</f>
        <v>4</v>
      </c>
      <c r="E248" s="51">
        <f t="shared" si="23"/>
        <v>640</v>
      </c>
      <c r="F248" s="52">
        <f>E248*1000/Input!$B$1</f>
        <v>0.8</v>
      </c>
      <c r="G248" s="71">
        <f>IF(AND(B248&gt;=Input!$E$4,B248&lt;=Input!$F$4),Input!$Q$4,IF(AND(B248&gt;=Input!$E$5,B248&lt;=Input!$F$5),Input!$Q$5,IF(AND(B248&gt;=Input!$E$6,B248&lt;=Input!$F$6),Input!$Q$6,IF(AND(B248&gt;=Input!$E$7,B248&lt;=Input!$F$7),Input!$Q$7,0))))</f>
        <v>1.4999999999999999E-2</v>
      </c>
      <c r="H248" s="72">
        <f t="shared" si="18"/>
        <v>1.296</v>
      </c>
      <c r="I248" s="73">
        <f>H248*1000*1000/Input!$B$1</f>
        <v>1.62</v>
      </c>
      <c r="J248" s="82">
        <v>0.75</v>
      </c>
      <c r="K248" s="83">
        <f>J248*Input!$B$1/1000</f>
        <v>600</v>
      </c>
      <c r="L248" s="92">
        <v>1</v>
      </c>
      <c r="M248" s="93">
        <f>L248*Input!$B$1/1000</f>
        <v>800</v>
      </c>
      <c r="N248" s="94">
        <f>IF(J248&gt;=L248,0,IF((L248-J248)&gt;VLOOKUP(C248,Input!$D$4:$L$8,4)*1000,VLOOKUP(C248,Input!$D$4:$L$8,4)*1000,L248-J248))</f>
        <v>0.25</v>
      </c>
      <c r="O248" s="95">
        <f>N248*Input!$B$1/1000</f>
        <v>200</v>
      </c>
      <c r="P248" s="104">
        <f>IF(AND(B248&gt;=Input!$E$4,B248&lt;=Input!$F$4),Input!$K$4,IF(AND(B248&gt;=Input!$E$5,B248&lt;=Input!$F$5),Input!$K$5,IF(AND(B248&gt;=Input!$E$6,B248&lt;=Input!$F$6),Input!$K$6,IF(AND(B248&gt;=Input!$E$7,B248&lt;=Input!$F$7),Input!$K$7,0))))</f>
        <v>480</v>
      </c>
      <c r="Q248" s="58">
        <f t="shared" si="19"/>
        <v>640</v>
      </c>
      <c r="R248" s="59">
        <f>Q248*1000/Input!$B$1</f>
        <v>0.8</v>
      </c>
      <c r="S248" s="108">
        <f t="shared" si="20"/>
        <v>561.29600000000005</v>
      </c>
      <c r="T248" s="109">
        <f>S248*1000/Input!$B$1/(24*3600)</f>
        <v>8.1206018518518524E-6</v>
      </c>
      <c r="U248" s="114">
        <f t="shared" si="21"/>
        <v>5.413734567901235E-2</v>
      </c>
    </row>
    <row r="249" spans="1:21" x14ac:dyDescent="0.45">
      <c r="A249" s="40">
        <v>2000</v>
      </c>
      <c r="B249" s="41">
        <f t="shared" si="22"/>
        <v>43347</v>
      </c>
      <c r="C249" s="41" t="str">
        <f>IF(AND(B249&gt;=Input!$E$4,B249&lt;=Input!$F$4),Input!$D$4,IF(AND(B249&gt;=Input!$E$5,B249&lt;=Input!$F$5),Input!$D$5,IF(AND(B249&gt;=Input!$E$6,B249&lt;=Input!$F$6),Input!$D$6,IF(AND(B249&gt;=Input!$E$7,B249&lt;=Input!$F$7),Input!$D$7,"휴농"))))</f>
        <v>생식기</v>
      </c>
      <c r="D249" s="32">
        <f>VLOOKUP(C249,Input!$D$4:$L$8,9)</f>
        <v>4</v>
      </c>
      <c r="E249" s="51">
        <f t="shared" si="23"/>
        <v>640</v>
      </c>
      <c r="F249" s="52">
        <f>E249*1000/Input!$B$1</f>
        <v>0.8</v>
      </c>
      <c r="G249" s="71">
        <f>IF(AND(B249&gt;=Input!$E$4,B249&lt;=Input!$F$4),Input!$Q$4,IF(AND(B249&gt;=Input!$E$5,B249&lt;=Input!$F$5),Input!$Q$5,IF(AND(B249&gt;=Input!$E$6,B249&lt;=Input!$F$6),Input!$Q$6,IF(AND(B249&gt;=Input!$E$7,B249&lt;=Input!$F$7),Input!$Q$7,0))))</f>
        <v>1.4999999999999999E-2</v>
      </c>
      <c r="H249" s="72">
        <f t="shared" si="18"/>
        <v>1.296</v>
      </c>
      <c r="I249" s="73">
        <f>H249*1000*1000/Input!$B$1</f>
        <v>1.62</v>
      </c>
      <c r="J249" s="82">
        <v>10.25</v>
      </c>
      <c r="K249" s="83">
        <f>J249*Input!$B$1/1000</f>
        <v>8200</v>
      </c>
      <c r="L249" s="92">
        <v>0</v>
      </c>
      <c r="M249" s="93">
        <f>L249*Input!$B$1/1000</f>
        <v>0</v>
      </c>
      <c r="N249" s="94">
        <f>IF(J249&gt;=L249,0,IF((L249-J249)&gt;VLOOKUP(C249,Input!$D$4:$L$8,4)*1000,VLOOKUP(C249,Input!$D$4:$L$8,4)*1000,L249-J249))</f>
        <v>0</v>
      </c>
      <c r="O249" s="95">
        <f>N249*Input!$B$1/1000</f>
        <v>0</v>
      </c>
      <c r="P249" s="104">
        <f>IF(AND(B249&gt;=Input!$E$4,B249&lt;=Input!$F$4),Input!$K$4,IF(AND(B249&gt;=Input!$E$5,B249&lt;=Input!$F$5),Input!$K$5,IF(AND(B249&gt;=Input!$E$6,B249&lt;=Input!$F$6),Input!$K$6,IF(AND(B249&gt;=Input!$E$7,B249&lt;=Input!$F$7),Input!$K$7,0))))</f>
        <v>480</v>
      </c>
      <c r="Q249" s="58">
        <f t="shared" si="19"/>
        <v>640</v>
      </c>
      <c r="R249" s="59">
        <f>Q249*1000/Input!$B$1</f>
        <v>0.8</v>
      </c>
      <c r="S249" s="108">
        <f t="shared" si="20"/>
        <v>8361.2960000000003</v>
      </c>
      <c r="T249" s="109">
        <f>S249*1000/Input!$B$1/(24*3600)</f>
        <v>1.2096782407407407E-4</v>
      </c>
      <c r="U249" s="114">
        <f t="shared" si="21"/>
        <v>0.80645216049382706</v>
      </c>
    </row>
    <row r="250" spans="1:21" x14ac:dyDescent="0.45">
      <c r="A250" s="40">
        <v>2000</v>
      </c>
      <c r="B250" s="41">
        <f t="shared" si="22"/>
        <v>43348</v>
      </c>
      <c r="C250" s="41" t="str">
        <f>IF(AND(B250&gt;=Input!$E$4,B250&lt;=Input!$F$4),Input!$D$4,IF(AND(B250&gt;=Input!$E$5,B250&lt;=Input!$F$5),Input!$D$5,IF(AND(B250&gt;=Input!$E$6,B250&lt;=Input!$F$6),Input!$D$6,IF(AND(B250&gt;=Input!$E$7,B250&lt;=Input!$F$7),Input!$D$7,"휴농"))))</f>
        <v>생식기</v>
      </c>
      <c r="D250" s="32">
        <f>VLOOKUP(C250,Input!$D$4:$L$8,9)</f>
        <v>4</v>
      </c>
      <c r="E250" s="51">
        <f t="shared" si="23"/>
        <v>640</v>
      </c>
      <c r="F250" s="52">
        <f>E250*1000/Input!$B$1</f>
        <v>0.8</v>
      </c>
      <c r="G250" s="71">
        <f>IF(AND(B250&gt;=Input!$E$4,B250&lt;=Input!$F$4),Input!$Q$4,IF(AND(B250&gt;=Input!$E$5,B250&lt;=Input!$F$5),Input!$Q$5,IF(AND(B250&gt;=Input!$E$6,B250&lt;=Input!$F$6),Input!$Q$6,IF(AND(B250&gt;=Input!$E$7,B250&lt;=Input!$F$7),Input!$Q$7,0))))</f>
        <v>1.4999999999999999E-2</v>
      </c>
      <c r="H250" s="72">
        <f t="shared" si="18"/>
        <v>1.296</v>
      </c>
      <c r="I250" s="73">
        <f>H250*1000*1000/Input!$B$1</f>
        <v>1.62</v>
      </c>
      <c r="J250" s="82">
        <v>10</v>
      </c>
      <c r="K250" s="83">
        <f>J250*Input!$B$1/1000</f>
        <v>8000</v>
      </c>
      <c r="L250" s="92">
        <v>1</v>
      </c>
      <c r="M250" s="93">
        <f>L250*Input!$B$1/1000</f>
        <v>800</v>
      </c>
      <c r="N250" s="94">
        <f>IF(J250&gt;=L250,0,IF((L250-J250)&gt;VLOOKUP(C250,Input!$D$4:$L$8,4)*1000,VLOOKUP(C250,Input!$D$4:$L$8,4)*1000,L250-J250))</f>
        <v>0</v>
      </c>
      <c r="O250" s="95">
        <f>N250*Input!$B$1/1000</f>
        <v>0</v>
      </c>
      <c r="P250" s="104">
        <f>IF(AND(B250&gt;=Input!$E$4,B250&lt;=Input!$F$4),Input!$K$4,IF(AND(B250&gt;=Input!$E$5,B250&lt;=Input!$F$5),Input!$K$5,IF(AND(B250&gt;=Input!$E$6,B250&lt;=Input!$F$6),Input!$K$6,IF(AND(B250&gt;=Input!$E$7,B250&lt;=Input!$F$7),Input!$K$7,0))))</f>
        <v>480</v>
      </c>
      <c r="Q250" s="58">
        <f t="shared" si="19"/>
        <v>640</v>
      </c>
      <c r="R250" s="59">
        <f>Q250*1000/Input!$B$1</f>
        <v>0.8</v>
      </c>
      <c r="S250" s="108">
        <f t="shared" si="20"/>
        <v>8161.2960000000003</v>
      </c>
      <c r="T250" s="109">
        <f>S250*1000/Input!$B$1/(24*3600)</f>
        <v>1.1807430555555556E-4</v>
      </c>
      <c r="U250" s="114">
        <f t="shared" si="21"/>
        <v>0.78716203703703713</v>
      </c>
    </row>
    <row r="251" spans="1:21" x14ac:dyDescent="0.45">
      <c r="A251" s="40">
        <v>2000</v>
      </c>
      <c r="B251" s="41">
        <f t="shared" si="22"/>
        <v>43349</v>
      </c>
      <c r="C251" s="41" t="str">
        <f>IF(AND(B251&gt;=Input!$E$4,B251&lt;=Input!$F$4),Input!$D$4,IF(AND(B251&gt;=Input!$E$5,B251&lt;=Input!$F$5),Input!$D$5,IF(AND(B251&gt;=Input!$E$6,B251&lt;=Input!$F$6),Input!$D$6,IF(AND(B251&gt;=Input!$E$7,B251&lt;=Input!$F$7),Input!$D$7,"휴농"))))</f>
        <v>생식기</v>
      </c>
      <c r="D251" s="32">
        <f>VLOOKUP(C251,Input!$D$4:$L$8,9)</f>
        <v>4</v>
      </c>
      <c r="E251" s="51">
        <f t="shared" si="23"/>
        <v>640</v>
      </c>
      <c r="F251" s="52">
        <f>E251*1000/Input!$B$1</f>
        <v>0.8</v>
      </c>
      <c r="G251" s="71">
        <f>IF(AND(B251&gt;=Input!$E$4,B251&lt;=Input!$F$4),Input!$Q$4,IF(AND(B251&gt;=Input!$E$5,B251&lt;=Input!$F$5),Input!$Q$5,IF(AND(B251&gt;=Input!$E$6,B251&lt;=Input!$F$6),Input!$Q$6,IF(AND(B251&gt;=Input!$E$7,B251&lt;=Input!$F$7),Input!$Q$7,0))))</f>
        <v>1.4999999999999999E-2</v>
      </c>
      <c r="H251" s="72">
        <f t="shared" si="18"/>
        <v>1.296</v>
      </c>
      <c r="I251" s="73">
        <f>H251*1000*1000/Input!$B$1</f>
        <v>1.62</v>
      </c>
      <c r="J251" s="82">
        <v>13.25</v>
      </c>
      <c r="K251" s="83">
        <f>J251*Input!$B$1/1000</f>
        <v>10600</v>
      </c>
      <c r="L251" s="92">
        <v>3</v>
      </c>
      <c r="M251" s="93">
        <f>L251*Input!$B$1/1000</f>
        <v>2400</v>
      </c>
      <c r="N251" s="94">
        <f>IF(J251&gt;=L251,0,IF((L251-J251)&gt;VLOOKUP(C251,Input!$D$4:$L$8,4)*1000,VLOOKUP(C251,Input!$D$4:$L$8,4)*1000,L251-J251))</f>
        <v>0</v>
      </c>
      <c r="O251" s="95">
        <f>N251*Input!$B$1/1000</f>
        <v>0</v>
      </c>
      <c r="P251" s="104">
        <f>IF(AND(B251&gt;=Input!$E$4,B251&lt;=Input!$F$4),Input!$K$4,IF(AND(B251&gt;=Input!$E$5,B251&lt;=Input!$F$5),Input!$K$5,IF(AND(B251&gt;=Input!$E$6,B251&lt;=Input!$F$6),Input!$K$6,IF(AND(B251&gt;=Input!$E$7,B251&lt;=Input!$F$7),Input!$K$7,0))))</f>
        <v>480</v>
      </c>
      <c r="Q251" s="58">
        <f t="shared" si="19"/>
        <v>640</v>
      </c>
      <c r="R251" s="59">
        <f>Q251*1000/Input!$B$1</f>
        <v>0.8</v>
      </c>
      <c r="S251" s="108">
        <f t="shared" si="20"/>
        <v>10761.296</v>
      </c>
      <c r="T251" s="109">
        <f>S251*1000/Input!$B$1/(24*3600)</f>
        <v>1.556900462962963E-4</v>
      </c>
      <c r="U251" s="114">
        <f t="shared" si="21"/>
        <v>1.0379336419753087</v>
      </c>
    </row>
    <row r="252" spans="1:21" x14ac:dyDescent="0.45">
      <c r="A252" s="40">
        <v>2000</v>
      </c>
      <c r="B252" s="41">
        <f t="shared" si="22"/>
        <v>43350</v>
      </c>
      <c r="C252" s="41" t="str">
        <f>IF(AND(B252&gt;=Input!$E$4,B252&lt;=Input!$F$4),Input!$D$4,IF(AND(B252&gt;=Input!$E$5,B252&lt;=Input!$F$5),Input!$D$5,IF(AND(B252&gt;=Input!$E$6,B252&lt;=Input!$F$6),Input!$D$6,IF(AND(B252&gt;=Input!$E$7,B252&lt;=Input!$F$7),Input!$D$7,"휴농"))))</f>
        <v>생식기</v>
      </c>
      <c r="D252" s="32">
        <f>VLOOKUP(C252,Input!$D$4:$L$8,9)</f>
        <v>4</v>
      </c>
      <c r="E252" s="51">
        <f t="shared" si="23"/>
        <v>640</v>
      </c>
      <c r="F252" s="52">
        <f>E252*1000/Input!$B$1</f>
        <v>0.8</v>
      </c>
      <c r="G252" s="71">
        <f>IF(AND(B252&gt;=Input!$E$4,B252&lt;=Input!$F$4),Input!$Q$4,IF(AND(B252&gt;=Input!$E$5,B252&lt;=Input!$F$5),Input!$Q$5,IF(AND(B252&gt;=Input!$E$6,B252&lt;=Input!$F$6),Input!$Q$6,IF(AND(B252&gt;=Input!$E$7,B252&lt;=Input!$F$7),Input!$Q$7,0))))</f>
        <v>1.4999999999999999E-2</v>
      </c>
      <c r="H252" s="72">
        <f t="shared" si="18"/>
        <v>1.296</v>
      </c>
      <c r="I252" s="73">
        <f>H252*1000*1000/Input!$B$1</f>
        <v>1.62</v>
      </c>
      <c r="J252" s="82">
        <v>10.5</v>
      </c>
      <c r="K252" s="83">
        <f>J252*Input!$B$1/1000</f>
        <v>8400</v>
      </c>
      <c r="L252" s="92">
        <v>4</v>
      </c>
      <c r="M252" s="93">
        <f>L252*Input!$B$1/1000</f>
        <v>3200</v>
      </c>
      <c r="N252" s="94">
        <f>IF(J252&gt;=L252,0,IF((L252-J252)&gt;VLOOKUP(C252,Input!$D$4:$L$8,4)*1000,VLOOKUP(C252,Input!$D$4:$L$8,4)*1000,L252-J252))</f>
        <v>0</v>
      </c>
      <c r="O252" s="95">
        <f>N252*Input!$B$1/1000</f>
        <v>0</v>
      </c>
      <c r="P252" s="104">
        <f>IF(AND(B252&gt;=Input!$E$4,B252&lt;=Input!$F$4),Input!$K$4,IF(AND(B252&gt;=Input!$E$5,B252&lt;=Input!$F$5),Input!$K$5,IF(AND(B252&gt;=Input!$E$6,B252&lt;=Input!$F$6),Input!$K$6,IF(AND(B252&gt;=Input!$E$7,B252&lt;=Input!$F$7),Input!$K$7,0))))</f>
        <v>480</v>
      </c>
      <c r="Q252" s="58">
        <f t="shared" si="19"/>
        <v>640</v>
      </c>
      <c r="R252" s="59">
        <f>Q252*1000/Input!$B$1</f>
        <v>0.8</v>
      </c>
      <c r="S252" s="108">
        <f t="shared" si="20"/>
        <v>8561.2960000000003</v>
      </c>
      <c r="T252" s="109">
        <f>S252*1000/Input!$B$1/(24*3600)</f>
        <v>1.238613425925926E-4</v>
      </c>
      <c r="U252" s="114">
        <f t="shared" si="21"/>
        <v>0.82574228395061733</v>
      </c>
    </row>
    <row r="253" spans="1:21" x14ac:dyDescent="0.45">
      <c r="A253" s="40">
        <v>2000</v>
      </c>
      <c r="B253" s="41">
        <f t="shared" si="22"/>
        <v>43351</v>
      </c>
      <c r="C253" s="41" t="str">
        <f>IF(AND(B253&gt;=Input!$E$4,B253&lt;=Input!$F$4),Input!$D$4,IF(AND(B253&gt;=Input!$E$5,B253&lt;=Input!$F$5),Input!$D$5,IF(AND(B253&gt;=Input!$E$6,B253&lt;=Input!$F$6),Input!$D$6,IF(AND(B253&gt;=Input!$E$7,B253&lt;=Input!$F$7),Input!$D$7,"휴농"))))</f>
        <v>생식기</v>
      </c>
      <c r="D253" s="32">
        <f>VLOOKUP(C253,Input!$D$4:$L$8,9)</f>
        <v>4</v>
      </c>
      <c r="E253" s="51">
        <f t="shared" si="23"/>
        <v>640</v>
      </c>
      <c r="F253" s="52">
        <f>E253*1000/Input!$B$1</f>
        <v>0.8</v>
      </c>
      <c r="G253" s="71">
        <f>IF(AND(B253&gt;=Input!$E$4,B253&lt;=Input!$F$4),Input!$Q$4,IF(AND(B253&gt;=Input!$E$5,B253&lt;=Input!$F$5),Input!$Q$5,IF(AND(B253&gt;=Input!$E$6,B253&lt;=Input!$F$6),Input!$Q$6,IF(AND(B253&gt;=Input!$E$7,B253&lt;=Input!$F$7),Input!$Q$7,0))))</f>
        <v>1.4999999999999999E-2</v>
      </c>
      <c r="H253" s="72">
        <f t="shared" si="18"/>
        <v>1.296</v>
      </c>
      <c r="I253" s="73">
        <f>H253*1000*1000/Input!$B$1</f>
        <v>1.62</v>
      </c>
      <c r="J253" s="82">
        <v>5.25</v>
      </c>
      <c r="K253" s="83">
        <f>J253*Input!$B$1/1000</f>
        <v>4200</v>
      </c>
      <c r="L253" s="92">
        <v>5</v>
      </c>
      <c r="M253" s="93">
        <f>L253*Input!$B$1/1000</f>
        <v>4000</v>
      </c>
      <c r="N253" s="94">
        <f>IF(J253&gt;=L253,0,IF((L253-J253)&gt;VLOOKUP(C253,Input!$D$4:$L$8,4)*1000,VLOOKUP(C253,Input!$D$4:$L$8,4)*1000,L253-J253))</f>
        <v>0</v>
      </c>
      <c r="O253" s="95">
        <f>N253*Input!$B$1/1000</f>
        <v>0</v>
      </c>
      <c r="P253" s="104">
        <f>IF(AND(B253&gt;=Input!$E$4,B253&lt;=Input!$F$4),Input!$K$4,IF(AND(B253&gt;=Input!$E$5,B253&lt;=Input!$F$5),Input!$K$5,IF(AND(B253&gt;=Input!$E$6,B253&lt;=Input!$F$6),Input!$K$6,IF(AND(B253&gt;=Input!$E$7,B253&lt;=Input!$F$7),Input!$K$7,0))))</f>
        <v>480</v>
      </c>
      <c r="Q253" s="58">
        <f t="shared" si="19"/>
        <v>640</v>
      </c>
      <c r="R253" s="59">
        <f>Q253*1000/Input!$B$1</f>
        <v>0.8</v>
      </c>
      <c r="S253" s="108">
        <f t="shared" si="20"/>
        <v>4361.2960000000003</v>
      </c>
      <c r="T253" s="109">
        <f>S253*1000/Input!$B$1/(24*3600)</f>
        <v>6.3097453703703699E-5</v>
      </c>
      <c r="U253" s="114">
        <f t="shared" si="21"/>
        <v>0.42064969135802466</v>
      </c>
    </row>
    <row r="254" spans="1:21" x14ac:dyDescent="0.45">
      <c r="A254" s="40">
        <v>2000</v>
      </c>
      <c r="B254" s="41">
        <f t="shared" si="22"/>
        <v>43352</v>
      </c>
      <c r="C254" s="41" t="str">
        <f>IF(AND(B254&gt;=Input!$E$4,B254&lt;=Input!$F$4),Input!$D$4,IF(AND(B254&gt;=Input!$E$5,B254&lt;=Input!$F$5),Input!$D$5,IF(AND(B254&gt;=Input!$E$6,B254&lt;=Input!$F$6),Input!$D$6,IF(AND(B254&gt;=Input!$E$7,B254&lt;=Input!$F$7),Input!$D$7,"휴농"))))</f>
        <v>생식기</v>
      </c>
      <c r="D254" s="32">
        <f>VLOOKUP(C254,Input!$D$4:$L$8,9)</f>
        <v>4</v>
      </c>
      <c r="E254" s="51">
        <f t="shared" si="23"/>
        <v>640</v>
      </c>
      <c r="F254" s="52">
        <f>E254*1000/Input!$B$1</f>
        <v>0.8</v>
      </c>
      <c r="G254" s="71">
        <f>IF(AND(B254&gt;=Input!$E$4,B254&lt;=Input!$F$4),Input!$Q$4,IF(AND(B254&gt;=Input!$E$5,B254&lt;=Input!$F$5),Input!$Q$5,IF(AND(B254&gt;=Input!$E$6,B254&lt;=Input!$F$6),Input!$Q$6,IF(AND(B254&gt;=Input!$E$7,B254&lt;=Input!$F$7),Input!$Q$7,0))))</f>
        <v>1.4999999999999999E-2</v>
      </c>
      <c r="H254" s="72">
        <f t="shared" si="18"/>
        <v>1.296</v>
      </c>
      <c r="I254" s="73">
        <f>H254*1000*1000/Input!$B$1</f>
        <v>1.62</v>
      </c>
      <c r="J254" s="82">
        <v>6.5</v>
      </c>
      <c r="K254" s="83">
        <f>J254*Input!$B$1/1000</f>
        <v>5200</v>
      </c>
      <c r="L254" s="92">
        <v>3.5</v>
      </c>
      <c r="M254" s="93">
        <f>L254*Input!$B$1/1000</f>
        <v>2800</v>
      </c>
      <c r="N254" s="94">
        <f>IF(J254&gt;=L254,0,IF((L254-J254)&gt;VLOOKUP(C254,Input!$D$4:$L$8,4)*1000,VLOOKUP(C254,Input!$D$4:$L$8,4)*1000,L254-J254))</f>
        <v>0</v>
      </c>
      <c r="O254" s="95">
        <f>N254*Input!$B$1/1000</f>
        <v>0</v>
      </c>
      <c r="P254" s="104">
        <f>IF(AND(B254&gt;=Input!$E$4,B254&lt;=Input!$F$4),Input!$K$4,IF(AND(B254&gt;=Input!$E$5,B254&lt;=Input!$F$5),Input!$K$5,IF(AND(B254&gt;=Input!$E$6,B254&lt;=Input!$F$6),Input!$K$6,IF(AND(B254&gt;=Input!$E$7,B254&lt;=Input!$F$7),Input!$K$7,0))))</f>
        <v>480</v>
      </c>
      <c r="Q254" s="58">
        <f t="shared" si="19"/>
        <v>640</v>
      </c>
      <c r="R254" s="59">
        <f>Q254*1000/Input!$B$1</f>
        <v>0.8</v>
      </c>
      <c r="S254" s="108">
        <f t="shared" si="20"/>
        <v>5361.2960000000003</v>
      </c>
      <c r="T254" s="109">
        <f>S254*1000/Input!$B$1/(24*3600)</f>
        <v>7.7565046296296298E-5</v>
      </c>
      <c r="U254" s="114">
        <f t="shared" si="21"/>
        <v>0.51710030864197543</v>
      </c>
    </row>
    <row r="255" spans="1:21" x14ac:dyDescent="0.45">
      <c r="A255" s="40">
        <v>2000</v>
      </c>
      <c r="B255" s="41">
        <f t="shared" si="22"/>
        <v>43353</v>
      </c>
      <c r="C255" s="41" t="str">
        <f>IF(AND(B255&gt;=Input!$E$4,B255&lt;=Input!$F$4),Input!$D$4,IF(AND(B255&gt;=Input!$E$5,B255&lt;=Input!$F$5),Input!$D$5,IF(AND(B255&gt;=Input!$E$6,B255&lt;=Input!$F$6),Input!$D$6,IF(AND(B255&gt;=Input!$E$7,B255&lt;=Input!$F$7),Input!$D$7,"휴농"))))</f>
        <v>생식기</v>
      </c>
      <c r="D255" s="32">
        <f>VLOOKUP(C255,Input!$D$4:$L$8,9)</f>
        <v>4</v>
      </c>
      <c r="E255" s="51">
        <f t="shared" si="23"/>
        <v>640</v>
      </c>
      <c r="F255" s="52">
        <f>E255*1000/Input!$B$1</f>
        <v>0.8</v>
      </c>
      <c r="G255" s="71">
        <f>IF(AND(B255&gt;=Input!$E$4,B255&lt;=Input!$F$4),Input!$Q$4,IF(AND(B255&gt;=Input!$E$5,B255&lt;=Input!$F$5),Input!$Q$5,IF(AND(B255&gt;=Input!$E$6,B255&lt;=Input!$F$6),Input!$Q$6,IF(AND(B255&gt;=Input!$E$7,B255&lt;=Input!$F$7),Input!$Q$7,0))))</f>
        <v>1.4999999999999999E-2</v>
      </c>
      <c r="H255" s="72">
        <f t="shared" si="18"/>
        <v>1.296</v>
      </c>
      <c r="I255" s="73">
        <f>H255*1000*1000/Input!$B$1</f>
        <v>1.62</v>
      </c>
      <c r="J255" s="82">
        <v>0.75</v>
      </c>
      <c r="K255" s="83">
        <f>J255*Input!$B$1/1000</f>
        <v>600</v>
      </c>
      <c r="L255" s="92">
        <v>2.5</v>
      </c>
      <c r="M255" s="93">
        <f>L255*Input!$B$1/1000</f>
        <v>2000</v>
      </c>
      <c r="N255" s="94">
        <f>IF(J255&gt;=L255,0,IF((L255-J255)&gt;VLOOKUP(C255,Input!$D$4:$L$8,4)*1000,VLOOKUP(C255,Input!$D$4:$L$8,4)*1000,L255-J255))</f>
        <v>1.75</v>
      </c>
      <c r="O255" s="95">
        <f>N255*Input!$B$1/1000</f>
        <v>1400</v>
      </c>
      <c r="P255" s="104">
        <f>IF(AND(B255&gt;=Input!$E$4,B255&lt;=Input!$F$4),Input!$K$4,IF(AND(B255&gt;=Input!$E$5,B255&lt;=Input!$F$5),Input!$K$5,IF(AND(B255&gt;=Input!$E$6,B255&lt;=Input!$F$6),Input!$K$6,IF(AND(B255&gt;=Input!$E$7,B255&lt;=Input!$F$7),Input!$K$7,0))))</f>
        <v>480</v>
      </c>
      <c r="Q255" s="58">
        <f t="shared" si="19"/>
        <v>640</v>
      </c>
      <c r="R255" s="59">
        <f>Q255*1000/Input!$B$1</f>
        <v>0.8</v>
      </c>
      <c r="S255" s="108">
        <f t="shared" si="20"/>
        <v>0</v>
      </c>
      <c r="T255" s="109">
        <f>S255*1000/Input!$B$1/(24*3600)</f>
        <v>0</v>
      </c>
      <c r="U255" s="114">
        <f t="shared" si="21"/>
        <v>0</v>
      </c>
    </row>
    <row r="256" spans="1:21" x14ac:dyDescent="0.45">
      <c r="A256" s="40">
        <v>2000</v>
      </c>
      <c r="B256" s="41">
        <f t="shared" si="22"/>
        <v>43354</v>
      </c>
      <c r="C256" s="41" t="str">
        <f>IF(AND(B256&gt;=Input!$E$4,B256&lt;=Input!$F$4),Input!$D$4,IF(AND(B256&gt;=Input!$E$5,B256&lt;=Input!$F$5),Input!$D$5,IF(AND(B256&gt;=Input!$E$6,B256&lt;=Input!$F$6),Input!$D$6,IF(AND(B256&gt;=Input!$E$7,B256&lt;=Input!$F$7),Input!$D$7,"휴농"))))</f>
        <v>생식기</v>
      </c>
      <c r="D256" s="32">
        <f>VLOOKUP(C256,Input!$D$4:$L$8,9)</f>
        <v>4</v>
      </c>
      <c r="E256" s="51">
        <f t="shared" si="23"/>
        <v>640</v>
      </c>
      <c r="F256" s="52">
        <f>E256*1000/Input!$B$1</f>
        <v>0.8</v>
      </c>
      <c r="G256" s="71">
        <f>IF(AND(B256&gt;=Input!$E$4,B256&lt;=Input!$F$4),Input!$Q$4,IF(AND(B256&gt;=Input!$E$5,B256&lt;=Input!$F$5),Input!$Q$5,IF(AND(B256&gt;=Input!$E$6,B256&lt;=Input!$F$6),Input!$Q$6,IF(AND(B256&gt;=Input!$E$7,B256&lt;=Input!$F$7),Input!$Q$7,0))))</f>
        <v>1.4999999999999999E-2</v>
      </c>
      <c r="H256" s="72">
        <f t="shared" si="18"/>
        <v>1.296</v>
      </c>
      <c r="I256" s="73">
        <f>H256*1000*1000/Input!$B$1</f>
        <v>1.62</v>
      </c>
      <c r="J256" s="82">
        <v>2.25</v>
      </c>
      <c r="K256" s="83">
        <f>J256*Input!$B$1/1000</f>
        <v>1800</v>
      </c>
      <c r="L256" s="92">
        <v>0.5</v>
      </c>
      <c r="M256" s="93">
        <f>L256*Input!$B$1/1000</f>
        <v>400</v>
      </c>
      <c r="N256" s="94">
        <f>IF(J256&gt;=L256,0,IF((L256-J256)&gt;VLOOKUP(C256,Input!$D$4:$L$8,4)*1000,VLOOKUP(C256,Input!$D$4:$L$8,4)*1000,L256-J256))</f>
        <v>0</v>
      </c>
      <c r="O256" s="95">
        <f>N256*Input!$B$1/1000</f>
        <v>0</v>
      </c>
      <c r="P256" s="104">
        <f>IF(AND(B256&gt;=Input!$E$4,B256&lt;=Input!$F$4),Input!$K$4,IF(AND(B256&gt;=Input!$E$5,B256&lt;=Input!$F$5),Input!$K$5,IF(AND(B256&gt;=Input!$E$6,B256&lt;=Input!$F$6),Input!$K$6,IF(AND(B256&gt;=Input!$E$7,B256&lt;=Input!$F$7),Input!$K$7,0))))</f>
        <v>480</v>
      </c>
      <c r="Q256" s="58">
        <f t="shared" si="19"/>
        <v>640</v>
      </c>
      <c r="R256" s="59">
        <f>Q256*1000/Input!$B$1</f>
        <v>0.8</v>
      </c>
      <c r="S256" s="108">
        <f t="shared" si="20"/>
        <v>1961.2960000000003</v>
      </c>
      <c r="T256" s="109">
        <f>S256*1000/Input!$B$1/(24*3600)</f>
        <v>2.8375231481481483E-5</v>
      </c>
      <c r="U256" s="114">
        <f t="shared" si="21"/>
        <v>0.18916820987654323</v>
      </c>
    </row>
    <row r="257" spans="1:21" x14ac:dyDescent="0.45">
      <c r="A257" s="40">
        <v>2000</v>
      </c>
      <c r="B257" s="41">
        <f t="shared" si="22"/>
        <v>43355</v>
      </c>
      <c r="C257" s="41" t="str">
        <f>IF(AND(B257&gt;=Input!$E$4,B257&lt;=Input!$F$4),Input!$D$4,IF(AND(B257&gt;=Input!$E$5,B257&lt;=Input!$F$5),Input!$D$5,IF(AND(B257&gt;=Input!$E$6,B257&lt;=Input!$F$6),Input!$D$6,IF(AND(B257&gt;=Input!$E$7,B257&lt;=Input!$F$7),Input!$D$7,"휴농"))))</f>
        <v>생식기</v>
      </c>
      <c r="D257" s="32">
        <f>VLOOKUP(C257,Input!$D$4:$L$8,9)</f>
        <v>4</v>
      </c>
      <c r="E257" s="51">
        <f t="shared" si="23"/>
        <v>640</v>
      </c>
      <c r="F257" s="52">
        <f>E257*1000/Input!$B$1</f>
        <v>0.8</v>
      </c>
      <c r="G257" s="71">
        <f>IF(AND(B257&gt;=Input!$E$4,B257&lt;=Input!$F$4),Input!$Q$4,IF(AND(B257&gt;=Input!$E$5,B257&lt;=Input!$F$5),Input!$Q$5,IF(AND(B257&gt;=Input!$E$6,B257&lt;=Input!$F$6),Input!$Q$6,IF(AND(B257&gt;=Input!$E$7,B257&lt;=Input!$F$7),Input!$Q$7,0))))</f>
        <v>1.4999999999999999E-2</v>
      </c>
      <c r="H257" s="72">
        <f t="shared" si="18"/>
        <v>1.296</v>
      </c>
      <c r="I257" s="73">
        <f>H257*1000*1000/Input!$B$1</f>
        <v>1.62</v>
      </c>
      <c r="J257" s="82">
        <v>6</v>
      </c>
      <c r="K257" s="83">
        <f>J257*Input!$B$1/1000</f>
        <v>4800</v>
      </c>
      <c r="L257" s="92">
        <v>1</v>
      </c>
      <c r="M257" s="93">
        <f>L257*Input!$B$1/1000</f>
        <v>800</v>
      </c>
      <c r="N257" s="94">
        <f>IF(J257&gt;=L257,0,IF((L257-J257)&gt;VLOOKUP(C257,Input!$D$4:$L$8,4)*1000,VLOOKUP(C257,Input!$D$4:$L$8,4)*1000,L257-J257))</f>
        <v>0</v>
      </c>
      <c r="O257" s="95">
        <f>N257*Input!$B$1/1000</f>
        <v>0</v>
      </c>
      <c r="P257" s="104">
        <f>IF(AND(B257&gt;=Input!$E$4,B257&lt;=Input!$F$4),Input!$K$4,IF(AND(B257&gt;=Input!$E$5,B257&lt;=Input!$F$5),Input!$K$5,IF(AND(B257&gt;=Input!$E$6,B257&lt;=Input!$F$6),Input!$K$6,IF(AND(B257&gt;=Input!$E$7,B257&lt;=Input!$F$7),Input!$K$7,0))))</f>
        <v>480</v>
      </c>
      <c r="Q257" s="58">
        <f t="shared" si="19"/>
        <v>640</v>
      </c>
      <c r="R257" s="59">
        <f>Q257*1000/Input!$B$1</f>
        <v>0.8</v>
      </c>
      <c r="S257" s="108">
        <f t="shared" si="20"/>
        <v>4961.2960000000003</v>
      </c>
      <c r="T257" s="109">
        <f>S257*1000/Input!$B$1/(24*3600)</f>
        <v>7.1778009259259256E-5</v>
      </c>
      <c r="U257" s="114">
        <f t="shared" si="21"/>
        <v>0.47852006172839506</v>
      </c>
    </row>
    <row r="258" spans="1:21" x14ac:dyDescent="0.45">
      <c r="A258" s="40">
        <v>2000</v>
      </c>
      <c r="B258" s="41">
        <f t="shared" si="22"/>
        <v>43356</v>
      </c>
      <c r="C258" s="41" t="str">
        <f>IF(AND(B258&gt;=Input!$E$4,B258&lt;=Input!$F$4),Input!$D$4,IF(AND(B258&gt;=Input!$E$5,B258&lt;=Input!$F$5),Input!$D$5,IF(AND(B258&gt;=Input!$E$6,B258&lt;=Input!$F$6),Input!$D$6,IF(AND(B258&gt;=Input!$E$7,B258&lt;=Input!$F$7),Input!$D$7,"휴농"))))</f>
        <v>생식기</v>
      </c>
      <c r="D258" s="32">
        <f>VLOOKUP(C258,Input!$D$4:$L$8,9)</f>
        <v>4</v>
      </c>
      <c r="E258" s="51">
        <f t="shared" si="23"/>
        <v>640</v>
      </c>
      <c r="F258" s="52">
        <f>E258*1000/Input!$B$1</f>
        <v>0.8</v>
      </c>
      <c r="G258" s="71">
        <f>IF(AND(B258&gt;=Input!$E$4,B258&lt;=Input!$F$4),Input!$Q$4,IF(AND(B258&gt;=Input!$E$5,B258&lt;=Input!$F$5),Input!$Q$5,IF(AND(B258&gt;=Input!$E$6,B258&lt;=Input!$F$6),Input!$Q$6,IF(AND(B258&gt;=Input!$E$7,B258&lt;=Input!$F$7),Input!$Q$7,0))))</f>
        <v>1.4999999999999999E-2</v>
      </c>
      <c r="H258" s="72">
        <f t="shared" si="18"/>
        <v>1.296</v>
      </c>
      <c r="I258" s="73">
        <f>H258*1000*1000/Input!$B$1</f>
        <v>1.62</v>
      </c>
      <c r="J258" s="82">
        <v>1.5</v>
      </c>
      <c r="K258" s="83">
        <f>J258*Input!$B$1/1000</f>
        <v>1200</v>
      </c>
      <c r="L258" s="92">
        <v>4</v>
      </c>
      <c r="M258" s="93">
        <f>L258*Input!$B$1/1000</f>
        <v>3200</v>
      </c>
      <c r="N258" s="94">
        <f>IF(J258&gt;=L258,0,IF((L258-J258)&gt;VLOOKUP(C258,Input!$D$4:$L$8,4)*1000,VLOOKUP(C258,Input!$D$4:$L$8,4)*1000,L258-J258))</f>
        <v>2.5</v>
      </c>
      <c r="O258" s="95">
        <f>N258*Input!$B$1/1000</f>
        <v>2000</v>
      </c>
      <c r="P258" s="104">
        <f>IF(AND(B258&gt;=Input!$E$4,B258&lt;=Input!$F$4),Input!$K$4,IF(AND(B258&gt;=Input!$E$5,B258&lt;=Input!$F$5),Input!$K$5,IF(AND(B258&gt;=Input!$E$6,B258&lt;=Input!$F$6),Input!$K$6,IF(AND(B258&gt;=Input!$E$7,B258&lt;=Input!$F$7),Input!$K$7,0))))</f>
        <v>480</v>
      </c>
      <c r="Q258" s="58">
        <f t="shared" si="19"/>
        <v>640</v>
      </c>
      <c r="R258" s="59">
        <f>Q258*1000/Input!$B$1</f>
        <v>0.8</v>
      </c>
      <c r="S258" s="108">
        <f t="shared" si="20"/>
        <v>0</v>
      </c>
      <c r="T258" s="109">
        <f>S258*1000/Input!$B$1/(24*3600)</f>
        <v>0</v>
      </c>
      <c r="U258" s="114">
        <f t="shared" si="21"/>
        <v>0</v>
      </c>
    </row>
    <row r="259" spans="1:21" x14ac:dyDescent="0.45">
      <c r="A259" s="40">
        <v>2000</v>
      </c>
      <c r="B259" s="41">
        <f t="shared" si="22"/>
        <v>43357</v>
      </c>
      <c r="C259" s="41" t="str">
        <f>IF(AND(B259&gt;=Input!$E$4,B259&lt;=Input!$F$4),Input!$D$4,IF(AND(B259&gt;=Input!$E$5,B259&lt;=Input!$F$5),Input!$D$5,IF(AND(B259&gt;=Input!$E$6,B259&lt;=Input!$F$6),Input!$D$6,IF(AND(B259&gt;=Input!$E$7,B259&lt;=Input!$F$7),Input!$D$7,"휴농"))))</f>
        <v>생식기</v>
      </c>
      <c r="D259" s="32">
        <f>VLOOKUP(C259,Input!$D$4:$L$8,9)</f>
        <v>4</v>
      </c>
      <c r="E259" s="51">
        <f t="shared" si="23"/>
        <v>640</v>
      </c>
      <c r="F259" s="52">
        <f>E259*1000/Input!$B$1</f>
        <v>0.8</v>
      </c>
      <c r="G259" s="71">
        <f>IF(AND(B259&gt;=Input!$E$4,B259&lt;=Input!$F$4),Input!$Q$4,IF(AND(B259&gt;=Input!$E$5,B259&lt;=Input!$F$5),Input!$Q$5,IF(AND(B259&gt;=Input!$E$6,B259&lt;=Input!$F$6),Input!$Q$6,IF(AND(B259&gt;=Input!$E$7,B259&lt;=Input!$F$7),Input!$Q$7,0))))</f>
        <v>1.4999999999999999E-2</v>
      </c>
      <c r="H259" s="72">
        <f t="shared" si="18"/>
        <v>1.296</v>
      </c>
      <c r="I259" s="73">
        <f>H259*1000*1000/Input!$B$1</f>
        <v>1.62</v>
      </c>
      <c r="J259" s="82">
        <v>3.25</v>
      </c>
      <c r="K259" s="83">
        <f>J259*Input!$B$1/1000</f>
        <v>2600</v>
      </c>
      <c r="L259" s="92">
        <v>2</v>
      </c>
      <c r="M259" s="93">
        <f>L259*Input!$B$1/1000</f>
        <v>1600</v>
      </c>
      <c r="N259" s="94">
        <f>IF(J259&gt;=L259,0,IF((L259-J259)&gt;VLOOKUP(C259,Input!$D$4:$L$8,4)*1000,VLOOKUP(C259,Input!$D$4:$L$8,4)*1000,L259-J259))</f>
        <v>0</v>
      </c>
      <c r="O259" s="95">
        <f>N259*Input!$B$1/1000</f>
        <v>0</v>
      </c>
      <c r="P259" s="104">
        <f>IF(AND(B259&gt;=Input!$E$4,B259&lt;=Input!$F$4),Input!$K$4,IF(AND(B259&gt;=Input!$E$5,B259&lt;=Input!$F$5),Input!$K$5,IF(AND(B259&gt;=Input!$E$6,B259&lt;=Input!$F$6),Input!$K$6,IF(AND(B259&gt;=Input!$E$7,B259&lt;=Input!$F$7),Input!$K$7,0))))</f>
        <v>480</v>
      </c>
      <c r="Q259" s="58">
        <f t="shared" si="19"/>
        <v>640</v>
      </c>
      <c r="R259" s="59">
        <f>Q259*1000/Input!$B$1</f>
        <v>0.8</v>
      </c>
      <c r="S259" s="108">
        <f t="shared" si="20"/>
        <v>2761.2960000000003</v>
      </c>
      <c r="T259" s="109">
        <f>S259*1000/Input!$B$1/(24*3600)</f>
        <v>3.9949305555555562E-5</v>
      </c>
      <c r="U259" s="114">
        <f t="shared" si="21"/>
        <v>0.26632870370370376</v>
      </c>
    </row>
    <row r="260" spans="1:21" x14ac:dyDescent="0.45">
      <c r="A260" s="40">
        <v>2000</v>
      </c>
      <c r="B260" s="41">
        <f t="shared" si="22"/>
        <v>43358</v>
      </c>
      <c r="C260" s="41" t="str">
        <f>IF(AND(B260&gt;=Input!$E$4,B260&lt;=Input!$F$4),Input!$D$4,IF(AND(B260&gt;=Input!$E$5,B260&lt;=Input!$F$5),Input!$D$5,IF(AND(B260&gt;=Input!$E$6,B260&lt;=Input!$F$6),Input!$D$6,IF(AND(B260&gt;=Input!$E$7,B260&lt;=Input!$F$7),Input!$D$7,"휴농"))))</f>
        <v>생식기</v>
      </c>
      <c r="D260" s="32">
        <f>VLOOKUP(C260,Input!$D$4:$L$8,9)</f>
        <v>4</v>
      </c>
      <c r="E260" s="51">
        <f t="shared" si="23"/>
        <v>640</v>
      </c>
      <c r="F260" s="52">
        <f>E260*1000/Input!$B$1</f>
        <v>0.8</v>
      </c>
      <c r="G260" s="71">
        <f>IF(AND(B260&gt;=Input!$E$4,B260&lt;=Input!$F$4),Input!$Q$4,IF(AND(B260&gt;=Input!$E$5,B260&lt;=Input!$F$5),Input!$Q$5,IF(AND(B260&gt;=Input!$E$6,B260&lt;=Input!$F$6),Input!$Q$6,IF(AND(B260&gt;=Input!$E$7,B260&lt;=Input!$F$7),Input!$Q$7,0))))</f>
        <v>1.4999999999999999E-2</v>
      </c>
      <c r="H260" s="72">
        <f t="shared" ref="H260:H323" si="24">G260*24*3600/1000</f>
        <v>1.296</v>
      </c>
      <c r="I260" s="73">
        <f>H260*1000*1000/Input!$B$1</f>
        <v>1.62</v>
      </c>
      <c r="J260" s="82">
        <v>10.5</v>
      </c>
      <c r="K260" s="83">
        <f>J260*Input!$B$1/1000</f>
        <v>8400</v>
      </c>
      <c r="L260" s="92">
        <v>1</v>
      </c>
      <c r="M260" s="93">
        <f>L260*Input!$B$1/1000</f>
        <v>800</v>
      </c>
      <c r="N260" s="94">
        <f>IF(J260&gt;=L260,0,IF((L260-J260)&gt;VLOOKUP(C260,Input!$D$4:$L$8,4)*1000,VLOOKUP(C260,Input!$D$4:$L$8,4)*1000,L260-J260))</f>
        <v>0</v>
      </c>
      <c r="O260" s="95">
        <f>N260*Input!$B$1/1000</f>
        <v>0</v>
      </c>
      <c r="P260" s="104">
        <f>IF(AND(B260&gt;=Input!$E$4,B260&lt;=Input!$F$4),Input!$K$4,IF(AND(B260&gt;=Input!$E$5,B260&lt;=Input!$F$5),Input!$K$5,IF(AND(B260&gt;=Input!$E$6,B260&lt;=Input!$F$6),Input!$K$6,IF(AND(B260&gt;=Input!$E$7,B260&lt;=Input!$F$7),Input!$K$7,0))))</f>
        <v>480</v>
      </c>
      <c r="Q260" s="58">
        <f t="shared" ref="Q260:Q323" si="25">IF(P260&gt;E260,IF((E260+H260+K260-O260)&gt;P260,P260,E260+H260+K260-O260),E260)</f>
        <v>640</v>
      </c>
      <c r="R260" s="59">
        <f>Q260*1000/Input!$B$1</f>
        <v>0.8</v>
      </c>
      <c r="S260" s="108">
        <f t="shared" ref="S260:S323" si="26">IF((E260+H260+K260-O260)&gt;P260,E260+H260+K260-O260-P260,0)</f>
        <v>8561.2960000000003</v>
      </c>
      <c r="T260" s="109">
        <f>S260*1000/Input!$B$1/(24*3600)</f>
        <v>1.238613425925926E-4</v>
      </c>
      <c r="U260" s="114">
        <f t="shared" ref="U260:U323" si="27">IF(G260=0,0,T260/G260)*100</f>
        <v>0.82574228395061733</v>
      </c>
    </row>
    <row r="261" spans="1:21" x14ac:dyDescent="0.45">
      <c r="A261" s="40">
        <v>2000</v>
      </c>
      <c r="B261" s="41">
        <f t="shared" ref="B261:B324" si="28">B260+1</f>
        <v>43359</v>
      </c>
      <c r="C261" s="41" t="str">
        <f>IF(AND(B261&gt;=Input!$E$4,B261&lt;=Input!$F$4),Input!$D$4,IF(AND(B261&gt;=Input!$E$5,B261&lt;=Input!$F$5),Input!$D$5,IF(AND(B261&gt;=Input!$E$6,B261&lt;=Input!$F$6),Input!$D$6,IF(AND(B261&gt;=Input!$E$7,B261&lt;=Input!$F$7),Input!$D$7,"휴농"))))</f>
        <v>생식기</v>
      </c>
      <c r="D261" s="32">
        <f>VLOOKUP(C261,Input!$D$4:$L$8,9)</f>
        <v>4</v>
      </c>
      <c r="E261" s="51">
        <f t="shared" ref="E261:E324" si="29">Q260</f>
        <v>640</v>
      </c>
      <c r="F261" s="52">
        <f>E261*1000/Input!$B$1</f>
        <v>0.8</v>
      </c>
      <c r="G261" s="71">
        <f>IF(AND(B261&gt;=Input!$E$4,B261&lt;=Input!$F$4),Input!$Q$4,IF(AND(B261&gt;=Input!$E$5,B261&lt;=Input!$F$5),Input!$Q$5,IF(AND(B261&gt;=Input!$E$6,B261&lt;=Input!$F$6),Input!$Q$6,IF(AND(B261&gt;=Input!$E$7,B261&lt;=Input!$F$7),Input!$Q$7,0))))</f>
        <v>1.4999999999999999E-2</v>
      </c>
      <c r="H261" s="72">
        <f t="shared" si="24"/>
        <v>1.296</v>
      </c>
      <c r="I261" s="73">
        <f>H261*1000*1000/Input!$B$1</f>
        <v>1.62</v>
      </c>
      <c r="J261" s="82">
        <v>8.5</v>
      </c>
      <c r="K261" s="83">
        <f>J261*Input!$B$1/1000</f>
        <v>6800</v>
      </c>
      <c r="L261" s="92">
        <v>3.5</v>
      </c>
      <c r="M261" s="93">
        <f>L261*Input!$B$1/1000</f>
        <v>2800</v>
      </c>
      <c r="N261" s="94">
        <f>IF(J261&gt;=L261,0,IF((L261-J261)&gt;VLOOKUP(C261,Input!$D$4:$L$8,4)*1000,VLOOKUP(C261,Input!$D$4:$L$8,4)*1000,L261-J261))</f>
        <v>0</v>
      </c>
      <c r="O261" s="95">
        <f>N261*Input!$B$1/1000</f>
        <v>0</v>
      </c>
      <c r="P261" s="104">
        <f>IF(AND(B261&gt;=Input!$E$4,B261&lt;=Input!$F$4),Input!$K$4,IF(AND(B261&gt;=Input!$E$5,B261&lt;=Input!$F$5),Input!$K$5,IF(AND(B261&gt;=Input!$E$6,B261&lt;=Input!$F$6),Input!$K$6,IF(AND(B261&gt;=Input!$E$7,B261&lt;=Input!$F$7),Input!$K$7,0))))</f>
        <v>480</v>
      </c>
      <c r="Q261" s="58">
        <f t="shared" si="25"/>
        <v>640</v>
      </c>
      <c r="R261" s="59">
        <f>Q261*1000/Input!$B$1</f>
        <v>0.8</v>
      </c>
      <c r="S261" s="108">
        <f t="shared" si="26"/>
        <v>6961.2960000000003</v>
      </c>
      <c r="T261" s="109">
        <f>S261*1000/Input!$B$1/(24*3600)</f>
        <v>1.0071319444444444E-4</v>
      </c>
      <c r="U261" s="114">
        <f t="shared" si="27"/>
        <v>0.67142129629629621</v>
      </c>
    </row>
    <row r="262" spans="1:21" x14ac:dyDescent="0.45">
      <c r="A262" s="40">
        <v>2000</v>
      </c>
      <c r="B262" s="41">
        <f t="shared" si="28"/>
        <v>43360</v>
      </c>
      <c r="C262" s="41" t="str">
        <f>IF(AND(B262&gt;=Input!$E$4,B262&lt;=Input!$F$4),Input!$D$4,IF(AND(B262&gt;=Input!$E$5,B262&lt;=Input!$F$5),Input!$D$5,IF(AND(B262&gt;=Input!$E$6,B262&lt;=Input!$F$6),Input!$D$6,IF(AND(B262&gt;=Input!$E$7,B262&lt;=Input!$F$7),Input!$D$7,"휴농"))))</f>
        <v>생식기</v>
      </c>
      <c r="D262" s="32">
        <f>VLOOKUP(C262,Input!$D$4:$L$8,9)</f>
        <v>4</v>
      </c>
      <c r="E262" s="51">
        <f t="shared" si="29"/>
        <v>640</v>
      </c>
      <c r="F262" s="52">
        <f>E262*1000/Input!$B$1</f>
        <v>0.8</v>
      </c>
      <c r="G262" s="71">
        <f>IF(AND(B262&gt;=Input!$E$4,B262&lt;=Input!$F$4),Input!$Q$4,IF(AND(B262&gt;=Input!$E$5,B262&lt;=Input!$F$5),Input!$Q$5,IF(AND(B262&gt;=Input!$E$6,B262&lt;=Input!$F$6),Input!$Q$6,IF(AND(B262&gt;=Input!$E$7,B262&lt;=Input!$F$7),Input!$Q$7,0))))</f>
        <v>1.4999999999999999E-2</v>
      </c>
      <c r="H262" s="72">
        <f t="shared" si="24"/>
        <v>1.296</v>
      </c>
      <c r="I262" s="73">
        <f>H262*1000*1000/Input!$B$1</f>
        <v>1.62</v>
      </c>
      <c r="J262" s="82">
        <v>7.25</v>
      </c>
      <c r="K262" s="83">
        <f>J262*Input!$B$1/1000</f>
        <v>5800</v>
      </c>
      <c r="L262" s="92">
        <v>4</v>
      </c>
      <c r="M262" s="93">
        <f>L262*Input!$B$1/1000</f>
        <v>3200</v>
      </c>
      <c r="N262" s="94">
        <f>IF(J262&gt;=L262,0,IF((L262-J262)&gt;VLOOKUP(C262,Input!$D$4:$L$8,4)*1000,VLOOKUP(C262,Input!$D$4:$L$8,4)*1000,L262-J262))</f>
        <v>0</v>
      </c>
      <c r="O262" s="95">
        <f>N262*Input!$B$1/1000</f>
        <v>0</v>
      </c>
      <c r="P262" s="104">
        <f>IF(AND(B262&gt;=Input!$E$4,B262&lt;=Input!$F$4),Input!$K$4,IF(AND(B262&gt;=Input!$E$5,B262&lt;=Input!$F$5),Input!$K$5,IF(AND(B262&gt;=Input!$E$6,B262&lt;=Input!$F$6),Input!$K$6,IF(AND(B262&gt;=Input!$E$7,B262&lt;=Input!$F$7),Input!$K$7,0))))</f>
        <v>480</v>
      </c>
      <c r="Q262" s="58">
        <f t="shared" si="25"/>
        <v>640</v>
      </c>
      <c r="R262" s="59">
        <f>Q262*1000/Input!$B$1</f>
        <v>0.8</v>
      </c>
      <c r="S262" s="108">
        <f t="shared" si="26"/>
        <v>5961.2960000000003</v>
      </c>
      <c r="T262" s="109">
        <f>S262*1000/Input!$B$1/(24*3600)</f>
        <v>8.6245601851851856E-5</v>
      </c>
      <c r="U262" s="114">
        <f t="shared" si="27"/>
        <v>0.57497067901234578</v>
      </c>
    </row>
    <row r="263" spans="1:21" x14ac:dyDescent="0.45">
      <c r="A263" s="40">
        <v>2000</v>
      </c>
      <c r="B263" s="41">
        <f t="shared" si="28"/>
        <v>43361</v>
      </c>
      <c r="C263" s="41" t="str">
        <f>IF(AND(B263&gt;=Input!$E$4,B263&lt;=Input!$F$4),Input!$D$4,IF(AND(B263&gt;=Input!$E$5,B263&lt;=Input!$F$5),Input!$D$5,IF(AND(B263&gt;=Input!$E$6,B263&lt;=Input!$F$6),Input!$D$6,IF(AND(B263&gt;=Input!$E$7,B263&lt;=Input!$F$7),Input!$D$7,"휴농"))))</f>
        <v>생식기</v>
      </c>
      <c r="D263" s="32">
        <f>VLOOKUP(C263,Input!$D$4:$L$8,9)</f>
        <v>4</v>
      </c>
      <c r="E263" s="51">
        <f t="shared" si="29"/>
        <v>640</v>
      </c>
      <c r="F263" s="52">
        <f>E263*1000/Input!$B$1</f>
        <v>0.8</v>
      </c>
      <c r="G263" s="71">
        <f>IF(AND(B263&gt;=Input!$E$4,B263&lt;=Input!$F$4),Input!$Q$4,IF(AND(B263&gt;=Input!$E$5,B263&lt;=Input!$F$5),Input!$Q$5,IF(AND(B263&gt;=Input!$E$6,B263&lt;=Input!$F$6),Input!$Q$6,IF(AND(B263&gt;=Input!$E$7,B263&lt;=Input!$F$7),Input!$Q$7,0))))</f>
        <v>1.4999999999999999E-2</v>
      </c>
      <c r="H263" s="72">
        <f t="shared" si="24"/>
        <v>1.296</v>
      </c>
      <c r="I263" s="73">
        <f>H263*1000*1000/Input!$B$1</f>
        <v>1.62</v>
      </c>
      <c r="J263" s="82">
        <v>0</v>
      </c>
      <c r="K263" s="83">
        <f>J263*Input!$B$1/1000</f>
        <v>0</v>
      </c>
      <c r="L263" s="92">
        <v>4.5</v>
      </c>
      <c r="M263" s="93">
        <f>L263*Input!$B$1/1000</f>
        <v>3600</v>
      </c>
      <c r="N263" s="94">
        <f>IF(J263&gt;=L263,0,IF((L263-J263)&gt;VLOOKUP(C263,Input!$D$4:$L$8,4)*1000,VLOOKUP(C263,Input!$D$4:$L$8,4)*1000,L263-J263))</f>
        <v>4.5</v>
      </c>
      <c r="O263" s="95">
        <f>N263*Input!$B$1/1000</f>
        <v>3600</v>
      </c>
      <c r="P263" s="104">
        <f>IF(AND(B263&gt;=Input!$E$4,B263&lt;=Input!$F$4),Input!$K$4,IF(AND(B263&gt;=Input!$E$5,B263&lt;=Input!$F$5),Input!$K$5,IF(AND(B263&gt;=Input!$E$6,B263&lt;=Input!$F$6),Input!$K$6,IF(AND(B263&gt;=Input!$E$7,B263&lt;=Input!$F$7),Input!$K$7,0))))</f>
        <v>480</v>
      </c>
      <c r="Q263" s="58">
        <f t="shared" si="25"/>
        <v>640</v>
      </c>
      <c r="R263" s="59">
        <f>Q263*1000/Input!$B$1</f>
        <v>0.8</v>
      </c>
      <c r="S263" s="108">
        <f t="shared" si="26"/>
        <v>0</v>
      </c>
      <c r="T263" s="109">
        <f>S263*1000/Input!$B$1/(24*3600)</f>
        <v>0</v>
      </c>
      <c r="U263" s="114">
        <f t="shared" si="27"/>
        <v>0</v>
      </c>
    </row>
    <row r="264" spans="1:21" x14ac:dyDescent="0.45">
      <c r="A264" s="40">
        <v>2000</v>
      </c>
      <c r="B264" s="41">
        <f t="shared" si="28"/>
        <v>43362</v>
      </c>
      <c r="C264" s="41" t="str">
        <f>IF(AND(B264&gt;=Input!$E$4,B264&lt;=Input!$F$4),Input!$D$4,IF(AND(B264&gt;=Input!$E$5,B264&lt;=Input!$F$5),Input!$D$5,IF(AND(B264&gt;=Input!$E$6,B264&lt;=Input!$F$6),Input!$D$6,IF(AND(B264&gt;=Input!$E$7,B264&lt;=Input!$F$7),Input!$D$7,"휴농"))))</f>
        <v>생식기</v>
      </c>
      <c r="D264" s="32">
        <f>VLOOKUP(C264,Input!$D$4:$L$8,9)</f>
        <v>4</v>
      </c>
      <c r="E264" s="51">
        <f t="shared" si="29"/>
        <v>640</v>
      </c>
      <c r="F264" s="52">
        <f>E264*1000/Input!$B$1</f>
        <v>0.8</v>
      </c>
      <c r="G264" s="71">
        <f>IF(AND(B264&gt;=Input!$E$4,B264&lt;=Input!$F$4),Input!$Q$4,IF(AND(B264&gt;=Input!$E$5,B264&lt;=Input!$F$5),Input!$Q$5,IF(AND(B264&gt;=Input!$E$6,B264&lt;=Input!$F$6),Input!$Q$6,IF(AND(B264&gt;=Input!$E$7,B264&lt;=Input!$F$7),Input!$Q$7,0))))</f>
        <v>1.4999999999999999E-2</v>
      </c>
      <c r="H264" s="72">
        <f t="shared" si="24"/>
        <v>1.296</v>
      </c>
      <c r="I264" s="73">
        <f>H264*1000*1000/Input!$B$1</f>
        <v>1.62</v>
      </c>
      <c r="J264" s="82">
        <v>11.75</v>
      </c>
      <c r="K264" s="83">
        <f>J264*Input!$B$1/1000</f>
        <v>9400</v>
      </c>
      <c r="L264" s="92">
        <v>1.5</v>
      </c>
      <c r="M264" s="93">
        <f>L264*Input!$B$1/1000</f>
        <v>1200</v>
      </c>
      <c r="N264" s="94">
        <f>IF(J264&gt;=L264,0,IF((L264-J264)&gt;VLOOKUP(C264,Input!$D$4:$L$8,4)*1000,VLOOKUP(C264,Input!$D$4:$L$8,4)*1000,L264-J264))</f>
        <v>0</v>
      </c>
      <c r="O264" s="95">
        <f>N264*Input!$B$1/1000</f>
        <v>0</v>
      </c>
      <c r="P264" s="104">
        <f>IF(AND(B264&gt;=Input!$E$4,B264&lt;=Input!$F$4),Input!$K$4,IF(AND(B264&gt;=Input!$E$5,B264&lt;=Input!$F$5),Input!$K$5,IF(AND(B264&gt;=Input!$E$6,B264&lt;=Input!$F$6),Input!$K$6,IF(AND(B264&gt;=Input!$E$7,B264&lt;=Input!$F$7),Input!$K$7,0))))</f>
        <v>480</v>
      </c>
      <c r="Q264" s="58">
        <f t="shared" si="25"/>
        <v>640</v>
      </c>
      <c r="R264" s="59">
        <f>Q264*1000/Input!$B$1</f>
        <v>0.8</v>
      </c>
      <c r="S264" s="108">
        <f t="shared" si="26"/>
        <v>9561.2960000000003</v>
      </c>
      <c r="T264" s="109">
        <f>S264*1000/Input!$B$1/(24*3600)</f>
        <v>1.3832893518518519E-4</v>
      </c>
      <c r="U264" s="114">
        <f t="shared" si="27"/>
        <v>0.92219290123456787</v>
      </c>
    </row>
    <row r="265" spans="1:21" x14ac:dyDescent="0.45">
      <c r="A265" s="40">
        <v>2000</v>
      </c>
      <c r="B265" s="41">
        <f t="shared" si="28"/>
        <v>43363</v>
      </c>
      <c r="C265" s="41" t="str">
        <f>IF(AND(B265&gt;=Input!$E$4,B265&lt;=Input!$F$4),Input!$D$4,IF(AND(B265&gt;=Input!$E$5,B265&lt;=Input!$F$5),Input!$D$5,IF(AND(B265&gt;=Input!$E$6,B265&lt;=Input!$F$6),Input!$D$6,IF(AND(B265&gt;=Input!$E$7,B265&lt;=Input!$F$7),Input!$D$7,"휴농"))))</f>
        <v>생식기</v>
      </c>
      <c r="D265" s="32">
        <f>VLOOKUP(C265,Input!$D$4:$L$8,9)</f>
        <v>4</v>
      </c>
      <c r="E265" s="51">
        <f t="shared" si="29"/>
        <v>640</v>
      </c>
      <c r="F265" s="52">
        <f>E265*1000/Input!$B$1</f>
        <v>0.8</v>
      </c>
      <c r="G265" s="71">
        <f>IF(AND(B265&gt;=Input!$E$4,B265&lt;=Input!$F$4),Input!$Q$4,IF(AND(B265&gt;=Input!$E$5,B265&lt;=Input!$F$5),Input!$Q$5,IF(AND(B265&gt;=Input!$E$6,B265&lt;=Input!$F$6),Input!$Q$6,IF(AND(B265&gt;=Input!$E$7,B265&lt;=Input!$F$7),Input!$Q$7,0))))</f>
        <v>1.4999999999999999E-2</v>
      </c>
      <c r="H265" s="72">
        <f t="shared" si="24"/>
        <v>1.296</v>
      </c>
      <c r="I265" s="73">
        <f>H265*1000*1000/Input!$B$1</f>
        <v>1.62</v>
      </c>
      <c r="J265" s="82">
        <v>8.5</v>
      </c>
      <c r="K265" s="83">
        <f>J265*Input!$B$1/1000</f>
        <v>6800</v>
      </c>
      <c r="L265" s="92">
        <v>2</v>
      </c>
      <c r="M265" s="93">
        <f>L265*Input!$B$1/1000</f>
        <v>1600</v>
      </c>
      <c r="N265" s="94">
        <f>IF(J265&gt;=L265,0,IF((L265-J265)&gt;VLOOKUP(C265,Input!$D$4:$L$8,4)*1000,VLOOKUP(C265,Input!$D$4:$L$8,4)*1000,L265-J265))</f>
        <v>0</v>
      </c>
      <c r="O265" s="95">
        <f>N265*Input!$B$1/1000</f>
        <v>0</v>
      </c>
      <c r="P265" s="104">
        <f>IF(AND(B265&gt;=Input!$E$4,B265&lt;=Input!$F$4),Input!$K$4,IF(AND(B265&gt;=Input!$E$5,B265&lt;=Input!$F$5),Input!$K$5,IF(AND(B265&gt;=Input!$E$6,B265&lt;=Input!$F$6),Input!$K$6,IF(AND(B265&gt;=Input!$E$7,B265&lt;=Input!$F$7),Input!$K$7,0))))</f>
        <v>480</v>
      </c>
      <c r="Q265" s="58">
        <f t="shared" si="25"/>
        <v>640</v>
      </c>
      <c r="R265" s="59">
        <f>Q265*1000/Input!$B$1</f>
        <v>0.8</v>
      </c>
      <c r="S265" s="108">
        <f t="shared" si="26"/>
        <v>6961.2960000000003</v>
      </c>
      <c r="T265" s="109">
        <f>S265*1000/Input!$B$1/(24*3600)</f>
        <v>1.0071319444444444E-4</v>
      </c>
      <c r="U265" s="114">
        <f t="shared" si="27"/>
        <v>0.67142129629629621</v>
      </c>
    </row>
    <row r="266" spans="1:21" x14ac:dyDescent="0.45">
      <c r="A266" s="40">
        <v>2000</v>
      </c>
      <c r="B266" s="41">
        <f t="shared" si="28"/>
        <v>43364</v>
      </c>
      <c r="C266" s="41" t="str">
        <f>IF(AND(B266&gt;=Input!$E$4,B266&lt;=Input!$F$4),Input!$D$4,IF(AND(B266&gt;=Input!$E$5,B266&lt;=Input!$F$5),Input!$D$5,IF(AND(B266&gt;=Input!$E$6,B266&lt;=Input!$F$6),Input!$D$6,IF(AND(B266&gt;=Input!$E$7,B266&lt;=Input!$F$7),Input!$D$7,"휴농"))))</f>
        <v>생식기</v>
      </c>
      <c r="D266" s="32">
        <f>VLOOKUP(C266,Input!$D$4:$L$8,9)</f>
        <v>4</v>
      </c>
      <c r="E266" s="51">
        <f t="shared" si="29"/>
        <v>640</v>
      </c>
      <c r="F266" s="52">
        <f>E266*1000/Input!$B$1</f>
        <v>0.8</v>
      </c>
      <c r="G266" s="71">
        <f>IF(AND(B266&gt;=Input!$E$4,B266&lt;=Input!$F$4),Input!$Q$4,IF(AND(B266&gt;=Input!$E$5,B266&lt;=Input!$F$5),Input!$Q$5,IF(AND(B266&gt;=Input!$E$6,B266&lt;=Input!$F$6),Input!$Q$6,IF(AND(B266&gt;=Input!$E$7,B266&lt;=Input!$F$7),Input!$Q$7,0))))</f>
        <v>1.4999999999999999E-2</v>
      </c>
      <c r="H266" s="72">
        <f t="shared" si="24"/>
        <v>1.296</v>
      </c>
      <c r="I266" s="73">
        <f>H266*1000*1000/Input!$B$1</f>
        <v>1.62</v>
      </c>
      <c r="J266" s="82">
        <v>2.75</v>
      </c>
      <c r="K266" s="83">
        <f>J266*Input!$B$1/1000</f>
        <v>2200</v>
      </c>
      <c r="L266" s="92">
        <v>2</v>
      </c>
      <c r="M266" s="93">
        <f>L266*Input!$B$1/1000</f>
        <v>1600</v>
      </c>
      <c r="N266" s="94">
        <f>IF(J266&gt;=L266,0,IF((L266-J266)&gt;VLOOKUP(C266,Input!$D$4:$L$8,4)*1000,VLOOKUP(C266,Input!$D$4:$L$8,4)*1000,L266-J266))</f>
        <v>0</v>
      </c>
      <c r="O266" s="95">
        <f>N266*Input!$B$1/1000</f>
        <v>0</v>
      </c>
      <c r="P266" s="104">
        <f>IF(AND(B266&gt;=Input!$E$4,B266&lt;=Input!$F$4),Input!$K$4,IF(AND(B266&gt;=Input!$E$5,B266&lt;=Input!$F$5),Input!$K$5,IF(AND(B266&gt;=Input!$E$6,B266&lt;=Input!$F$6),Input!$K$6,IF(AND(B266&gt;=Input!$E$7,B266&lt;=Input!$F$7),Input!$K$7,0))))</f>
        <v>480</v>
      </c>
      <c r="Q266" s="58">
        <f t="shared" si="25"/>
        <v>640</v>
      </c>
      <c r="R266" s="59">
        <f>Q266*1000/Input!$B$1</f>
        <v>0.8</v>
      </c>
      <c r="S266" s="108">
        <f t="shared" si="26"/>
        <v>2361.2960000000003</v>
      </c>
      <c r="T266" s="109">
        <f>S266*1000/Input!$B$1/(24*3600)</f>
        <v>3.4162268518518526E-5</v>
      </c>
      <c r="U266" s="114">
        <f t="shared" si="27"/>
        <v>0.22774845679012354</v>
      </c>
    </row>
    <row r="267" spans="1:21" x14ac:dyDescent="0.45">
      <c r="A267" s="40">
        <v>2000</v>
      </c>
      <c r="B267" s="41">
        <f t="shared" si="28"/>
        <v>43365</v>
      </c>
      <c r="C267" s="41" t="str">
        <f>IF(AND(B267&gt;=Input!$E$4,B267&lt;=Input!$F$4),Input!$D$4,IF(AND(B267&gt;=Input!$E$5,B267&lt;=Input!$F$5),Input!$D$5,IF(AND(B267&gt;=Input!$E$6,B267&lt;=Input!$F$6),Input!$D$6,IF(AND(B267&gt;=Input!$E$7,B267&lt;=Input!$F$7),Input!$D$7,"휴농"))))</f>
        <v>생식기</v>
      </c>
      <c r="D267" s="32">
        <f>VLOOKUP(C267,Input!$D$4:$L$8,9)</f>
        <v>4</v>
      </c>
      <c r="E267" s="51">
        <f t="shared" si="29"/>
        <v>640</v>
      </c>
      <c r="F267" s="52">
        <f>E267*1000/Input!$B$1</f>
        <v>0.8</v>
      </c>
      <c r="G267" s="71">
        <f>IF(AND(B267&gt;=Input!$E$4,B267&lt;=Input!$F$4),Input!$Q$4,IF(AND(B267&gt;=Input!$E$5,B267&lt;=Input!$F$5),Input!$Q$5,IF(AND(B267&gt;=Input!$E$6,B267&lt;=Input!$F$6),Input!$Q$6,IF(AND(B267&gt;=Input!$E$7,B267&lt;=Input!$F$7),Input!$Q$7,0))))</f>
        <v>1.4999999999999999E-2</v>
      </c>
      <c r="H267" s="72">
        <f t="shared" si="24"/>
        <v>1.296</v>
      </c>
      <c r="I267" s="73">
        <f>H267*1000*1000/Input!$B$1</f>
        <v>1.62</v>
      </c>
      <c r="J267" s="82">
        <v>3.5</v>
      </c>
      <c r="K267" s="83">
        <f>J267*Input!$B$1/1000</f>
        <v>2800</v>
      </c>
      <c r="L267" s="92">
        <v>2.5</v>
      </c>
      <c r="M267" s="93">
        <f>L267*Input!$B$1/1000</f>
        <v>2000</v>
      </c>
      <c r="N267" s="94">
        <f>IF(J267&gt;=L267,0,IF((L267-J267)&gt;VLOOKUP(C267,Input!$D$4:$L$8,4)*1000,VLOOKUP(C267,Input!$D$4:$L$8,4)*1000,L267-J267))</f>
        <v>0</v>
      </c>
      <c r="O267" s="95">
        <f>N267*Input!$B$1/1000</f>
        <v>0</v>
      </c>
      <c r="P267" s="104">
        <f>IF(AND(B267&gt;=Input!$E$4,B267&lt;=Input!$F$4),Input!$K$4,IF(AND(B267&gt;=Input!$E$5,B267&lt;=Input!$F$5),Input!$K$5,IF(AND(B267&gt;=Input!$E$6,B267&lt;=Input!$F$6),Input!$K$6,IF(AND(B267&gt;=Input!$E$7,B267&lt;=Input!$F$7),Input!$K$7,0))))</f>
        <v>480</v>
      </c>
      <c r="Q267" s="58">
        <f t="shared" si="25"/>
        <v>640</v>
      </c>
      <c r="R267" s="59">
        <f>Q267*1000/Input!$B$1</f>
        <v>0.8</v>
      </c>
      <c r="S267" s="108">
        <f t="shared" si="26"/>
        <v>2961.2960000000003</v>
      </c>
      <c r="T267" s="109">
        <f>S267*1000/Input!$B$1/(24*3600)</f>
        <v>4.2842824074074083E-5</v>
      </c>
      <c r="U267" s="114">
        <f t="shared" si="27"/>
        <v>0.28561882716049392</v>
      </c>
    </row>
    <row r="268" spans="1:21" x14ac:dyDescent="0.45">
      <c r="A268" s="40">
        <v>2000</v>
      </c>
      <c r="B268" s="41">
        <f t="shared" si="28"/>
        <v>43366</v>
      </c>
      <c r="C268" s="41" t="str">
        <f>IF(AND(B268&gt;=Input!$E$4,B268&lt;=Input!$F$4),Input!$D$4,IF(AND(B268&gt;=Input!$E$5,B268&lt;=Input!$F$5),Input!$D$5,IF(AND(B268&gt;=Input!$E$6,B268&lt;=Input!$F$6),Input!$D$6,IF(AND(B268&gt;=Input!$E$7,B268&lt;=Input!$F$7),Input!$D$7,"휴농"))))</f>
        <v>생식기</v>
      </c>
      <c r="D268" s="32">
        <f>VLOOKUP(C268,Input!$D$4:$L$8,9)</f>
        <v>4</v>
      </c>
      <c r="E268" s="51">
        <f t="shared" si="29"/>
        <v>640</v>
      </c>
      <c r="F268" s="52">
        <f>E268*1000/Input!$B$1</f>
        <v>0.8</v>
      </c>
      <c r="G268" s="71">
        <f>IF(AND(B268&gt;=Input!$E$4,B268&lt;=Input!$F$4),Input!$Q$4,IF(AND(B268&gt;=Input!$E$5,B268&lt;=Input!$F$5),Input!$Q$5,IF(AND(B268&gt;=Input!$E$6,B268&lt;=Input!$F$6),Input!$Q$6,IF(AND(B268&gt;=Input!$E$7,B268&lt;=Input!$F$7),Input!$Q$7,0))))</f>
        <v>1.4999999999999999E-2</v>
      </c>
      <c r="H268" s="72">
        <f t="shared" si="24"/>
        <v>1.296</v>
      </c>
      <c r="I268" s="73">
        <f>H268*1000*1000/Input!$B$1</f>
        <v>1.62</v>
      </c>
      <c r="J268" s="82">
        <v>4.25</v>
      </c>
      <c r="K268" s="83">
        <f>J268*Input!$B$1/1000</f>
        <v>3400</v>
      </c>
      <c r="L268" s="92">
        <v>0</v>
      </c>
      <c r="M268" s="93">
        <f>L268*Input!$B$1/1000</f>
        <v>0</v>
      </c>
      <c r="N268" s="94">
        <f>IF(J268&gt;=L268,0,IF((L268-J268)&gt;VLOOKUP(C268,Input!$D$4:$L$8,4)*1000,VLOOKUP(C268,Input!$D$4:$L$8,4)*1000,L268-J268))</f>
        <v>0</v>
      </c>
      <c r="O268" s="95">
        <f>N268*Input!$B$1/1000</f>
        <v>0</v>
      </c>
      <c r="P268" s="104">
        <f>IF(AND(B268&gt;=Input!$E$4,B268&lt;=Input!$F$4),Input!$K$4,IF(AND(B268&gt;=Input!$E$5,B268&lt;=Input!$F$5),Input!$K$5,IF(AND(B268&gt;=Input!$E$6,B268&lt;=Input!$F$6),Input!$K$6,IF(AND(B268&gt;=Input!$E$7,B268&lt;=Input!$F$7),Input!$K$7,0))))</f>
        <v>480</v>
      </c>
      <c r="Q268" s="58">
        <f t="shared" si="25"/>
        <v>640</v>
      </c>
      <c r="R268" s="59">
        <f>Q268*1000/Input!$B$1</f>
        <v>0.8</v>
      </c>
      <c r="S268" s="108">
        <f t="shared" si="26"/>
        <v>3561.2960000000003</v>
      </c>
      <c r="T268" s="109">
        <f>S268*1000/Input!$B$1/(24*3600)</f>
        <v>5.152337962962964E-5</v>
      </c>
      <c r="U268" s="114">
        <f t="shared" si="27"/>
        <v>0.34348919753086427</v>
      </c>
    </row>
    <row r="269" spans="1:21" x14ac:dyDescent="0.45">
      <c r="A269" s="40">
        <v>2000</v>
      </c>
      <c r="B269" s="41">
        <f t="shared" si="28"/>
        <v>43367</v>
      </c>
      <c r="C269" s="41" t="str">
        <f>IF(AND(B269&gt;=Input!$E$4,B269&lt;=Input!$F$4),Input!$D$4,IF(AND(B269&gt;=Input!$E$5,B269&lt;=Input!$F$5),Input!$D$5,IF(AND(B269&gt;=Input!$E$6,B269&lt;=Input!$F$6),Input!$D$6,IF(AND(B269&gt;=Input!$E$7,B269&lt;=Input!$F$7),Input!$D$7,"휴농"))))</f>
        <v>생식기</v>
      </c>
      <c r="D269" s="32">
        <f>VLOOKUP(C269,Input!$D$4:$L$8,9)</f>
        <v>4</v>
      </c>
      <c r="E269" s="51">
        <f t="shared" si="29"/>
        <v>640</v>
      </c>
      <c r="F269" s="52">
        <f>E269*1000/Input!$B$1</f>
        <v>0.8</v>
      </c>
      <c r="G269" s="71">
        <f>IF(AND(B269&gt;=Input!$E$4,B269&lt;=Input!$F$4),Input!$Q$4,IF(AND(B269&gt;=Input!$E$5,B269&lt;=Input!$F$5),Input!$Q$5,IF(AND(B269&gt;=Input!$E$6,B269&lt;=Input!$F$6),Input!$Q$6,IF(AND(B269&gt;=Input!$E$7,B269&lt;=Input!$F$7),Input!$Q$7,0))))</f>
        <v>1.4999999999999999E-2</v>
      </c>
      <c r="H269" s="72">
        <f t="shared" si="24"/>
        <v>1.296</v>
      </c>
      <c r="I269" s="73">
        <f>H269*1000*1000/Input!$B$1</f>
        <v>1.62</v>
      </c>
      <c r="J269" s="82">
        <v>12</v>
      </c>
      <c r="K269" s="83">
        <f>J269*Input!$B$1/1000</f>
        <v>9600</v>
      </c>
      <c r="L269" s="92">
        <v>0</v>
      </c>
      <c r="M269" s="93">
        <f>L269*Input!$B$1/1000</f>
        <v>0</v>
      </c>
      <c r="N269" s="94">
        <f>IF(J269&gt;=L269,0,IF((L269-J269)&gt;VLOOKUP(C269,Input!$D$4:$L$8,4)*1000,VLOOKUP(C269,Input!$D$4:$L$8,4)*1000,L269-J269))</f>
        <v>0</v>
      </c>
      <c r="O269" s="95">
        <f>N269*Input!$B$1/1000</f>
        <v>0</v>
      </c>
      <c r="P269" s="104">
        <f>IF(AND(B269&gt;=Input!$E$4,B269&lt;=Input!$F$4),Input!$K$4,IF(AND(B269&gt;=Input!$E$5,B269&lt;=Input!$F$5),Input!$K$5,IF(AND(B269&gt;=Input!$E$6,B269&lt;=Input!$F$6),Input!$K$6,IF(AND(B269&gt;=Input!$E$7,B269&lt;=Input!$F$7),Input!$K$7,0))))</f>
        <v>480</v>
      </c>
      <c r="Q269" s="58">
        <f t="shared" si="25"/>
        <v>640</v>
      </c>
      <c r="R269" s="59">
        <f>Q269*1000/Input!$B$1</f>
        <v>0.8</v>
      </c>
      <c r="S269" s="108">
        <f t="shared" si="26"/>
        <v>9761.2960000000003</v>
      </c>
      <c r="T269" s="109">
        <f>S269*1000/Input!$B$1/(24*3600)</f>
        <v>1.4122245370370371E-4</v>
      </c>
      <c r="U269" s="114">
        <f t="shared" si="27"/>
        <v>0.94148302469135803</v>
      </c>
    </row>
    <row r="270" spans="1:21" x14ac:dyDescent="0.45">
      <c r="A270" s="40">
        <v>2000</v>
      </c>
      <c r="B270" s="41">
        <f t="shared" si="28"/>
        <v>43368</v>
      </c>
      <c r="C270" s="41" t="str">
        <f>IF(AND(B270&gt;=Input!$E$4,B270&lt;=Input!$F$4),Input!$D$4,IF(AND(B270&gt;=Input!$E$5,B270&lt;=Input!$F$5),Input!$D$5,IF(AND(B270&gt;=Input!$E$6,B270&lt;=Input!$F$6),Input!$D$6,IF(AND(B270&gt;=Input!$E$7,B270&lt;=Input!$F$7),Input!$D$7,"휴농"))))</f>
        <v>생식기</v>
      </c>
      <c r="D270" s="32">
        <f>VLOOKUP(C270,Input!$D$4:$L$8,9)</f>
        <v>4</v>
      </c>
      <c r="E270" s="51">
        <f t="shared" si="29"/>
        <v>640</v>
      </c>
      <c r="F270" s="52">
        <f>E270*1000/Input!$B$1</f>
        <v>0.8</v>
      </c>
      <c r="G270" s="71">
        <f>IF(AND(B270&gt;=Input!$E$4,B270&lt;=Input!$F$4),Input!$Q$4,IF(AND(B270&gt;=Input!$E$5,B270&lt;=Input!$F$5),Input!$Q$5,IF(AND(B270&gt;=Input!$E$6,B270&lt;=Input!$F$6),Input!$Q$6,IF(AND(B270&gt;=Input!$E$7,B270&lt;=Input!$F$7),Input!$Q$7,0))))</f>
        <v>1.4999999999999999E-2</v>
      </c>
      <c r="H270" s="72">
        <f t="shared" si="24"/>
        <v>1.296</v>
      </c>
      <c r="I270" s="73">
        <f>H270*1000*1000/Input!$B$1</f>
        <v>1.62</v>
      </c>
      <c r="J270" s="82">
        <v>2</v>
      </c>
      <c r="K270" s="83">
        <f>J270*Input!$B$1/1000</f>
        <v>1600</v>
      </c>
      <c r="L270" s="92">
        <v>3</v>
      </c>
      <c r="M270" s="93">
        <f>L270*Input!$B$1/1000</f>
        <v>2400</v>
      </c>
      <c r="N270" s="94">
        <f>IF(J270&gt;=L270,0,IF((L270-J270)&gt;VLOOKUP(C270,Input!$D$4:$L$8,4)*1000,VLOOKUP(C270,Input!$D$4:$L$8,4)*1000,L270-J270))</f>
        <v>1</v>
      </c>
      <c r="O270" s="95">
        <f>N270*Input!$B$1/1000</f>
        <v>800</v>
      </c>
      <c r="P270" s="104">
        <f>IF(AND(B270&gt;=Input!$E$4,B270&lt;=Input!$F$4),Input!$K$4,IF(AND(B270&gt;=Input!$E$5,B270&lt;=Input!$F$5),Input!$K$5,IF(AND(B270&gt;=Input!$E$6,B270&lt;=Input!$F$6),Input!$K$6,IF(AND(B270&gt;=Input!$E$7,B270&lt;=Input!$F$7),Input!$K$7,0))))</f>
        <v>480</v>
      </c>
      <c r="Q270" s="58">
        <f t="shared" si="25"/>
        <v>640</v>
      </c>
      <c r="R270" s="59">
        <f>Q270*1000/Input!$B$1</f>
        <v>0.8</v>
      </c>
      <c r="S270" s="108">
        <f t="shared" si="26"/>
        <v>961.29600000000028</v>
      </c>
      <c r="T270" s="109">
        <f>S270*1000/Input!$B$1/(24*3600)</f>
        <v>1.3907638888888893E-5</v>
      </c>
      <c r="U270" s="114">
        <f t="shared" si="27"/>
        <v>9.2717592592592629E-2</v>
      </c>
    </row>
    <row r="271" spans="1:21" x14ac:dyDescent="0.45">
      <c r="A271" s="40">
        <v>2000</v>
      </c>
      <c r="B271" s="41">
        <f t="shared" si="28"/>
        <v>43369</v>
      </c>
      <c r="C271" s="41" t="str">
        <f>IF(AND(B271&gt;=Input!$E$4,B271&lt;=Input!$F$4),Input!$D$4,IF(AND(B271&gt;=Input!$E$5,B271&lt;=Input!$F$5),Input!$D$5,IF(AND(B271&gt;=Input!$E$6,B271&lt;=Input!$F$6),Input!$D$6,IF(AND(B271&gt;=Input!$E$7,B271&lt;=Input!$F$7),Input!$D$7,"휴농"))))</f>
        <v>생식기</v>
      </c>
      <c r="D271" s="32">
        <f>VLOOKUP(C271,Input!$D$4:$L$8,9)</f>
        <v>4</v>
      </c>
      <c r="E271" s="51">
        <f t="shared" si="29"/>
        <v>640</v>
      </c>
      <c r="F271" s="52">
        <f>E271*1000/Input!$B$1</f>
        <v>0.8</v>
      </c>
      <c r="G271" s="71">
        <f>IF(AND(B271&gt;=Input!$E$4,B271&lt;=Input!$F$4),Input!$Q$4,IF(AND(B271&gt;=Input!$E$5,B271&lt;=Input!$F$5),Input!$Q$5,IF(AND(B271&gt;=Input!$E$6,B271&lt;=Input!$F$6),Input!$Q$6,IF(AND(B271&gt;=Input!$E$7,B271&lt;=Input!$F$7),Input!$Q$7,0))))</f>
        <v>1.4999999999999999E-2</v>
      </c>
      <c r="H271" s="72">
        <f t="shared" si="24"/>
        <v>1.296</v>
      </c>
      <c r="I271" s="73">
        <f>H271*1000*1000/Input!$B$1</f>
        <v>1.62</v>
      </c>
      <c r="J271" s="82">
        <v>1</v>
      </c>
      <c r="K271" s="83">
        <f>J271*Input!$B$1/1000</f>
        <v>800</v>
      </c>
      <c r="L271" s="92">
        <v>2.5</v>
      </c>
      <c r="M271" s="93">
        <f>L271*Input!$B$1/1000</f>
        <v>2000</v>
      </c>
      <c r="N271" s="94">
        <f>IF(J271&gt;=L271,0,IF((L271-J271)&gt;VLOOKUP(C271,Input!$D$4:$L$8,4)*1000,VLOOKUP(C271,Input!$D$4:$L$8,4)*1000,L271-J271))</f>
        <v>1.5</v>
      </c>
      <c r="O271" s="95">
        <f>N271*Input!$B$1/1000</f>
        <v>1200</v>
      </c>
      <c r="P271" s="104">
        <f>IF(AND(B271&gt;=Input!$E$4,B271&lt;=Input!$F$4),Input!$K$4,IF(AND(B271&gt;=Input!$E$5,B271&lt;=Input!$F$5),Input!$K$5,IF(AND(B271&gt;=Input!$E$6,B271&lt;=Input!$F$6),Input!$K$6,IF(AND(B271&gt;=Input!$E$7,B271&lt;=Input!$F$7),Input!$K$7,0))))</f>
        <v>480</v>
      </c>
      <c r="Q271" s="58">
        <f t="shared" si="25"/>
        <v>640</v>
      </c>
      <c r="R271" s="59">
        <f>Q271*1000/Input!$B$1</f>
        <v>0.8</v>
      </c>
      <c r="S271" s="108">
        <f t="shared" si="26"/>
        <v>0</v>
      </c>
      <c r="T271" s="109">
        <f>S271*1000/Input!$B$1/(24*3600)</f>
        <v>0</v>
      </c>
      <c r="U271" s="114">
        <f t="shared" si="27"/>
        <v>0</v>
      </c>
    </row>
    <row r="272" spans="1:21" x14ac:dyDescent="0.45">
      <c r="A272" s="40">
        <v>2000</v>
      </c>
      <c r="B272" s="41">
        <f t="shared" si="28"/>
        <v>43370</v>
      </c>
      <c r="C272" s="41" t="str">
        <f>IF(AND(B272&gt;=Input!$E$4,B272&lt;=Input!$F$4),Input!$D$4,IF(AND(B272&gt;=Input!$E$5,B272&lt;=Input!$F$5),Input!$D$5,IF(AND(B272&gt;=Input!$E$6,B272&lt;=Input!$F$6),Input!$D$6,IF(AND(B272&gt;=Input!$E$7,B272&lt;=Input!$F$7),Input!$D$7,"휴농"))))</f>
        <v>생식기</v>
      </c>
      <c r="D272" s="32">
        <f>VLOOKUP(C272,Input!$D$4:$L$8,9)</f>
        <v>4</v>
      </c>
      <c r="E272" s="51">
        <f t="shared" si="29"/>
        <v>640</v>
      </c>
      <c r="F272" s="52">
        <f>E272*1000/Input!$B$1</f>
        <v>0.8</v>
      </c>
      <c r="G272" s="71">
        <f>IF(AND(B272&gt;=Input!$E$4,B272&lt;=Input!$F$4),Input!$Q$4,IF(AND(B272&gt;=Input!$E$5,B272&lt;=Input!$F$5),Input!$Q$5,IF(AND(B272&gt;=Input!$E$6,B272&lt;=Input!$F$6),Input!$Q$6,IF(AND(B272&gt;=Input!$E$7,B272&lt;=Input!$F$7),Input!$Q$7,0))))</f>
        <v>1.4999999999999999E-2</v>
      </c>
      <c r="H272" s="72">
        <f t="shared" si="24"/>
        <v>1.296</v>
      </c>
      <c r="I272" s="73">
        <f>H272*1000*1000/Input!$B$1</f>
        <v>1.62</v>
      </c>
      <c r="J272" s="82">
        <v>0</v>
      </c>
      <c r="K272" s="83">
        <f>J272*Input!$B$1/1000</f>
        <v>0</v>
      </c>
      <c r="L272" s="92">
        <v>3</v>
      </c>
      <c r="M272" s="93">
        <f>L272*Input!$B$1/1000</f>
        <v>2400</v>
      </c>
      <c r="N272" s="94">
        <f>IF(J272&gt;=L272,0,IF((L272-J272)&gt;VLOOKUP(C272,Input!$D$4:$L$8,4)*1000,VLOOKUP(C272,Input!$D$4:$L$8,4)*1000,L272-J272))</f>
        <v>3</v>
      </c>
      <c r="O272" s="95">
        <f>N272*Input!$B$1/1000</f>
        <v>2400</v>
      </c>
      <c r="P272" s="104">
        <f>IF(AND(B272&gt;=Input!$E$4,B272&lt;=Input!$F$4),Input!$K$4,IF(AND(B272&gt;=Input!$E$5,B272&lt;=Input!$F$5),Input!$K$5,IF(AND(B272&gt;=Input!$E$6,B272&lt;=Input!$F$6),Input!$K$6,IF(AND(B272&gt;=Input!$E$7,B272&lt;=Input!$F$7),Input!$K$7,0))))</f>
        <v>480</v>
      </c>
      <c r="Q272" s="58">
        <f t="shared" si="25"/>
        <v>640</v>
      </c>
      <c r="R272" s="59">
        <f>Q272*1000/Input!$B$1</f>
        <v>0.8</v>
      </c>
      <c r="S272" s="108">
        <f t="shared" si="26"/>
        <v>0</v>
      </c>
      <c r="T272" s="109">
        <f>S272*1000/Input!$B$1/(24*3600)</f>
        <v>0</v>
      </c>
      <c r="U272" s="114">
        <f t="shared" si="27"/>
        <v>0</v>
      </c>
    </row>
    <row r="273" spans="1:21" x14ac:dyDescent="0.45">
      <c r="A273" s="40">
        <v>2000</v>
      </c>
      <c r="B273" s="41">
        <f t="shared" si="28"/>
        <v>43371</v>
      </c>
      <c r="C273" s="41" t="str">
        <f>IF(AND(B273&gt;=Input!$E$4,B273&lt;=Input!$F$4),Input!$D$4,IF(AND(B273&gt;=Input!$E$5,B273&lt;=Input!$F$5),Input!$D$5,IF(AND(B273&gt;=Input!$E$6,B273&lt;=Input!$F$6),Input!$D$6,IF(AND(B273&gt;=Input!$E$7,B273&lt;=Input!$F$7),Input!$D$7,"휴농"))))</f>
        <v>생식기</v>
      </c>
      <c r="D273" s="32">
        <f>VLOOKUP(C273,Input!$D$4:$L$8,9)</f>
        <v>4</v>
      </c>
      <c r="E273" s="51">
        <f t="shared" si="29"/>
        <v>640</v>
      </c>
      <c r="F273" s="52">
        <f>E273*1000/Input!$B$1</f>
        <v>0.8</v>
      </c>
      <c r="G273" s="71">
        <f>IF(AND(B273&gt;=Input!$E$4,B273&lt;=Input!$F$4),Input!$Q$4,IF(AND(B273&gt;=Input!$E$5,B273&lt;=Input!$F$5),Input!$Q$5,IF(AND(B273&gt;=Input!$E$6,B273&lt;=Input!$F$6),Input!$Q$6,IF(AND(B273&gt;=Input!$E$7,B273&lt;=Input!$F$7),Input!$Q$7,0))))</f>
        <v>1.4999999999999999E-2</v>
      </c>
      <c r="H273" s="72">
        <f t="shared" si="24"/>
        <v>1.296</v>
      </c>
      <c r="I273" s="73">
        <f>H273*1000*1000/Input!$B$1</f>
        <v>1.62</v>
      </c>
      <c r="J273" s="82">
        <v>1.25</v>
      </c>
      <c r="K273" s="83">
        <f>J273*Input!$B$1/1000</f>
        <v>1000</v>
      </c>
      <c r="L273" s="92">
        <v>5</v>
      </c>
      <c r="M273" s="93">
        <f>L273*Input!$B$1/1000</f>
        <v>4000</v>
      </c>
      <c r="N273" s="94">
        <f>IF(J273&gt;=L273,0,IF((L273-J273)&gt;VLOOKUP(C273,Input!$D$4:$L$8,4)*1000,VLOOKUP(C273,Input!$D$4:$L$8,4)*1000,L273-J273))</f>
        <v>3.75</v>
      </c>
      <c r="O273" s="95">
        <f>N273*Input!$B$1/1000</f>
        <v>3000</v>
      </c>
      <c r="P273" s="104">
        <f>IF(AND(B273&gt;=Input!$E$4,B273&lt;=Input!$F$4),Input!$K$4,IF(AND(B273&gt;=Input!$E$5,B273&lt;=Input!$F$5),Input!$K$5,IF(AND(B273&gt;=Input!$E$6,B273&lt;=Input!$F$6),Input!$K$6,IF(AND(B273&gt;=Input!$E$7,B273&lt;=Input!$F$7),Input!$K$7,0))))</f>
        <v>480</v>
      </c>
      <c r="Q273" s="58">
        <f t="shared" si="25"/>
        <v>640</v>
      </c>
      <c r="R273" s="59">
        <f>Q273*1000/Input!$B$1</f>
        <v>0.8</v>
      </c>
      <c r="S273" s="108">
        <f t="shared" si="26"/>
        <v>0</v>
      </c>
      <c r="T273" s="109">
        <f>S273*1000/Input!$B$1/(24*3600)</f>
        <v>0</v>
      </c>
      <c r="U273" s="114">
        <f t="shared" si="27"/>
        <v>0</v>
      </c>
    </row>
    <row r="274" spans="1:21" x14ac:dyDescent="0.45">
      <c r="A274" s="40">
        <v>2000</v>
      </c>
      <c r="B274" s="41">
        <f t="shared" si="28"/>
        <v>43372</v>
      </c>
      <c r="C274" s="41" t="str">
        <f>IF(AND(B274&gt;=Input!$E$4,B274&lt;=Input!$F$4),Input!$D$4,IF(AND(B274&gt;=Input!$E$5,B274&lt;=Input!$F$5),Input!$D$5,IF(AND(B274&gt;=Input!$E$6,B274&lt;=Input!$F$6),Input!$D$6,IF(AND(B274&gt;=Input!$E$7,B274&lt;=Input!$F$7),Input!$D$7,"휴농"))))</f>
        <v>생식기</v>
      </c>
      <c r="D274" s="32">
        <f>VLOOKUP(C274,Input!$D$4:$L$8,9)</f>
        <v>4</v>
      </c>
      <c r="E274" s="51">
        <f t="shared" si="29"/>
        <v>640</v>
      </c>
      <c r="F274" s="52">
        <f>E274*1000/Input!$B$1</f>
        <v>0.8</v>
      </c>
      <c r="G274" s="71">
        <f>IF(AND(B274&gt;=Input!$E$4,B274&lt;=Input!$F$4),Input!$Q$4,IF(AND(B274&gt;=Input!$E$5,B274&lt;=Input!$F$5),Input!$Q$5,IF(AND(B274&gt;=Input!$E$6,B274&lt;=Input!$F$6),Input!$Q$6,IF(AND(B274&gt;=Input!$E$7,B274&lt;=Input!$F$7),Input!$Q$7,0))))</f>
        <v>1.4999999999999999E-2</v>
      </c>
      <c r="H274" s="72">
        <f t="shared" si="24"/>
        <v>1.296</v>
      </c>
      <c r="I274" s="73">
        <f>H274*1000*1000/Input!$B$1</f>
        <v>1.62</v>
      </c>
      <c r="J274" s="82">
        <v>6.75</v>
      </c>
      <c r="K274" s="83">
        <f>J274*Input!$B$1/1000</f>
        <v>5400</v>
      </c>
      <c r="L274" s="92">
        <v>5</v>
      </c>
      <c r="M274" s="93">
        <f>L274*Input!$B$1/1000</f>
        <v>4000</v>
      </c>
      <c r="N274" s="94">
        <f>IF(J274&gt;=L274,0,IF((L274-J274)&gt;VLOOKUP(C274,Input!$D$4:$L$8,4)*1000,VLOOKUP(C274,Input!$D$4:$L$8,4)*1000,L274-J274))</f>
        <v>0</v>
      </c>
      <c r="O274" s="95">
        <f>N274*Input!$B$1/1000</f>
        <v>0</v>
      </c>
      <c r="P274" s="104">
        <f>IF(AND(B274&gt;=Input!$E$4,B274&lt;=Input!$F$4),Input!$K$4,IF(AND(B274&gt;=Input!$E$5,B274&lt;=Input!$F$5),Input!$K$5,IF(AND(B274&gt;=Input!$E$6,B274&lt;=Input!$F$6),Input!$K$6,IF(AND(B274&gt;=Input!$E$7,B274&lt;=Input!$F$7),Input!$K$7,0))))</f>
        <v>480</v>
      </c>
      <c r="Q274" s="58">
        <f t="shared" si="25"/>
        <v>640</v>
      </c>
      <c r="R274" s="59">
        <f>Q274*1000/Input!$B$1</f>
        <v>0.8</v>
      </c>
      <c r="S274" s="108">
        <f t="shared" si="26"/>
        <v>5561.2960000000003</v>
      </c>
      <c r="T274" s="109">
        <f>S274*1000/Input!$B$1/(24*3600)</f>
        <v>8.0458564814814813E-5</v>
      </c>
      <c r="U274" s="114">
        <f t="shared" si="27"/>
        <v>0.53639043209876536</v>
      </c>
    </row>
    <row r="275" spans="1:21" x14ac:dyDescent="0.45">
      <c r="A275" s="40">
        <v>2000</v>
      </c>
      <c r="B275" s="41">
        <f t="shared" si="28"/>
        <v>43373</v>
      </c>
      <c r="C275" s="41" t="str">
        <f>IF(AND(B275&gt;=Input!$E$4,B275&lt;=Input!$F$4),Input!$D$4,IF(AND(B275&gt;=Input!$E$5,B275&lt;=Input!$F$5),Input!$D$5,IF(AND(B275&gt;=Input!$E$6,B275&lt;=Input!$F$6),Input!$D$6,IF(AND(B275&gt;=Input!$E$7,B275&lt;=Input!$F$7),Input!$D$7,"휴농"))))</f>
        <v>생식기</v>
      </c>
      <c r="D275" s="32">
        <f>VLOOKUP(C275,Input!$D$4:$L$8,9)</f>
        <v>4</v>
      </c>
      <c r="E275" s="51">
        <f t="shared" si="29"/>
        <v>640</v>
      </c>
      <c r="F275" s="52">
        <f>E275*1000/Input!$B$1</f>
        <v>0.8</v>
      </c>
      <c r="G275" s="71">
        <f>IF(AND(B275&gt;=Input!$E$4,B275&lt;=Input!$F$4),Input!$Q$4,IF(AND(B275&gt;=Input!$E$5,B275&lt;=Input!$F$5),Input!$Q$5,IF(AND(B275&gt;=Input!$E$6,B275&lt;=Input!$F$6),Input!$Q$6,IF(AND(B275&gt;=Input!$E$7,B275&lt;=Input!$F$7),Input!$Q$7,0))))</f>
        <v>1.4999999999999999E-2</v>
      </c>
      <c r="H275" s="72">
        <f t="shared" si="24"/>
        <v>1.296</v>
      </c>
      <c r="I275" s="73">
        <f>H275*1000*1000/Input!$B$1</f>
        <v>1.62</v>
      </c>
      <c r="J275" s="82">
        <v>6</v>
      </c>
      <c r="K275" s="83">
        <f>J275*Input!$B$1/1000</f>
        <v>4800</v>
      </c>
      <c r="L275" s="92">
        <v>3.5</v>
      </c>
      <c r="M275" s="93">
        <f>L275*Input!$B$1/1000</f>
        <v>2800</v>
      </c>
      <c r="N275" s="94">
        <f>IF(J275&gt;=L275,0,IF((L275-J275)&gt;VLOOKUP(C275,Input!$D$4:$L$8,4)*1000,VLOOKUP(C275,Input!$D$4:$L$8,4)*1000,L275-J275))</f>
        <v>0</v>
      </c>
      <c r="O275" s="95">
        <f>N275*Input!$B$1/1000</f>
        <v>0</v>
      </c>
      <c r="P275" s="104">
        <f>IF(AND(B275&gt;=Input!$E$4,B275&lt;=Input!$F$4),Input!$K$4,IF(AND(B275&gt;=Input!$E$5,B275&lt;=Input!$F$5),Input!$K$5,IF(AND(B275&gt;=Input!$E$6,B275&lt;=Input!$F$6),Input!$K$6,IF(AND(B275&gt;=Input!$E$7,B275&lt;=Input!$F$7),Input!$K$7,0))))</f>
        <v>480</v>
      </c>
      <c r="Q275" s="58">
        <f t="shared" si="25"/>
        <v>640</v>
      </c>
      <c r="R275" s="59">
        <f>Q275*1000/Input!$B$1</f>
        <v>0.8</v>
      </c>
      <c r="S275" s="108">
        <f t="shared" si="26"/>
        <v>4961.2960000000003</v>
      </c>
      <c r="T275" s="109">
        <f>S275*1000/Input!$B$1/(24*3600)</f>
        <v>7.1778009259259256E-5</v>
      </c>
      <c r="U275" s="114">
        <f t="shared" si="27"/>
        <v>0.47852006172839506</v>
      </c>
    </row>
    <row r="276" spans="1:21" x14ac:dyDescent="0.45">
      <c r="A276" s="40">
        <v>2000</v>
      </c>
      <c r="B276" s="41">
        <f t="shared" si="28"/>
        <v>43374</v>
      </c>
      <c r="C276" s="41" t="str">
        <f>IF(AND(B276&gt;=Input!$E$4,B276&lt;=Input!$F$4),Input!$D$4,IF(AND(B276&gt;=Input!$E$5,B276&lt;=Input!$F$5),Input!$D$5,IF(AND(B276&gt;=Input!$E$6,B276&lt;=Input!$F$6),Input!$D$6,IF(AND(B276&gt;=Input!$E$7,B276&lt;=Input!$F$7),Input!$D$7,"휴농"))))</f>
        <v>생식기</v>
      </c>
      <c r="D276" s="32">
        <f>VLOOKUP(C276,Input!$D$4:$L$8,9)</f>
        <v>4</v>
      </c>
      <c r="E276" s="51">
        <f t="shared" si="29"/>
        <v>640</v>
      </c>
      <c r="F276" s="52">
        <f>E276*1000/Input!$B$1</f>
        <v>0.8</v>
      </c>
      <c r="G276" s="71">
        <f>IF(AND(B276&gt;=Input!$E$4,B276&lt;=Input!$F$4),Input!$Q$4,IF(AND(B276&gt;=Input!$E$5,B276&lt;=Input!$F$5),Input!$Q$5,IF(AND(B276&gt;=Input!$E$6,B276&lt;=Input!$F$6),Input!$Q$6,IF(AND(B276&gt;=Input!$E$7,B276&lt;=Input!$F$7),Input!$Q$7,0))))</f>
        <v>1.4999999999999999E-2</v>
      </c>
      <c r="H276" s="72">
        <f t="shared" si="24"/>
        <v>1.296</v>
      </c>
      <c r="I276" s="73">
        <f>H276*1000*1000/Input!$B$1</f>
        <v>1.62</v>
      </c>
      <c r="J276" s="82">
        <v>4.75</v>
      </c>
      <c r="K276" s="83">
        <f>J276*Input!$B$1/1000</f>
        <v>3800</v>
      </c>
      <c r="L276" s="92">
        <v>0.5</v>
      </c>
      <c r="M276" s="93">
        <f>L276*Input!$B$1/1000</f>
        <v>400</v>
      </c>
      <c r="N276" s="94">
        <f>IF(J276&gt;=L276,0,IF((L276-J276)&gt;VLOOKUP(C276,Input!$D$4:$L$8,4)*1000,VLOOKUP(C276,Input!$D$4:$L$8,4)*1000,L276-J276))</f>
        <v>0</v>
      </c>
      <c r="O276" s="95">
        <f>N276*Input!$B$1/1000</f>
        <v>0</v>
      </c>
      <c r="P276" s="104">
        <f>IF(AND(B276&gt;=Input!$E$4,B276&lt;=Input!$F$4),Input!$K$4,IF(AND(B276&gt;=Input!$E$5,B276&lt;=Input!$F$5),Input!$K$5,IF(AND(B276&gt;=Input!$E$6,B276&lt;=Input!$F$6),Input!$K$6,IF(AND(B276&gt;=Input!$E$7,B276&lt;=Input!$F$7),Input!$K$7,0))))</f>
        <v>480</v>
      </c>
      <c r="Q276" s="58">
        <f t="shared" si="25"/>
        <v>640</v>
      </c>
      <c r="R276" s="59">
        <f>Q276*1000/Input!$B$1</f>
        <v>0.8</v>
      </c>
      <c r="S276" s="108">
        <f t="shared" si="26"/>
        <v>3961.2960000000003</v>
      </c>
      <c r="T276" s="109">
        <f>S276*1000/Input!$B$1/(24*3600)</f>
        <v>5.7310416666666676E-5</v>
      </c>
      <c r="U276" s="114">
        <f t="shared" si="27"/>
        <v>0.38206944444444452</v>
      </c>
    </row>
    <row r="277" spans="1:21" x14ac:dyDescent="0.45">
      <c r="A277" s="40">
        <v>2000</v>
      </c>
      <c r="B277" s="41">
        <f t="shared" si="28"/>
        <v>43375</v>
      </c>
      <c r="C277" s="41" t="str">
        <f>IF(AND(B277&gt;=Input!$E$4,B277&lt;=Input!$F$4),Input!$D$4,IF(AND(B277&gt;=Input!$E$5,B277&lt;=Input!$F$5),Input!$D$5,IF(AND(B277&gt;=Input!$E$6,B277&lt;=Input!$F$6),Input!$D$6,IF(AND(B277&gt;=Input!$E$7,B277&lt;=Input!$F$7),Input!$D$7,"휴농"))))</f>
        <v>생식기</v>
      </c>
      <c r="D277" s="32">
        <f>VLOOKUP(C277,Input!$D$4:$L$8,9)</f>
        <v>4</v>
      </c>
      <c r="E277" s="51">
        <f t="shared" si="29"/>
        <v>640</v>
      </c>
      <c r="F277" s="52">
        <f>E277*1000/Input!$B$1</f>
        <v>0.8</v>
      </c>
      <c r="G277" s="71">
        <f>IF(AND(B277&gt;=Input!$E$4,B277&lt;=Input!$F$4),Input!$Q$4,IF(AND(B277&gt;=Input!$E$5,B277&lt;=Input!$F$5),Input!$Q$5,IF(AND(B277&gt;=Input!$E$6,B277&lt;=Input!$F$6),Input!$Q$6,IF(AND(B277&gt;=Input!$E$7,B277&lt;=Input!$F$7),Input!$Q$7,0))))</f>
        <v>1.4999999999999999E-2</v>
      </c>
      <c r="H277" s="72">
        <f t="shared" si="24"/>
        <v>1.296</v>
      </c>
      <c r="I277" s="73">
        <f>H277*1000*1000/Input!$B$1</f>
        <v>1.62</v>
      </c>
      <c r="J277" s="82">
        <v>4</v>
      </c>
      <c r="K277" s="83">
        <f>J277*Input!$B$1/1000</f>
        <v>3200</v>
      </c>
      <c r="L277" s="92">
        <v>5</v>
      </c>
      <c r="M277" s="93">
        <f>L277*Input!$B$1/1000</f>
        <v>4000</v>
      </c>
      <c r="N277" s="94">
        <f>IF(J277&gt;=L277,0,IF((L277-J277)&gt;VLOOKUP(C277,Input!$D$4:$L$8,4)*1000,VLOOKUP(C277,Input!$D$4:$L$8,4)*1000,L277-J277))</f>
        <v>1</v>
      </c>
      <c r="O277" s="95">
        <f>N277*Input!$B$1/1000</f>
        <v>800</v>
      </c>
      <c r="P277" s="104">
        <f>IF(AND(B277&gt;=Input!$E$4,B277&lt;=Input!$F$4),Input!$K$4,IF(AND(B277&gt;=Input!$E$5,B277&lt;=Input!$F$5),Input!$K$5,IF(AND(B277&gt;=Input!$E$6,B277&lt;=Input!$F$6),Input!$K$6,IF(AND(B277&gt;=Input!$E$7,B277&lt;=Input!$F$7),Input!$K$7,0))))</f>
        <v>480</v>
      </c>
      <c r="Q277" s="58">
        <f t="shared" si="25"/>
        <v>640</v>
      </c>
      <c r="R277" s="59">
        <f>Q277*1000/Input!$B$1</f>
        <v>0.8</v>
      </c>
      <c r="S277" s="108">
        <f t="shared" si="26"/>
        <v>2561.2960000000003</v>
      </c>
      <c r="T277" s="109">
        <f>S277*1000/Input!$B$1/(24*3600)</f>
        <v>3.705578703703704E-5</v>
      </c>
      <c r="U277" s="114">
        <f t="shared" si="27"/>
        <v>0.24703858024691361</v>
      </c>
    </row>
    <row r="278" spans="1:21" x14ac:dyDescent="0.45">
      <c r="A278" s="40">
        <v>2000</v>
      </c>
      <c r="B278" s="41">
        <f t="shared" si="28"/>
        <v>43376</v>
      </c>
      <c r="C278" s="41" t="str">
        <f>IF(AND(B278&gt;=Input!$E$4,B278&lt;=Input!$F$4),Input!$D$4,IF(AND(B278&gt;=Input!$E$5,B278&lt;=Input!$F$5),Input!$D$5,IF(AND(B278&gt;=Input!$E$6,B278&lt;=Input!$F$6),Input!$D$6,IF(AND(B278&gt;=Input!$E$7,B278&lt;=Input!$F$7),Input!$D$7,"휴농"))))</f>
        <v>생식기</v>
      </c>
      <c r="D278" s="32">
        <f>VLOOKUP(C278,Input!$D$4:$L$8,9)</f>
        <v>4</v>
      </c>
      <c r="E278" s="51">
        <f t="shared" si="29"/>
        <v>640</v>
      </c>
      <c r="F278" s="52">
        <f>E278*1000/Input!$B$1</f>
        <v>0.8</v>
      </c>
      <c r="G278" s="71">
        <f>IF(AND(B278&gt;=Input!$E$4,B278&lt;=Input!$F$4),Input!$Q$4,IF(AND(B278&gt;=Input!$E$5,B278&lt;=Input!$F$5),Input!$Q$5,IF(AND(B278&gt;=Input!$E$6,B278&lt;=Input!$F$6),Input!$Q$6,IF(AND(B278&gt;=Input!$E$7,B278&lt;=Input!$F$7),Input!$Q$7,0))))</f>
        <v>1.4999999999999999E-2</v>
      </c>
      <c r="H278" s="72">
        <f t="shared" si="24"/>
        <v>1.296</v>
      </c>
      <c r="I278" s="73">
        <f>H278*1000*1000/Input!$B$1</f>
        <v>1.62</v>
      </c>
      <c r="J278" s="82">
        <v>7.25</v>
      </c>
      <c r="K278" s="83">
        <f>J278*Input!$B$1/1000</f>
        <v>5800</v>
      </c>
      <c r="L278" s="92">
        <v>2</v>
      </c>
      <c r="M278" s="93">
        <f>L278*Input!$B$1/1000</f>
        <v>1600</v>
      </c>
      <c r="N278" s="94">
        <f>IF(J278&gt;=L278,0,IF((L278-J278)&gt;VLOOKUP(C278,Input!$D$4:$L$8,4)*1000,VLOOKUP(C278,Input!$D$4:$L$8,4)*1000,L278-J278))</f>
        <v>0</v>
      </c>
      <c r="O278" s="95">
        <f>N278*Input!$B$1/1000</f>
        <v>0</v>
      </c>
      <c r="P278" s="104">
        <f>IF(AND(B278&gt;=Input!$E$4,B278&lt;=Input!$F$4),Input!$K$4,IF(AND(B278&gt;=Input!$E$5,B278&lt;=Input!$F$5),Input!$K$5,IF(AND(B278&gt;=Input!$E$6,B278&lt;=Input!$F$6),Input!$K$6,IF(AND(B278&gt;=Input!$E$7,B278&lt;=Input!$F$7),Input!$K$7,0))))</f>
        <v>480</v>
      </c>
      <c r="Q278" s="58">
        <f t="shared" si="25"/>
        <v>640</v>
      </c>
      <c r="R278" s="59">
        <f>Q278*1000/Input!$B$1</f>
        <v>0.8</v>
      </c>
      <c r="S278" s="108">
        <f t="shared" si="26"/>
        <v>5961.2960000000003</v>
      </c>
      <c r="T278" s="109">
        <f>S278*1000/Input!$B$1/(24*3600)</f>
        <v>8.6245601851851856E-5</v>
      </c>
      <c r="U278" s="114">
        <f t="shared" si="27"/>
        <v>0.57497067901234578</v>
      </c>
    </row>
    <row r="279" spans="1:21" x14ac:dyDescent="0.45">
      <c r="A279" s="40">
        <v>2000</v>
      </c>
      <c r="B279" s="41">
        <f t="shared" si="28"/>
        <v>43377</v>
      </c>
      <c r="C279" s="41" t="str">
        <f>IF(AND(B279&gt;=Input!$E$4,B279&lt;=Input!$F$4),Input!$D$4,IF(AND(B279&gt;=Input!$E$5,B279&lt;=Input!$F$5),Input!$D$5,IF(AND(B279&gt;=Input!$E$6,B279&lt;=Input!$F$6),Input!$D$6,IF(AND(B279&gt;=Input!$E$7,B279&lt;=Input!$F$7),Input!$D$7,"휴농"))))</f>
        <v>생식기</v>
      </c>
      <c r="D279" s="32">
        <f>VLOOKUP(C279,Input!$D$4:$L$8,9)</f>
        <v>4</v>
      </c>
      <c r="E279" s="51">
        <f t="shared" si="29"/>
        <v>640</v>
      </c>
      <c r="F279" s="52">
        <f>E279*1000/Input!$B$1</f>
        <v>0.8</v>
      </c>
      <c r="G279" s="71">
        <f>IF(AND(B279&gt;=Input!$E$4,B279&lt;=Input!$F$4),Input!$Q$4,IF(AND(B279&gt;=Input!$E$5,B279&lt;=Input!$F$5),Input!$Q$5,IF(AND(B279&gt;=Input!$E$6,B279&lt;=Input!$F$6),Input!$Q$6,IF(AND(B279&gt;=Input!$E$7,B279&lt;=Input!$F$7),Input!$Q$7,0))))</f>
        <v>1.4999999999999999E-2</v>
      </c>
      <c r="H279" s="72">
        <f t="shared" si="24"/>
        <v>1.296</v>
      </c>
      <c r="I279" s="73">
        <f>H279*1000*1000/Input!$B$1</f>
        <v>1.62</v>
      </c>
      <c r="J279" s="82">
        <v>4.25</v>
      </c>
      <c r="K279" s="83">
        <f>J279*Input!$B$1/1000</f>
        <v>3400</v>
      </c>
      <c r="L279" s="92">
        <v>1.5</v>
      </c>
      <c r="M279" s="93">
        <f>L279*Input!$B$1/1000</f>
        <v>1200</v>
      </c>
      <c r="N279" s="94">
        <f>IF(J279&gt;=L279,0,IF((L279-J279)&gt;VLOOKUP(C279,Input!$D$4:$L$8,4)*1000,VLOOKUP(C279,Input!$D$4:$L$8,4)*1000,L279-J279))</f>
        <v>0</v>
      </c>
      <c r="O279" s="95">
        <f>N279*Input!$B$1/1000</f>
        <v>0</v>
      </c>
      <c r="P279" s="104">
        <f>IF(AND(B279&gt;=Input!$E$4,B279&lt;=Input!$F$4),Input!$K$4,IF(AND(B279&gt;=Input!$E$5,B279&lt;=Input!$F$5),Input!$K$5,IF(AND(B279&gt;=Input!$E$6,B279&lt;=Input!$F$6),Input!$K$6,IF(AND(B279&gt;=Input!$E$7,B279&lt;=Input!$F$7),Input!$K$7,0))))</f>
        <v>480</v>
      </c>
      <c r="Q279" s="58">
        <f t="shared" si="25"/>
        <v>640</v>
      </c>
      <c r="R279" s="59">
        <f>Q279*1000/Input!$B$1</f>
        <v>0.8</v>
      </c>
      <c r="S279" s="108">
        <f t="shared" si="26"/>
        <v>3561.2960000000003</v>
      </c>
      <c r="T279" s="109">
        <f>S279*1000/Input!$B$1/(24*3600)</f>
        <v>5.152337962962964E-5</v>
      </c>
      <c r="U279" s="114">
        <f t="shared" si="27"/>
        <v>0.34348919753086427</v>
      </c>
    </row>
    <row r="280" spans="1:21" x14ac:dyDescent="0.45">
      <c r="A280" s="40">
        <v>2000</v>
      </c>
      <c r="B280" s="41">
        <f t="shared" si="28"/>
        <v>43378</v>
      </c>
      <c r="C280" s="41" t="str">
        <f>IF(AND(B280&gt;=Input!$E$4,B280&lt;=Input!$F$4),Input!$D$4,IF(AND(B280&gt;=Input!$E$5,B280&lt;=Input!$F$5),Input!$D$5,IF(AND(B280&gt;=Input!$E$6,B280&lt;=Input!$F$6),Input!$D$6,IF(AND(B280&gt;=Input!$E$7,B280&lt;=Input!$F$7),Input!$D$7,"휴농"))))</f>
        <v>생식기</v>
      </c>
      <c r="D280" s="32">
        <f>VLOOKUP(C280,Input!$D$4:$L$8,9)</f>
        <v>4</v>
      </c>
      <c r="E280" s="51">
        <f t="shared" si="29"/>
        <v>640</v>
      </c>
      <c r="F280" s="52">
        <f>E280*1000/Input!$B$1</f>
        <v>0.8</v>
      </c>
      <c r="G280" s="71">
        <f>IF(AND(B280&gt;=Input!$E$4,B280&lt;=Input!$F$4),Input!$Q$4,IF(AND(B280&gt;=Input!$E$5,B280&lt;=Input!$F$5),Input!$Q$5,IF(AND(B280&gt;=Input!$E$6,B280&lt;=Input!$F$6),Input!$Q$6,IF(AND(B280&gt;=Input!$E$7,B280&lt;=Input!$F$7),Input!$Q$7,0))))</f>
        <v>1.4999999999999999E-2</v>
      </c>
      <c r="H280" s="72">
        <f t="shared" si="24"/>
        <v>1.296</v>
      </c>
      <c r="I280" s="73">
        <f>H280*1000*1000/Input!$B$1</f>
        <v>1.62</v>
      </c>
      <c r="J280" s="82">
        <v>7</v>
      </c>
      <c r="K280" s="83">
        <f>J280*Input!$B$1/1000</f>
        <v>5600</v>
      </c>
      <c r="L280" s="92">
        <v>1</v>
      </c>
      <c r="M280" s="93">
        <f>L280*Input!$B$1/1000</f>
        <v>800</v>
      </c>
      <c r="N280" s="94">
        <f>IF(J280&gt;=L280,0,IF((L280-J280)&gt;VLOOKUP(C280,Input!$D$4:$L$8,4)*1000,VLOOKUP(C280,Input!$D$4:$L$8,4)*1000,L280-J280))</f>
        <v>0</v>
      </c>
      <c r="O280" s="95">
        <f>N280*Input!$B$1/1000</f>
        <v>0</v>
      </c>
      <c r="P280" s="104">
        <f>IF(AND(B280&gt;=Input!$E$4,B280&lt;=Input!$F$4),Input!$K$4,IF(AND(B280&gt;=Input!$E$5,B280&lt;=Input!$F$5),Input!$K$5,IF(AND(B280&gt;=Input!$E$6,B280&lt;=Input!$F$6),Input!$K$6,IF(AND(B280&gt;=Input!$E$7,B280&lt;=Input!$F$7),Input!$K$7,0))))</f>
        <v>480</v>
      </c>
      <c r="Q280" s="58">
        <f t="shared" si="25"/>
        <v>640</v>
      </c>
      <c r="R280" s="59">
        <f>Q280*1000/Input!$B$1</f>
        <v>0.8</v>
      </c>
      <c r="S280" s="108">
        <f t="shared" si="26"/>
        <v>5761.2960000000003</v>
      </c>
      <c r="T280" s="109">
        <f>S280*1000/Input!$B$1/(24*3600)</f>
        <v>8.3352083333333341E-5</v>
      </c>
      <c r="U280" s="114">
        <f t="shared" si="27"/>
        <v>0.55568055555555562</v>
      </c>
    </row>
    <row r="281" spans="1:21" x14ac:dyDescent="0.45">
      <c r="A281" s="40">
        <v>2000</v>
      </c>
      <c r="B281" s="41">
        <f t="shared" si="28"/>
        <v>43379</v>
      </c>
      <c r="C281" s="41" t="str">
        <f>IF(AND(B281&gt;=Input!$E$4,B281&lt;=Input!$F$4),Input!$D$4,IF(AND(B281&gt;=Input!$E$5,B281&lt;=Input!$F$5),Input!$D$5,IF(AND(B281&gt;=Input!$E$6,B281&lt;=Input!$F$6),Input!$D$6,IF(AND(B281&gt;=Input!$E$7,B281&lt;=Input!$F$7),Input!$D$7,"휴농"))))</f>
        <v>생식기</v>
      </c>
      <c r="D281" s="32">
        <f>VLOOKUP(C281,Input!$D$4:$L$8,9)</f>
        <v>4</v>
      </c>
      <c r="E281" s="51">
        <f t="shared" si="29"/>
        <v>640</v>
      </c>
      <c r="F281" s="52">
        <f>E281*1000/Input!$B$1</f>
        <v>0.8</v>
      </c>
      <c r="G281" s="71">
        <f>IF(AND(B281&gt;=Input!$E$4,B281&lt;=Input!$F$4),Input!$Q$4,IF(AND(B281&gt;=Input!$E$5,B281&lt;=Input!$F$5),Input!$Q$5,IF(AND(B281&gt;=Input!$E$6,B281&lt;=Input!$F$6),Input!$Q$6,IF(AND(B281&gt;=Input!$E$7,B281&lt;=Input!$F$7),Input!$Q$7,0))))</f>
        <v>1.4999999999999999E-2</v>
      </c>
      <c r="H281" s="72">
        <f t="shared" si="24"/>
        <v>1.296</v>
      </c>
      <c r="I281" s="73">
        <f>H281*1000*1000/Input!$B$1</f>
        <v>1.62</v>
      </c>
      <c r="J281" s="82">
        <v>2.5</v>
      </c>
      <c r="K281" s="83">
        <f>J281*Input!$B$1/1000</f>
        <v>2000</v>
      </c>
      <c r="L281" s="92">
        <v>0</v>
      </c>
      <c r="M281" s="93">
        <f>L281*Input!$B$1/1000</f>
        <v>0</v>
      </c>
      <c r="N281" s="94">
        <f>IF(J281&gt;=L281,0,IF((L281-J281)&gt;VLOOKUP(C281,Input!$D$4:$L$8,4)*1000,VLOOKUP(C281,Input!$D$4:$L$8,4)*1000,L281-J281))</f>
        <v>0</v>
      </c>
      <c r="O281" s="95">
        <f>N281*Input!$B$1/1000</f>
        <v>0</v>
      </c>
      <c r="P281" s="104">
        <f>IF(AND(B281&gt;=Input!$E$4,B281&lt;=Input!$F$4),Input!$K$4,IF(AND(B281&gt;=Input!$E$5,B281&lt;=Input!$F$5),Input!$K$5,IF(AND(B281&gt;=Input!$E$6,B281&lt;=Input!$F$6),Input!$K$6,IF(AND(B281&gt;=Input!$E$7,B281&lt;=Input!$F$7),Input!$K$7,0))))</f>
        <v>480</v>
      </c>
      <c r="Q281" s="58">
        <f t="shared" si="25"/>
        <v>640</v>
      </c>
      <c r="R281" s="59">
        <f>Q281*1000/Input!$B$1</f>
        <v>0.8</v>
      </c>
      <c r="S281" s="108">
        <f t="shared" si="26"/>
        <v>2161.2960000000003</v>
      </c>
      <c r="T281" s="109">
        <f>S281*1000/Input!$B$1/(24*3600)</f>
        <v>3.1268750000000004E-5</v>
      </c>
      <c r="U281" s="114">
        <f t="shared" si="27"/>
        <v>0.20845833333333336</v>
      </c>
    </row>
    <row r="282" spans="1:21" x14ac:dyDescent="0.45">
      <c r="A282" s="40">
        <v>2000</v>
      </c>
      <c r="B282" s="41">
        <f t="shared" si="28"/>
        <v>43380</v>
      </c>
      <c r="C282" s="41" t="str">
        <f>IF(AND(B282&gt;=Input!$E$4,B282&lt;=Input!$F$4),Input!$D$4,IF(AND(B282&gt;=Input!$E$5,B282&lt;=Input!$F$5),Input!$D$5,IF(AND(B282&gt;=Input!$E$6,B282&lt;=Input!$F$6),Input!$D$6,IF(AND(B282&gt;=Input!$E$7,B282&lt;=Input!$F$7),Input!$D$7,"휴농"))))</f>
        <v>생식기</v>
      </c>
      <c r="D282" s="32">
        <f>VLOOKUP(C282,Input!$D$4:$L$8,9)</f>
        <v>4</v>
      </c>
      <c r="E282" s="51">
        <f t="shared" si="29"/>
        <v>640</v>
      </c>
      <c r="F282" s="52">
        <f>E282*1000/Input!$B$1</f>
        <v>0.8</v>
      </c>
      <c r="G282" s="71">
        <f>IF(AND(B282&gt;=Input!$E$4,B282&lt;=Input!$F$4),Input!$Q$4,IF(AND(B282&gt;=Input!$E$5,B282&lt;=Input!$F$5),Input!$Q$5,IF(AND(B282&gt;=Input!$E$6,B282&lt;=Input!$F$6),Input!$Q$6,IF(AND(B282&gt;=Input!$E$7,B282&lt;=Input!$F$7),Input!$Q$7,0))))</f>
        <v>1.4999999999999999E-2</v>
      </c>
      <c r="H282" s="72">
        <f t="shared" si="24"/>
        <v>1.296</v>
      </c>
      <c r="I282" s="73">
        <f>H282*1000*1000/Input!$B$1</f>
        <v>1.62</v>
      </c>
      <c r="J282" s="82">
        <v>0.5</v>
      </c>
      <c r="K282" s="83">
        <f>J282*Input!$B$1/1000</f>
        <v>400</v>
      </c>
      <c r="L282" s="92">
        <v>2</v>
      </c>
      <c r="M282" s="93">
        <f>L282*Input!$B$1/1000</f>
        <v>1600</v>
      </c>
      <c r="N282" s="94">
        <f>IF(J282&gt;=L282,0,IF((L282-J282)&gt;VLOOKUP(C282,Input!$D$4:$L$8,4)*1000,VLOOKUP(C282,Input!$D$4:$L$8,4)*1000,L282-J282))</f>
        <v>1.5</v>
      </c>
      <c r="O282" s="95">
        <f>N282*Input!$B$1/1000</f>
        <v>1200</v>
      </c>
      <c r="P282" s="104">
        <f>IF(AND(B282&gt;=Input!$E$4,B282&lt;=Input!$F$4),Input!$K$4,IF(AND(B282&gt;=Input!$E$5,B282&lt;=Input!$F$5),Input!$K$5,IF(AND(B282&gt;=Input!$E$6,B282&lt;=Input!$F$6),Input!$K$6,IF(AND(B282&gt;=Input!$E$7,B282&lt;=Input!$F$7),Input!$K$7,0))))</f>
        <v>480</v>
      </c>
      <c r="Q282" s="58">
        <f t="shared" si="25"/>
        <v>640</v>
      </c>
      <c r="R282" s="59">
        <f>Q282*1000/Input!$B$1</f>
        <v>0.8</v>
      </c>
      <c r="S282" s="108">
        <f t="shared" si="26"/>
        <v>0</v>
      </c>
      <c r="T282" s="109">
        <f>S282*1000/Input!$B$1/(24*3600)</f>
        <v>0</v>
      </c>
      <c r="U282" s="114">
        <f t="shared" si="27"/>
        <v>0</v>
      </c>
    </row>
    <row r="283" spans="1:21" x14ac:dyDescent="0.45">
      <c r="A283" s="40">
        <v>2000</v>
      </c>
      <c r="B283" s="41">
        <f t="shared" si="28"/>
        <v>43381</v>
      </c>
      <c r="C283" s="41" t="str">
        <f>IF(AND(B283&gt;=Input!$E$4,B283&lt;=Input!$F$4),Input!$D$4,IF(AND(B283&gt;=Input!$E$5,B283&lt;=Input!$F$5),Input!$D$5,IF(AND(B283&gt;=Input!$E$6,B283&lt;=Input!$F$6),Input!$D$6,IF(AND(B283&gt;=Input!$E$7,B283&lt;=Input!$F$7),Input!$D$7,"휴농"))))</f>
        <v>생식기</v>
      </c>
      <c r="D283" s="32">
        <f>VLOOKUP(C283,Input!$D$4:$L$8,9)</f>
        <v>4</v>
      </c>
      <c r="E283" s="51">
        <f t="shared" si="29"/>
        <v>640</v>
      </c>
      <c r="F283" s="52">
        <f>E283*1000/Input!$B$1</f>
        <v>0.8</v>
      </c>
      <c r="G283" s="71">
        <f>IF(AND(B283&gt;=Input!$E$4,B283&lt;=Input!$F$4),Input!$Q$4,IF(AND(B283&gt;=Input!$E$5,B283&lt;=Input!$F$5),Input!$Q$5,IF(AND(B283&gt;=Input!$E$6,B283&lt;=Input!$F$6),Input!$Q$6,IF(AND(B283&gt;=Input!$E$7,B283&lt;=Input!$F$7),Input!$Q$7,0))))</f>
        <v>1.4999999999999999E-2</v>
      </c>
      <c r="H283" s="72">
        <f t="shared" si="24"/>
        <v>1.296</v>
      </c>
      <c r="I283" s="73">
        <f>H283*1000*1000/Input!$B$1</f>
        <v>1.62</v>
      </c>
      <c r="J283" s="82">
        <v>0</v>
      </c>
      <c r="K283" s="83">
        <f>J283*Input!$B$1/1000</f>
        <v>0</v>
      </c>
      <c r="L283" s="92">
        <v>2</v>
      </c>
      <c r="M283" s="93">
        <f>L283*Input!$B$1/1000</f>
        <v>1600</v>
      </c>
      <c r="N283" s="94">
        <f>IF(J283&gt;=L283,0,IF((L283-J283)&gt;VLOOKUP(C283,Input!$D$4:$L$8,4)*1000,VLOOKUP(C283,Input!$D$4:$L$8,4)*1000,L283-J283))</f>
        <v>2</v>
      </c>
      <c r="O283" s="95">
        <f>N283*Input!$B$1/1000</f>
        <v>1600</v>
      </c>
      <c r="P283" s="104">
        <f>IF(AND(B283&gt;=Input!$E$4,B283&lt;=Input!$F$4),Input!$K$4,IF(AND(B283&gt;=Input!$E$5,B283&lt;=Input!$F$5),Input!$K$5,IF(AND(B283&gt;=Input!$E$6,B283&lt;=Input!$F$6),Input!$K$6,IF(AND(B283&gt;=Input!$E$7,B283&lt;=Input!$F$7),Input!$K$7,0))))</f>
        <v>480</v>
      </c>
      <c r="Q283" s="58">
        <f t="shared" si="25"/>
        <v>640</v>
      </c>
      <c r="R283" s="59">
        <f>Q283*1000/Input!$B$1</f>
        <v>0.8</v>
      </c>
      <c r="S283" s="108">
        <f t="shared" si="26"/>
        <v>0</v>
      </c>
      <c r="T283" s="109">
        <f>S283*1000/Input!$B$1/(24*3600)</f>
        <v>0</v>
      </c>
      <c r="U283" s="114">
        <f t="shared" si="27"/>
        <v>0</v>
      </c>
    </row>
    <row r="284" spans="1:21" x14ac:dyDescent="0.45">
      <c r="A284" s="40">
        <v>2000</v>
      </c>
      <c r="B284" s="41">
        <f t="shared" si="28"/>
        <v>43382</v>
      </c>
      <c r="C284" s="41" t="str">
        <f>IF(AND(B284&gt;=Input!$E$4,B284&lt;=Input!$F$4),Input!$D$4,IF(AND(B284&gt;=Input!$E$5,B284&lt;=Input!$F$5),Input!$D$5,IF(AND(B284&gt;=Input!$E$6,B284&lt;=Input!$F$6),Input!$D$6,IF(AND(B284&gt;=Input!$E$7,B284&lt;=Input!$F$7),Input!$D$7,"휴농"))))</f>
        <v>생식기</v>
      </c>
      <c r="D284" s="32">
        <f>VLOOKUP(C284,Input!$D$4:$L$8,9)</f>
        <v>4</v>
      </c>
      <c r="E284" s="51">
        <f t="shared" si="29"/>
        <v>640</v>
      </c>
      <c r="F284" s="52">
        <f>E284*1000/Input!$B$1</f>
        <v>0.8</v>
      </c>
      <c r="G284" s="71">
        <f>IF(AND(B284&gt;=Input!$E$4,B284&lt;=Input!$F$4),Input!$Q$4,IF(AND(B284&gt;=Input!$E$5,B284&lt;=Input!$F$5),Input!$Q$5,IF(AND(B284&gt;=Input!$E$6,B284&lt;=Input!$F$6),Input!$Q$6,IF(AND(B284&gt;=Input!$E$7,B284&lt;=Input!$F$7),Input!$Q$7,0))))</f>
        <v>1.4999999999999999E-2</v>
      </c>
      <c r="H284" s="72">
        <f t="shared" si="24"/>
        <v>1.296</v>
      </c>
      <c r="I284" s="73">
        <f>H284*1000*1000/Input!$B$1</f>
        <v>1.62</v>
      </c>
      <c r="J284" s="82">
        <v>1.5</v>
      </c>
      <c r="K284" s="83">
        <f>J284*Input!$B$1/1000</f>
        <v>1200</v>
      </c>
      <c r="L284" s="92">
        <v>0.5</v>
      </c>
      <c r="M284" s="93">
        <f>L284*Input!$B$1/1000</f>
        <v>400</v>
      </c>
      <c r="N284" s="94">
        <f>IF(J284&gt;=L284,0,IF((L284-J284)&gt;VLOOKUP(C284,Input!$D$4:$L$8,4)*1000,VLOOKUP(C284,Input!$D$4:$L$8,4)*1000,L284-J284))</f>
        <v>0</v>
      </c>
      <c r="O284" s="95">
        <f>N284*Input!$B$1/1000</f>
        <v>0</v>
      </c>
      <c r="P284" s="104">
        <f>IF(AND(B284&gt;=Input!$E$4,B284&lt;=Input!$F$4),Input!$K$4,IF(AND(B284&gt;=Input!$E$5,B284&lt;=Input!$F$5),Input!$K$5,IF(AND(B284&gt;=Input!$E$6,B284&lt;=Input!$F$6),Input!$K$6,IF(AND(B284&gt;=Input!$E$7,B284&lt;=Input!$F$7),Input!$K$7,0))))</f>
        <v>480</v>
      </c>
      <c r="Q284" s="58">
        <f t="shared" si="25"/>
        <v>640</v>
      </c>
      <c r="R284" s="59">
        <f>Q284*1000/Input!$B$1</f>
        <v>0.8</v>
      </c>
      <c r="S284" s="108">
        <f t="shared" si="26"/>
        <v>1361.296</v>
      </c>
      <c r="T284" s="109">
        <f>S284*1000/Input!$B$1/(24*3600)</f>
        <v>1.9694675925925926E-5</v>
      </c>
      <c r="U284" s="114">
        <f t="shared" si="27"/>
        <v>0.13129783950617283</v>
      </c>
    </row>
    <row r="285" spans="1:21" x14ac:dyDescent="0.45">
      <c r="A285" s="40">
        <v>2000</v>
      </c>
      <c r="B285" s="41">
        <f t="shared" si="28"/>
        <v>43383</v>
      </c>
      <c r="C285" s="41" t="str">
        <f>IF(AND(B285&gt;=Input!$E$4,B285&lt;=Input!$F$4),Input!$D$4,IF(AND(B285&gt;=Input!$E$5,B285&lt;=Input!$F$5),Input!$D$5,IF(AND(B285&gt;=Input!$E$6,B285&lt;=Input!$F$6),Input!$D$6,IF(AND(B285&gt;=Input!$E$7,B285&lt;=Input!$F$7),Input!$D$7,"휴농"))))</f>
        <v>생식기</v>
      </c>
      <c r="D285" s="32">
        <f>VLOOKUP(C285,Input!$D$4:$L$8,9)</f>
        <v>4</v>
      </c>
      <c r="E285" s="51">
        <f t="shared" si="29"/>
        <v>640</v>
      </c>
      <c r="F285" s="52">
        <f>E285*1000/Input!$B$1</f>
        <v>0.8</v>
      </c>
      <c r="G285" s="71">
        <f>IF(AND(B285&gt;=Input!$E$4,B285&lt;=Input!$F$4),Input!$Q$4,IF(AND(B285&gt;=Input!$E$5,B285&lt;=Input!$F$5),Input!$Q$5,IF(AND(B285&gt;=Input!$E$6,B285&lt;=Input!$F$6),Input!$Q$6,IF(AND(B285&gt;=Input!$E$7,B285&lt;=Input!$F$7),Input!$Q$7,0))))</f>
        <v>1.4999999999999999E-2</v>
      </c>
      <c r="H285" s="72">
        <f t="shared" si="24"/>
        <v>1.296</v>
      </c>
      <c r="I285" s="73">
        <f>H285*1000*1000/Input!$B$1</f>
        <v>1.62</v>
      </c>
      <c r="J285" s="82">
        <v>0</v>
      </c>
      <c r="K285" s="83">
        <f>J285*Input!$B$1/1000</f>
        <v>0</v>
      </c>
      <c r="L285" s="92">
        <v>0.5</v>
      </c>
      <c r="M285" s="93">
        <f>L285*Input!$B$1/1000</f>
        <v>400</v>
      </c>
      <c r="N285" s="94">
        <f>IF(J285&gt;=L285,0,IF((L285-J285)&gt;VLOOKUP(C285,Input!$D$4:$L$8,4)*1000,VLOOKUP(C285,Input!$D$4:$L$8,4)*1000,L285-J285))</f>
        <v>0.5</v>
      </c>
      <c r="O285" s="95">
        <f>N285*Input!$B$1/1000</f>
        <v>400</v>
      </c>
      <c r="P285" s="104">
        <f>IF(AND(B285&gt;=Input!$E$4,B285&lt;=Input!$F$4),Input!$K$4,IF(AND(B285&gt;=Input!$E$5,B285&lt;=Input!$F$5),Input!$K$5,IF(AND(B285&gt;=Input!$E$6,B285&lt;=Input!$F$6),Input!$K$6,IF(AND(B285&gt;=Input!$E$7,B285&lt;=Input!$F$7),Input!$K$7,0))))</f>
        <v>480</v>
      </c>
      <c r="Q285" s="58">
        <f t="shared" si="25"/>
        <v>640</v>
      </c>
      <c r="R285" s="59">
        <f>Q285*1000/Input!$B$1</f>
        <v>0.8</v>
      </c>
      <c r="S285" s="108">
        <f t="shared" si="26"/>
        <v>0</v>
      </c>
      <c r="T285" s="109">
        <f>S285*1000/Input!$B$1/(24*3600)</f>
        <v>0</v>
      </c>
      <c r="U285" s="114">
        <f t="shared" si="27"/>
        <v>0</v>
      </c>
    </row>
    <row r="286" spans="1:21" x14ac:dyDescent="0.45">
      <c r="A286" s="40">
        <v>2000</v>
      </c>
      <c r="B286" s="41">
        <f t="shared" si="28"/>
        <v>43384</v>
      </c>
      <c r="C286" s="41" t="str">
        <f>IF(AND(B286&gt;=Input!$E$4,B286&lt;=Input!$F$4),Input!$D$4,IF(AND(B286&gt;=Input!$E$5,B286&lt;=Input!$F$5),Input!$D$5,IF(AND(B286&gt;=Input!$E$6,B286&lt;=Input!$F$6),Input!$D$6,IF(AND(B286&gt;=Input!$E$7,B286&lt;=Input!$F$7),Input!$D$7,"휴농"))))</f>
        <v>생식기</v>
      </c>
      <c r="D286" s="32">
        <f>VLOOKUP(C286,Input!$D$4:$L$8,9)</f>
        <v>4</v>
      </c>
      <c r="E286" s="51">
        <f t="shared" si="29"/>
        <v>640</v>
      </c>
      <c r="F286" s="52">
        <f>E286*1000/Input!$B$1</f>
        <v>0.8</v>
      </c>
      <c r="G286" s="71">
        <f>IF(AND(B286&gt;=Input!$E$4,B286&lt;=Input!$F$4),Input!$Q$4,IF(AND(B286&gt;=Input!$E$5,B286&lt;=Input!$F$5),Input!$Q$5,IF(AND(B286&gt;=Input!$E$6,B286&lt;=Input!$F$6),Input!$Q$6,IF(AND(B286&gt;=Input!$E$7,B286&lt;=Input!$F$7),Input!$Q$7,0))))</f>
        <v>1.4999999999999999E-2</v>
      </c>
      <c r="H286" s="72">
        <f t="shared" si="24"/>
        <v>1.296</v>
      </c>
      <c r="I286" s="73">
        <f>H286*1000*1000/Input!$B$1</f>
        <v>1.62</v>
      </c>
      <c r="J286" s="82">
        <v>2.25</v>
      </c>
      <c r="K286" s="83">
        <f>J286*Input!$B$1/1000</f>
        <v>1800</v>
      </c>
      <c r="L286" s="92">
        <v>3</v>
      </c>
      <c r="M286" s="93">
        <f>L286*Input!$B$1/1000</f>
        <v>2400</v>
      </c>
      <c r="N286" s="94">
        <f>IF(J286&gt;=L286,0,IF((L286-J286)&gt;VLOOKUP(C286,Input!$D$4:$L$8,4)*1000,VLOOKUP(C286,Input!$D$4:$L$8,4)*1000,L286-J286))</f>
        <v>0.75</v>
      </c>
      <c r="O286" s="95">
        <f>N286*Input!$B$1/1000</f>
        <v>600</v>
      </c>
      <c r="P286" s="104">
        <f>IF(AND(B286&gt;=Input!$E$4,B286&lt;=Input!$F$4),Input!$K$4,IF(AND(B286&gt;=Input!$E$5,B286&lt;=Input!$F$5),Input!$K$5,IF(AND(B286&gt;=Input!$E$6,B286&lt;=Input!$F$6),Input!$K$6,IF(AND(B286&gt;=Input!$E$7,B286&lt;=Input!$F$7),Input!$K$7,0))))</f>
        <v>480</v>
      </c>
      <c r="Q286" s="58">
        <f t="shared" si="25"/>
        <v>640</v>
      </c>
      <c r="R286" s="59">
        <f>Q286*1000/Input!$B$1</f>
        <v>0.8</v>
      </c>
      <c r="S286" s="108">
        <f t="shared" si="26"/>
        <v>1361.2960000000003</v>
      </c>
      <c r="T286" s="109">
        <f>S286*1000/Input!$B$1/(24*3600)</f>
        <v>1.9694675925925929E-5</v>
      </c>
      <c r="U286" s="114">
        <f t="shared" si="27"/>
        <v>0.13129783950617285</v>
      </c>
    </row>
    <row r="287" spans="1:21" x14ac:dyDescent="0.45">
      <c r="A287" s="40">
        <v>2000</v>
      </c>
      <c r="B287" s="41">
        <f t="shared" si="28"/>
        <v>43385</v>
      </c>
      <c r="C287" s="41" t="str">
        <f>IF(AND(B287&gt;=Input!$E$4,B287&lt;=Input!$F$4),Input!$D$4,IF(AND(B287&gt;=Input!$E$5,B287&lt;=Input!$F$5),Input!$D$5,IF(AND(B287&gt;=Input!$E$6,B287&lt;=Input!$F$6),Input!$D$6,IF(AND(B287&gt;=Input!$E$7,B287&lt;=Input!$F$7),Input!$D$7,"휴농"))))</f>
        <v>생식기</v>
      </c>
      <c r="D287" s="32">
        <f>VLOOKUP(C287,Input!$D$4:$L$8,9)</f>
        <v>4</v>
      </c>
      <c r="E287" s="51">
        <f t="shared" si="29"/>
        <v>640</v>
      </c>
      <c r="F287" s="52">
        <f>E287*1000/Input!$B$1</f>
        <v>0.8</v>
      </c>
      <c r="G287" s="71">
        <f>IF(AND(B287&gt;=Input!$E$4,B287&lt;=Input!$F$4),Input!$Q$4,IF(AND(B287&gt;=Input!$E$5,B287&lt;=Input!$F$5),Input!$Q$5,IF(AND(B287&gt;=Input!$E$6,B287&lt;=Input!$F$6),Input!$Q$6,IF(AND(B287&gt;=Input!$E$7,B287&lt;=Input!$F$7),Input!$Q$7,0))))</f>
        <v>1.4999999999999999E-2</v>
      </c>
      <c r="H287" s="72">
        <f t="shared" si="24"/>
        <v>1.296</v>
      </c>
      <c r="I287" s="73">
        <f>H287*1000*1000/Input!$B$1</f>
        <v>1.62</v>
      </c>
      <c r="J287" s="82">
        <v>0.75</v>
      </c>
      <c r="K287" s="83">
        <f>J287*Input!$B$1/1000</f>
        <v>600</v>
      </c>
      <c r="L287" s="92">
        <v>5</v>
      </c>
      <c r="M287" s="93">
        <f>L287*Input!$B$1/1000</f>
        <v>4000</v>
      </c>
      <c r="N287" s="94">
        <f>IF(J287&gt;=L287,0,IF((L287-J287)&gt;VLOOKUP(C287,Input!$D$4:$L$8,4)*1000,VLOOKUP(C287,Input!$D$4:$L$8,4)*1000,L287-J287))</f>
        <v>4.25</v>
      </c>
      <c r="O287" s="95">
        <f>N287*Input!$B$1/1000</f>
        <v>3400</v>
      </c>
      <c r="P287" s="104">
        <f>IF(AND(B287&gt;=Input!$E$4,B287&lt;=Input!$F$4),Input!$K$4,IF(AND(B287&gt;=Input!$E$5,B287&lt;=Input!$F$5),Input!$K$5,IF(AND(B287&gt;=Input!$E$6,B287&lt;=Input!$F$6),Input!$K$6,IF(AND(B287&gt;=Input!$E$7,B287&lt;=Input!$F$7),Input!$K$7,0))))</f>
        <v>480</v>
      </c>
      <c r="Q287" s="58">
        <f t="shared" si="25"/>
        <v>640</v>
      </c>
      <c r="R287" s="59">
        <f>Q287*1000/Input!$B$1</f>
        <v>0.8</v>
      </c>
      <c r="S287" s="108">
        <f t="shared" si="26"/>
        <v>0</v>
      </c>
      <c r="T287" s="109">
        <f>S287*1000/Input!$B$1/(24*3600)</f>
        <v>0</v>
      </c>
      <c r="U287" s="114">
        <f t="shared" si="27"/>
        <v>0</v>
      </c>
    </row>
    <row r="288" spans="1:21" x14ac:dyDescent="0.45">
      <c r="A288" s="40">
        <v>2000</v>
      </c>
      <c r="B288" s="41">
        <f t="shared" si="28"/>
        <v>43386</v>
      </c>
      <c r="C288" s="41" t="str">
        <f>IF(AND(B288&gt;=Input!$E$4,B288&lt;=Input!$F$4),Input!$D$4,IF(AND(B288&gt;=Input!$E$5,B288&lt;=Input!$F$5),Input!$D$5,IF(AND(B288&gt;=Input!$E$6,B288&lt;=Input!$F$6),Input!$D$6,IF(AND(B288&gt;=Input!$E$7,B288&lt;=Input!$F$7),Input!$D$7,"휴농"))))</f>
        <v>생식기</v>
      </c>
      <c r="D288" s="32">
        <f>VLOOKUP(C288,Input!$D$4:$L$8,9)</f>
        <v>4</v>
      </c>
      <c r="E288" s="51">
        <f t="shared" si="29"/>
        <v>640</v>
      </c>
      <c r="F288" s="52">
        <f>E288*1000/Input!$B$1</f>
        <v>0.8</v>
      </c>
      <c r="G288" s="71">
        <f>IF(AND(B288&gt;=Input!$E$4,B288&lt;=Input!$F$4),Input!$Q$4,IF(AND(B288&gt;=Input!$E$5,B288&lt;=Input!$F$5),Input!$Q$5,IF(AND(B288&gt;=Input!$E$6,B288&lt;=Input!$F$6),Input!$Q$6,IF(AND(B288&gt;=Input!$E$7,B288&lt;=Input!$F$7),Input!$Q$7,0))))</f>
        <v>1.4999999999999999E-2</v>
      </c>
      <c r="H288" s="72">
        <f t="shared" si="24"/>
        <v>1.296</v>
      </c>
      <c r="I288" s="73">
        <f>H288*1000*1000/Input!$B$1</f>
        <v>1.62</v>
      </c>
      <c r="J288" s="82">
        <v>0.5</v>
      </c>
      <c r="K288" s="83">
        <f>J288*Input!$B$1/1000</f>
        <v>400</v>
      </c>
      <c r="L288" s="92">
        <v>1.5</v>
      </c>
      <c r="M288" s="93">
        <f>L288*Input!$B$1/1000</f>
        <v>1200</v>
      </c>
      <c r="N288" s="94">
        <f>IF(J288&gt;=L288,0,IF((L288-J288)&gt;VLOOKUP(C288,Input!$D$4:$L$8,4)*1000,VLOOKUP(C288,Input!$D$4:$L$8,4)*1000,L288-J288))</f>
        <v>1</v>
      </c>
      <c r="O288" s="95">
        <f>N288*Input!$B$1/1000</f>
        <v>800</v>
      </c>
      <c r="P288" s="104">
        <f>IF(AND(B288&gt;=Input!$E$4,B288&lt;=Input!$F$4),Input!$K$4,IF(AND(B288&gt;=Input!$E$5,B288&lt;=Input!$F$5),Input!$K$5,IF(AND(B288&gt;=Input!$E$6,B288&lt;=Input!$F$6),Input!$K$6,IF(AND(B288&gt;=Input!$E$7,B288&lt;=Input!$F$7),Input!$K$7,0))))</f>
        <v>480</v>
      </c>
      <c r="Q288" s="58">
        <f t="shared" si="25"/>
        <v>640</v>
      </c>
      <c r="R288" s="59">
        <f>Q288*1000/Input!$B$1</f>
        <v>0.8</v>
      </c>
      <c r="S288" s="108">
        <f t="shared" si="26"/>
        <v>0</v>
      </c>
      <c r="T288" s="109">
        <f>S288*1000/Input!$B$1/(24*3600)</f>
        <v>0</v>
      </c>
      <c r="U288" s="114">
        <f t="shared" si="27"/>
        <v>0</v>
      </c>
    </row>
    <row r="289" spans="1:21" x14ac:dyDescent="0.45">
      <c r="A289" s="40">
        <v>2000</v>
      </c>
      <c r="B289" s="41">
        <f t="shared" si="28"/>
        <v>43387</v>
      </c>
      <c r="C289" s="41" t="str">
        <f>IF(AND(B289&gt;=Input!$E$4,B289&lt;=Input!$F$4),Input!$D$4,IF(AND(B289&gt;=Input!$E$5,B289&lt;=Input!$F$5),Input!$D$5,IF(AND(B289&gt;=Input!$E$6,B289&lt;=Input!$F$6),Input!$D$6,IF(AND(B289&gt;=Input!$E$7,B289&lt;=Input!$F$7),Input!$D$7,"휴농"))))</f>
        <v>생식기</v>
      </c>
      <c r="D289" s="32">
        <f>VLOOKUP(C289,Input!$D$4:$L$8,9)</f>
        <v>4</v>
      </c>
      <c r="E289" s="51">
        <f t="shared" si="29"/>
        <v>640</v>
      </c>
      <c r="F289" s="52">
        <f>E289*1000/Input!$B$1</f>
        <v>0.8</v>
      </c>
      <c r="G289" s="71">
        <f>IF(AND(B289&gt;=Input!$E$4,B289&lt;=Input!$F$4),Input!$Q$4,IF(AND(B289&gt;=Input!$E$5,B289&lt;=Input!$F$5),Input!$Q$5,IF(AND(B289&gt;=Input!$E$6,B289&lt;=Input!$F$6),Input!$Q$6,IF(AND(B289&gt;=Input!$E$7,B289&lt;=Input!$F$7),Input!$Q$7,0))))</f>
        <v>1.4999999999999999E-2</v>
      </c>
      <c r="H289" s="72">
        <f t="shared" si="24"/>
        <v>1.296</v>
      </c>
      <c r="I289" s="73">
        <f>H289*1000*1000/Input!$B$1</f>
        <v>1.62</v>
      </c>
      <c r="J289" s="82">
        <v>2.5</v>
      </c>
      <c r="K289" s="83">
        <f>J289*Input!$B$1/1000</f>
        <v>2000</v>
      </c>
      <c r="L289" s="92">
        <v>0</v>
      </c>
      <c r="M289" s="93">
        <f>L289*Input!$B$1/1000</f>
        <v>0</v>
      </c>
      <c r="N289" s="94">
        <f>IF(J289&gt;=L289,0,IF((L289-J289)&gt;VLOOKUP(C289,Input!$D$4:$L$8,4)*1000,VLOOKUP(C289,Input!$D$4:$L$8,4)*1000,L289-J289))</f>
        <v>0</v>
      </c>
      <c r="O289" s="95">
        <f>N289*Input!$B$1/1000</f>
        <v>0</v>
      </c>
      <c r="P289" s="104">
        <f>IF(AND(B289&gt;=Input!$E$4,B289&lt;=Input!$F$4),Input!$K$4,IF(AND(B289&gt;=Input!$E$5,B289&lt;=Input!$F$5),Input!$K$5,IF(AND(B289&gt;=Input!$E$6,B289&lt;=Input!$F$6),Input!$K$6,IF(AND(B289&gt;=Input!$E$7,B289&lt;=Input!$F$7),Input!$K$7,0))))</f>
        <v>480</v>
      </c>
      <c r="Q289" s="58">
        <f t="shared" si="25"/>
        <v>640</v>
      </c>
      <c r="R289" s="59">
        <f>Q289*1000/Input!$B$1</f>
        <v>0.8</v>
      </c>
      <c r="S289" s="108">
        <f t="shared" si="26"/>
        <v>2161.2960000000003</v>
      </c>
      <c r="T289" s="109">
        <f>S289*1000/Input!$B$1/(24*3600)</f>
        <v>3.1268750000000004E-5</v>
      </c>
      <c r="U289" s="114">
        <f t="shared" si="27"/>
        <v>0.20845833333333336</v>
      </c>
    </row>
    <row r="290" spans="1:21" x14ac:dyDescent="0.45">
      <c r="A290" s="40">
        <v>2000</v>
      </c>
      <c r="B290" s="41">
        <f t="shared" si="28"/>
        <v>43388</v>
      </c>
      <c r="C290" s="41" t="str">
        <f>IF(AND(B290&gt;=Input!$E$4,B290&lt;=Input!$F$4),Input!$D$4,IF(AND(B290&gt;=Input!$E$5,B290&lt;=Input!$F$5),Input!$D$5,IF(AND(B290&gt;=Input!$E$6,B290&lt;=Input!$F$6),Input!$D$6,IF(AND(B290&gt;=Input!$E$7,B290&lt;=Input!$F$7),Input!$D$7,"휴농"))))</f>
        <v>생식기</v>
      </c>
      <c r="D290" s="32">
        <f>VLOOKUP(C290,Input!$D$4:$L$8,9)</f>
        <v>4</v>
      </c>
      <c r="E290" s="51">
        <f t="shared" si="29"/>
        <v>640</v>
      </c>
      <c r="F290" s="52">
        <f>E290*1000/Input!$B$1</f>
        <v>0.8</v>
      </c>
      <c r="G290" s="71">
        <f>IF(AND(B290&gt;=Input!$E$4,B290&lt;=Input!$F$4),Input!$Q$4,IF(AND(B290&gt;=Input!$E$5,B290&lt;=Input!$F$5),Input!$Q$5,IF(AND(B290&gt;=Input!$E$6,B290&lt;=Input!$F$6),Input!$Q$6,IF(AND(B290&gt;=Input!$E$7,B290&lt;=Input!$F$7),Input!$Q$7,0))))</f>
        <v>1.4999999999999999E-2</v>
      </c>
      <c r="H290" s="72">
        <f t="shared" si="24"/>
        <v>1.296</v>
      </c>
      <c r="I290" s="73">
        <f>H290*1000*1000/Input!$B$1</f>
        <v>1.62</v>
      </c>
      <c r="J290" s="82">
        <v>1.75</v>
      </c>
      <c r="K290" s="83">
        <f>J290*Input!$B$1/1000</f>
        <v>1400</v>
      </c>
      <c r="L290" s="92">
        <v>4.5</v>
      </c>
      <c r="M290" s="93">
        <f>L290*Input!$B$1/1000</f>
        <v>3600</v>
      </c>
      <c r="N290" s="94">
        <f>IF(J290&gt;=L290,0,IF((L290-J290)&gt;VLOOKUP(C290,Input!$D$4:$L$8,4)*1000,VLOOKUP(C290,Input!$D$4:$L$8,4)*1000,L290-J290))</f>
        <v>2.75</v>
      </c>
      <c r="O290" s="95">
        <f>N290*Input!$B$1/1000</f>
        <v>2200</v>
      </c>
      <c r="P290" s="104">
        <f>IF(AND(B290&gt;=Input!$E$4,B290&lt;=Input!$F$4),Input!$K$4,IF(AND(B290&gt;=Input!$E$5,B290&lt;=Input!$F$5),Input!$K$5,IF(AND(B290&gt;=Input!$E$6,B290&lt;=Input!$F$6),Input!$K$6,IF(AND(B290&gt;=Input!$E$7,B290&lt;=Input!$F$7),Input!$K$7,0))))</f>
        <v>480</v>
      </c>
      <c r="Q290" s="58">
        <f t="shared" si="25"/>
        <v>640</v>
      </c>
      <c r="R290" s="59">
        <f>Q290*1000/Input!$B$1</f>
        <v>0.8</v>
      </c>
      <c r="S290" s="108">
        <f t="shared" si="26"/>
        <v>0</v>
      </c>
      <c r="T290" s="109">
        <f>S290*1000/Input!$B$1/(24*3600)</f>
        <v>0</v>
      </c>
      <c r="U290" s="114">
        <f t="shared" si="27"/>
        <v>0</v>
      </c>
    </row>
    <row r="291" spans="1:21" x14ac:dyDescent="0.45">
      <c r="A291" s="40">
        <v>2000</v>
      </c>
      <c r="B291" s="41">
        <f t="shared" si="28"/>
        <v>43389</v>
      </c>
      <c r="C291" s="41" t="str">
        <f>IF(AND(B291&gt;=Input!$E$4,B291&lt;=Input!$F$4),Input!$D$4,IF(AND(B291&gt;=Input!$E$5,B291&lt;=Input!$F$5),Input!$D$5,IF(AND(B291&gt;=Input!$E$6,B291&lt;=Input!$F$6),Input!$D$6,IF(AND(B291&gt;=Input!$E$7,B291&lt;=Input!$F$7),Input!$D$7,"휴농"))))</f>
        <v>생식기</v>
      </c>
      <c r="D291" s="32">
        <f>VLOOKUP(C291,Input!$D$4:$L$8,9)</f>
        <v>4</v>
      </c>
      <c r="E291" s="51">
        <f t="shared" si="29"/>
        <v>640</v>
      </c>
      <c r="F291" s="52">
        <f>E291*1000/Input!$B$1</f>
        <v>0.8</v>
      </c>
      <c r="G291" s="71">
        <f>IF(AND(B291&gt;=Input!$E$4,B291&lt;=Input!$F$4),Input!$Q$4,IF(AND(B291&gt;=Input!$E$5,B291&lt;=Input!$F$5),Input!$Q$5,IF(AND(B291&gt;=Input!$E$6,B291&lt;=Input!$F$6),Input!$Q$6,IF(AND(B291&gt;=Input!$E$7,B291&lt;=Input!$F$7),Input!$Q$7,0))))</f>
        <v>1.4999999999999999E-2</v>
      </c>
      <c r="H291" s="72">
        <f t="shared" si="24"/>
        <v>1.296</v>
      </c>
      <c r="I291" s="73">
        <f>H291*1000*1000/Input!$B$1</f>
        <v>1.62</v>
      </c>
      <c r="J291" s="82">
        <v>0</v>
      </c>
      <c r="K291" s="83">
        <f>J291*Input!$B$1/1000</f>
        <v>0</v>
      </c>
      <c r="L291" s="92">
        <v>1</v>
      </c>
      <c r="M291" s="93">
        <f>L291*Input!$B$1/1000</f>
        <v>800</v>
      </c>
      <c r="N291" s="94">
        <f>IF(J291&gt;=L291,0,IF((L291-J291)&gt;VLOOKUP(C291,Input!$D$4:$L$8,4)*1000,VLOOKUP(C291,Input!$D$4:$L$8,4)*1000,L291-J291))</f>
        <v>1</v>
      </c>
      <c r="O291" s="95">
        <f>N291*Input!$B$1/1000</f>
        <v>800</v>
      </c>
      <c r="P291" s="104">
        <f>IF(AND(B291&gt;=Input!$E$4,B291&lt;=Input!$F$4),Input!$K$4,IF(AND(B291&gt;=Input!$E$5,B291&lt;=Input!$F$5),Input!$K$5,IF(AND(B291&gt;=Input!$E$6,B291&lt;=Input!$F$6),Input!$K$6,IF(AND(B291&gt;=Input!$E$7,B291&lt;=Input!$F$7),Input!$K$7,0))))</f>
        <v>480</v>
      </c>
      <c r="Q291" s="58">
        <f t="shared" si="25"/>
        <v>640</v>
      </c>
      <c r="R291" s="59">
        <f>Q291*1000/Input!$B$1</f>
        <v>0.8</v>
      </c>
      <c r="S291" s="108">
        <f t="shared" si="26"/>
        <v>0</v>
      </c>
      <c r="T291" s="109">
        <f>S291*1000/Input!$B$1/(24*3600)</f>
        <v>0</v>
      </c>
      <c r="U291" s="114">
        <f t="shared" si="27"/>
        <v>0</v>
      </c>
    </row>
    <row r="292" spans="1:21" x14ac:dyDescent="0.45">
      <c r="A292" s="40">
        <v>2000</v>
      </c>
      <c r="B292" s="41">
        <f t="shared" si="28"/>
        <v>43390</v>
      </c>
      <c r="C292" s="41" t="str">
        <f>IF(AND(B292&gt;=Input!$E$4,B292&lt;=Input!$F$4),Input!$D$4,IF(AND(B292&gt;=Input!$E$5,B292&lt;=Input!$F$5),Input!$D$5,IF(AND(B292&gt;=Input!$E$6,B292&lt;=Input!$F$6),Input!$D$6,IF(AND(B292&gt;=Input!$E$7,B292&lt;=Input!$F$7),Input!$D$7,"휴농"))))</f>
        <v>생식기</v>
      </c>
      <c r="D292" s="32">
        <f>VLOOKUP(C292,Input!$D$4:$L$8,9)</f>
        <v>4</v>
      </c>
      <c r="E292" s="51">
        <f t="shared" si="29"/>
        <v>640</v>
      </c>
      <c r="F292" s="52">
        <f>E292*1000/Input!$B$1</f>
        <v>0.8</v>
      </c>
      <c r="G292" s="71">
        <f>IF(AND(B292&gt;=Input!$E$4,B292&lt;=Input!$F$4),Input!$Q$4,IF(AND(B292&gt;=Input!$E$5,B292&lt;=Input!$F$5),Input!$Q$5,IF(AND(B292&gt;=Input!$E$6,B292&lt;=Input!$F$6),Input!$Q$6,IF(AND(B292&gt;=Input!$E$7,B292&lt;=Input!$F$7),Input!$Q$7,0))))</f>
        <v>1.4999999999999999E-2</v>
      </c>
      <c r="H292" s="72">
        <f t="shared" si="24"/>
        <v>1.296</v>
      </c>
      <c r="I292" s="73">
        <f>H292*1000*1000/Input!$B$1</f>
        <v>1.62</v>
      </c>
      <c r="J292" s="82">
        <v>2.25</v>
      </c>
      <c r="K292" s="83">
        <f>J292*Input!$B$1/1000</f>
        <v>1800</v>
      </c>
      <c r="L292" s="92">
        <v>0</v>
      </c>
      <c r="M292" s="93">
        <f>L292*Input!$B$1/1000</f>
        <v>0</v>
      </c>
      <c r="N292" s="94">
        <f>IF(J292&gt;=L292,0,IF((L292-J292)&gt;VLOOKUP(C292,Input!$D$4:$L$8,4)*1000,VLOOKUP(C292,Input!$D$4:$L$8,4)*1000,L292-J292))</f>
        <v>0</v>
      </c>
      <c r="O292" s="95">
        <f>N292*Input!$B$1/1000</f>
        <v>0</v>
      </c>
      <c r="P292" s="104">
        <f>IF(AND(B292&gt;=Input!$E$4,B292&lt;=Input!$F$4),Input!$K$4,IF(AND(B292&gt;=Input!$E$5,B292&lt;=Input!$F$5),Input!$K$5,IF(AND(B292&gt;=Input!$E$6,B292&lt;=Input!$F$6),Input!$K$6,IF(AND(B292&gt;=Input!$E$7,B292&lt;=Input!$F$7),Input!$K$7,0))))</f>
        <v>480</v>
      </c>
      <c r="Q292" s="58">
        <f t="shared" si="25"/>
        <v>640</v>
      </c>
      <c r="R292" s="59">
        <f>Q292*1000/Input!$B$1</f>
        <v>0.8</v>
      </c>
      <c r="S292" s="108">
        <f t="shared" si="26"/>
        <v>1961.2960000000003</v>
      </c>
      <c r="T292" s="109">
        <f>S292*1000/Input!$B$1/(24*3600)</f>
        <v>2.8375231481481483E-5</v>
      </c>
      <c r="U292" s="114">
        <f t="shared" si="27"/>
        <v>0.18916820987654323</v>
      </c>
    </row>
    <row r="293" spans="1:21" x14ac:dyDescent="0.45">
      <c r="A293" s="40">
        <v>2000</v>
      </c>
      <c r="B293" s="41">
        <f t="shared" si="28"/>
        <v>43391</v>
      </c>
      <c r="C293" s="41" t="str">
        <f>IF(AND(B293&gt;=Input!$E$4,B293&lt;=Input!$F$4),Input!$D$4,IF(AND(B293&gt;=Input!$E$5,B293&lt;=Input!$F$5),Input!$D$5,IF(AND(B293&gt;=Input!$E$6,B293&lt;=Input!$F$6),Input!$D$6,IF(AND(B293&gt;=Input!$E$7,B293&lt;=Input!$F$7),Input!$D$7,"휴농"))))</f>
        <v>생식기</v>
      </c>
      <c r="D293" s="32">
        <f>VLOOKUP(C293,Input!$D$4:$L$8,9)</f>
        <v>4</v>
      </c>
      <c r="E293" s="51">
        <f t="shared" si="29"/>
        <v>640</v>
      </c>
      <c r="F293" s="52">
        <f>E293*1000/Input!$B$1</f>
        <v>0.8</v>
      </c>
      <c r="G293" s="71">
        <f>IF(AND(B293&gt;=Input!$E$4,B293&lt;=Input!$F$4),Input!$Q$4,IF(AND(B293&gt;=Input!$E$5,B293&lt;=Input!$F$5),Input!$Q$5,IF(AND(B293&gt;=Input!$E$6,B293&lt;=Input!$F$6),Input!$Q$6,IF(AND(B293&gt;=Input!$E$7,B293&lt;=Input!$F$7),Input!$Q$7,0))))</f>
        <v>1.4999999999999999E-2</v>
      </c>
      <c r="H293" s="72">
        <f t="shared" si="24"/>
        <v>1.296</v>
      </c>
      <c r="I293" s="73">
        <f>H293*1000*1000/Input!$B$1</f>
        <v>1.62</v>
      </c>
      <c r="J293" s="82">
        <v>0.75</v>
      </c>
      <c r="K293" s="83">
        <f>J293*Input!$B$1/1000</f>
        <v>600</v>
      </c>
      <c r="L293" s="92">
        <v>3.5</v>
      </c>
      <c r="M293" s="93">
        <f>L293*Input!$B$1/1000</f>
        <v>2800</v>
      </c>
      <c r="N293" s="94">
        <f>IF(J293&gt;=L293,0,IF((L293-J293)&gt;VLOOKUP(C293,Input!$D$4:$L$8,4)*1000,VLOOKUP(C293,Input!$D$4:$L$8,4)*1000,L293-J293))</f>
        <v>2.75</v>
      </c>
      <c r="O293" s="95">
        <f>N293*Input!$B$1/1000</f>
        <v>2200</v>
      </c>
      <c r="P293" s="104">
        <f>IF(AND(B293&gt;=Input!$E$4,B293&lt;=Input!$F$4),Input!$K$4,IF(AND(B293&gt;=Input!$E$5,B293&lt;=Input!$F$5),Input!$K$5,IF(AND(B293&gt;=Input!$E$6,B293&lt;=Input!$F$6),Input!$K$6,IF(AND(B293&gt;=Input!$E$7,B293&lt;=Input!$F$7),Input!$K$7,0))))</f>
        <v>480</v>
      </c>
      <c r="Q293" s="58">
        <f t="shared" si="25"/>
        <v>640</v>
      </c>
      <c r="R293" s="59">
        <f>Q293*1000/Input!$B$1</f>
        <v>0.8</v>
      </c>
      <c r="S293" s="108">
        <f t="shared" si="26"/>
        <v>0</v>
      </c>
      <c r="T293" s="109">
        <f>S293*1000/Input!$B$1/(24*3600)</f>
        <v>0</v>
      </c>
      <c r="U293" s="114">
        <f t="shared" si="27"/>
        <v>0</v>
      </c>
    </row>
    <row r="294" spans="1:21" x14ac:dyDescent="0.45">
      <c r="A294" s="40">
        <v>2000</v>
      </c>
      <c r="B294" s="41">
        <f t="shared" si="28"/>
        <v>43392</v>
      </c>
      <c r="C294" s="41" t="str">
        <f>IF(AND(B294&gt;=Input!$E$4,B294&lt;=Input!$F$4),Input!$D$4,IF(AND(B294&gt;=Input!$E$5,B294&lt;=Input!$F$5),Input!$D$5,IF(AND(B294&gt;=Input!$E$6,B294&lt;=Input!$F$6),Input!$D$6,IF(AND(B294&gt;=Input!$E$7,B294&lt;=Input!$F$7),Input!$D$7,"휴농"))))</f>
        <v>생식기</v>
      </c>
      <c r="D294" s="32">
        <f>VLOOKUP(C294,Input!$D$4:$L$8,9)</f>
        <v>4</v>
      </c>
      <c r="E294" s="51">
        <f t="shared" si="29"/>
        <v>640</v>
      </c>
      <c r="F294" s="52">
        <f>E294*1000/Input!$B$1</f>
        <v>0.8</v>
      </c>
      <c r="G294" s="71">
        <f>IF(AND(B294&gt;=Input!$E$4,B294&lt;=Input!$F$4),Input!$Q$4,IF(AND(B294&gt;=Input!$E$5,B294&lt;=Input!$F$5),Input!$Q$5,IF(AND(B294&gt;=Input!$E$6,B294&lt;=Input!$F$6),Input!$Q$6,IF(AND(B294&gt;=Input!$E$7,B294&lt;=Input!$F$7),Input!$Q$7,0))))</f>
        <v>1.4999999999999999E-2</v>
      </c>
      <c r="H294" s="72">
        <f t="shared" si="24"/>
        <v>1.296</v>
      </c>
      <c r="I294" s="73">
        <f>H294*1000*1000/Input!$B$1</f>
        <v>1.62</v>
      </c>
      <c r="J294" s="82">
        <v>0.75</v>
      </c>
      <c r="K294" s="83">
        <f>J294*Input!$B$1/1000</f>
        <v>600</v>
      </c>
      <c r="L294" s="92">
        <v>5</v>
      </c>
      <c r="M294" s="93">
        <f>L294*Input!$B$1/1000</f>
        <v>4000</v>
      </c>
      <c r="N294" s="94">
        <f>IF(J294&gt;=L294,0,IF((L294-J294)&gt;VLOOKUP(C294,Input!$D$4:$L$8,4)*1000,VLOOKUP(C294,Input!$D$4:$L$8,4)*1000,L294-J294))</f>
        <v>4.25</v>
      </c>
      <c r="O294" s="95">
        <f>N294*Input!$B$1/1000</f>
        <v>3400</v>
      </c>
      <c r="P294" s="104">
        <f>IF(AND(B294&gt;=Input!$E$4,B294&lt;=Input!$F$4),Input!$K$4,IF(AND(B294&gt;=Input!$E$5,B294&lt;=Input!$F$5),Input!$K$5,IF(AND(B294&gt;=Input!$E$6,B294&lt;=Input!$F$6),Input!$K$6,IF(AND(B294&gt;=Input!$E$7,B294&lt;=Input!$F$7),Input!$K$7,0))))</f>
        <v>480</v>
      </c>
      <c r="Q294" s="58">
        <f t="shared" si="25"/>
        <v>640</v>
      </c>
      <c r="R294" s="59">
        <f>Q294*1000/Input!$B$1</f>
        <v>0.8</v>
      </c>
      <c r="S294" s="108">
        <f t="shared" si="26"/>
        <v>0</v>
      </c>
      <c r="T294" s="109">
        <f>S294*1000/Input!$B$1/(24*3600)</f>
        <v>0</v>
      </c>
      <c r="U294" s="114">
        <f t="shared" si="27"/>
        <v>0</v>
      </c>
    </row>
    <row r="295" spans="1:21" x14ac:dyDescent="0.45">
      <c r="A295" s="40">
        <v>2000</v>
      </c>
      <c r="B295" s="41">
        <f t="shared" si="28"/>
        <v>43393</v>
      </c>
      <c r="C295" s="41" t="str">
        <f>IF(AND(B295&gt;=Input!$E$4,B295&lt;=Input!$F$4),Input!$D$4,IF(AND(B295&gt;=Input!$E$5,B295&lt;=Input!$F$5),Input!$D$5,IF(AND(B295&gt;=Input!$E$6,B295&lt;=Input!$F$6),Input!$D$6,IF(AND(B295&gt;=Input!$E$7,B295&lt;=Input!$F$7),Input!$D$7,"휴농"))))</f>
        <v>생식기</v>
      </c>
      <c r="D295" s="32">
        <f>VLOOKUP(C295,Input!$D$4:$L$8,9)</f>
        <v>4</v>
      </c>
      <c r="E295" s="51">
        <f t="shared" si="29"/>
        <v>640</v>
      </c>
      <c r="F295" s="52">
        <f>E295*1000/Input!$B$1</f>
        <v>0.8</v>
      </c>
      <c r="G295" s="71">
        <f>IF(AND(B295&gt;=Input!$E$4,B295&lt;=Input!$F$4),Input!$Q$4,IF(AND(B295&gt;=Input!$E$5,B295&lt;=Input!$F$5),Input!$Q$5,IF(AND(B295&gt;=Input!$E$6,B295&lt;=Input!$F$6),Input!$Q$6,IF(AND(B295&gt;=Input!$E$7,B295&lt;=Input!$F$7),Input!$Q$7,0))))</f>
        <v>1.4999999999999999E-2</v>
      </c>
      <c r="H295" s="72">
        <f t="shared" si="24"/>
        <v>1.296</v>
      </c>
      <c r="I295" s="73">
        <f>H295*1000*1000/Input!$B$1</f>
        <v>1.62</v>
      </c>
      <c r="J295" s="82">
        <v>0</v>
      </c>
      <c r="K295" s="83">
        <f>J295*Input!$B$1/1000</f>
        <v>0</v>
      </c>
      <c r="L295" s="92">
        <v>1</v>
      </c>
      <c r="M295" s="93">
        <f>L295*Input!$B$1/1000</f>
        <v>800</v>
      </c>
      <c r="N295" s="94">
        <f>IF(J295&gt;=L295,0,IF((L295-J295)&gt;VLOOKUP(C295,Input!$D$4:$L$8,4)*1000,VLOOKUP(C295,Input!$D$4:$L$8,4)*1000,L295-J295))</f>
        <v>1</v>
      </c>
      <c r="O295" s="95">
        <f>N295*Input!$B$1/1000</f>
        <v>800</v>
      </c>
      <c r="P295" s="104">
        <f>IF(AND(B295&gt;=Input!$E$4,B295&lt;=Input!$F$4),Input!$K$4,IF(AND(B295&gt;=Input!$E$5,B295&lt;=Input!$F$5),Input!$K$5,IF(AND(B295&gt;=Input!$E$6,B295&lt;=Input!$F$6),Input!$K$6,IF(AND(B295&gt;=Input!$E$7,B295&lt;=Input!$F$7),Input!$K$7,0))))</f>
        <v>480</v>
      </c>
      <c r="Q295" s="58">
        <f t="shared" si="25"/>
        <v>640</v>
      </c>
      <c r="R295" s="59">
        <f>Q295*1000/Input!$B$1</f>
        <v>0.8</v>
      </c>
      <c r="S295" s="108">
        <f t="shared" si="26"/>
        <v>0</v>
      </c>
      <c r="T295" s="109">
        <f>S295*1000/Input!$B$1/(24*3600)</f>
        <v>0</v>
      </c>
      <c r="U295" s="114">
        <f t="shared" si="27"/>
        <v>0</v>
      </c>
    </row>
    <row r="296" spans="1:21" x14ac:dyDescent="0.45">
      <c r="A296" s="40">
        <v>2000</v>
      </c>
      <c r="B296" s="41">
        <f t="shared" si="28"/>
        <v>43394</v>
      </c>
      <c r="C296" s="41" t="str">
        <f>IF(AND(B296&gt;=Input!$E$4,B296&lt;=Input!$F$4),Input!$D$4,IF(AND(B296&gt;=Input!$E$5,B296&lt;=Input!$F$5),Input!$D$5,IF(AND(B296&gt;=Input!$E$6,B296&lt;=Input!$F$6),Input!$D$6,IF(AND(B296&gt;=Input!$E$7,B296&lt;=Input!$F$7),Input!$D$7,"휴농"))))</f>
        <v>생식기</v>
      </c>
      <c r="D296" s="32">
        <f>VLOOKUP(C296,Input!$D$4:$L$8,9)</f>
        <v>4</v>
      </c>
      <c r="E296" s="51">
        <f t="shared" si="29"/>
        <v>640</v>
      </c>
      <c r="F296" s="52">
        <f>E296*1000/Input!$B$1</f>
        <v>0.8</v>
      </c>
      <c r="G296" s="71">
        <f>IF(AND(B296&gt;=Input!$E$4,B296&lt;=Input!$F$4),Input!$Q$4,IF(AND(B296&gt;=Input!$E$5,B296&lt;=Input!$F$5),Input!$Q$5,IF(AND(B296&gt;=Input!$E$6,B296&lt;=Input!$F$6),Input!$Q$6,IF(AND(B296&gt;=Input!$E$7,B296&lt;=Input!$F$7),Input!$Q$7,0))))</f>
        <v>1.4999999999999999E-2</v>
      </c>
      <c r="H296" s="72">
        <f t="shared" si="24"/>
        <v>1.296</v>
      </c>
      <c r="I296" s="73">
        <f>H296*1000*1000/Input!$B$1</f>
        <v>1.62</v>
      </c>
      <c r="J296" s="82">
        <v>1.75</v>
      </c>
      <c r="K296" s="83">
        <f>J296*Input!$B$1/1000</f>
        <v>1400</v>
      </c>
      <c r="L296" s="92">
        <v>4</v>
      </c>
      <c r="M296" s="93">
        <f>L296*Input!$B$1/1000</f>
        <v>3200</v>
      </c>
      <c r="N296" s="94">
        <f>IF(J296&gt;=L296,0,IF((L296-J296)&gt;VLOOKUP(C296,Input!$D$4:$L$8,4)*1000,VLOOKUP(C296,Input!$D$4:$L$8,4)*1000,L296-J296))</f>
        <v>2.25</v>
      </c>
      <c r="O296" s="95">
        <f>N296*Input!$B$1/1000</f>
        <v>1800</v>
      </c>
      <c r="P296" s="104">
        <f>IF(AND(B296&gt;=Input!$E$4,B296&lt;=Input!$F$4),Input!$K$4,IF(AND(B296&gt;=Input!$E$5,B296&lt;=Input!$F$5),Input!$K$5,IF(AND(B296&gt;=Input!$E$6,B296&lt;=Input!$F$6),Input!$K$6,IF(AND(B296&gt;=Input!$E$7,B296&lt;=Input!$F$7),Input!$K$7,0))))</f>
        <v>480</v>
      </c>
      <c r="Q296" s="58">
        <f t="shared" si="25"/>
        <v>640</v>
      </c>
      <c r="R296" s="59">
        <f>Q296*1000/Input!$B$1</f>
        <v>0.8</v>
      </c>
      <c r="S296" s="108">
        <f t="shared" si="26"/>
        <v>0</v>
      </c>
      <c r="T296" s="109">
        <f>S296*1000/Input!$B$1/(24*3600)</f>
        <v>0</v>
      </c>
      <c r="U296" s="114">
        <f t="shared" si="27"/>
        <v>0</v>
      </c>
    </row>
    <row r="297" spans="1:21" x14ac:dyDescent="0.45">
      <c r="A297" s="40">
        <v>2000</v>
      </c>
      <c r="B297" s="41">
        <f t="shared" si="28"/>
        <v>43395</v>
      </c>
      <c r="C297" s="41" t="str">
        <f>IF(AND(B297&gt;=Input!$E$4,B297&lt;=Input!$F$4),Input!$D$4,IF(AND(B297&gt;=Input!$E$5,B297&lt;=Input!$F$5),Input!$D$5,IF(AND(B297&gt;=Input!$E$6,B297&lt;=Input!$F$6),Input!$D$6,IF(AND(B297&gt;=Input!$E$7,B297&lt;=Input!$F$7),Input!$D$7,"휴농"))))</f>
        <v>생식기</v>
      </c>
      <c r="D297" s="32">
        <f>VLOOKUP(C297,Input!$D$4:$L$8,9)</f>
        <v>4</v>
      </c>
      <c r="E297" s="51">
        <f t="shared" si="29"/>
        <v>640</v>
      </c>
      <c r="F297" s="52">
        <f>E297*1000/Input!$B$1</f>
        <v>0.8</v>
      </c>
      <c r="G297" s="71">
        <f>IF(AND(B297&gt;=Input!$E$4,B297&lt;=Input!$F$4),Input!$Q$4,IF(AND(B297&gt;=Input!$E$5,B297&lt;=Input!$F$5),Input!$Q$5,IF(AND(B297&gt;=Input!$E$6,B297&lt;=Input!$F$6),Input!$Q$6,IF(AND(B297&gt;=Input!$E$7,B297&lt;=Input!$F$7),Input!$Q$7,0))))</f>
        <v>1.4999999999999999E-2</v>
      </c>
      <c r="H297" s="72">
        <f t="shared" si="24"/>
        <v>1.296</v>
      </c>
      <c r="I297" s="73">
        <f>H297*1000*1000/Input!$B$1</f>
        <v>1.62</v>
      </c>
      <c r="J297" s="82">
        <v>0.75</v>
      </c>
      <c r="K297" s="83">
        <f>J297*Input!$B$1/1000</f>
        <v>600</v>
      </c>
      <c r="L297" s="92">
        <v>0</v>
      </c>
      <c r="M297" s="93">
        <f>L297*Input!$B$1/1000</f>
        <v>0</v>
      </c>
      <c r="N297" s="94">
        <f>IF(J297&gt;=L297,0,IF((L297-J297)&gt;VLOOKUP(C297,Input!$D$4:$L$8,4)*1000,VLOOKUP(C297,Input!$D$4:$L$8,4)*1000,L297-J297))</f>
        <v>0</v>
      </c>
      <c r="O297" s="95">
        <f>N297*Input!$B$1/1000</f>
        <v>0</v>
      </c>
      <c r="P297" s="104">
        <f>IF(AND(B297&gt;=Input!$E$4,B297&lt;=Input!$F$4),Input!$K$4,IF(AND(B297&gt;=Input!$E$5,B297&lt;=Input!$F$5),Input!$K$5,IF(AND(B297&gt;=Input!$E$6,B297&lt;=Input!$F$6),Input!$K$6,IF(AND(B297&gt;=Input!$E$7,B297&lt;=Input!$F$7),Input!$K$7,0))))</f>
        <v>480</v>
      </c>
      <c r="Q297" s="58">
        <f t="shared" si="25"/>
        <v>640</v>
      </c>
      <c r="R297" s="59">
        <f>Q297*1000/Input!$B$1</f>
        <v>0.8</v>
      </c>
      <c r="S297" s="108">
        <f t="shared" si="26"/>
        <v>761.29600000000005</v>
      </c>
      <c r="T297" s="109">
        <f>S297*1000/Input!$B$1/(24*3600)</f>
        <v>1.101412037037037E-5</v>
      </c>
      <c r="U297" s="114">
        <f t="shared" si="27"/>
        <v>7.3427469135802476E-2</v>
      </c>
    </row>
    <row r="298" spans="1:21" x14ac:dyDescent="0.45">
      <c r="A298" s="40">
        <v>2000</v>
      </c>
      <c r="B298" s="41">
        <f t="shared" si="28"/>
        <v>43396</v>
      </c>
      <c r="C298" s="41" t="str">
        <f>IF(AND(B298&gt;=Input!$E$4,B298&lt;=Input!$F$4),Input!$D$4,IF(AND(B298&gt;=Input!$E$5,B298&lt;=Input!$F$5),Input!$D$5,IF(AND(B298&gt;=Input!$E$6,B298&lt;=Input!$F$6),Input!$D$6,IF(AND(B298&gt;=Input!$E$7,B298&lt;=Input!$F$7),Input!$D$7,"휴농"))))</f>
        <v>생식기</v>
      </c>
      <c r="D298" s="32">
        <f>VLOOKUP(C298,Input!$D$4:$L$8,9)</f>
        <v>4</v>
      </c>
      <c r="E298" s="51">
        <f t="shared" si="29"/>
        <v>640</v>
      </c>
      <c r="F298" s="52">
        <f>E298*1000/Input!$B$1</f>
        <v>0.8</v>
      </c>
      <c r="G298" s="71">
        <f>IF(AND(B298&gt;=Input!$E$4,B298&lt;=Input!$F$4),Input!$Q$4,IF(AND(B298&gt;=Input!$E$5,B298&lt;=Input!$F$5),Input!$Q$5,IF(AND(B298&gt;=Input!$E$6,B298&lt;=Input!$F$6),Input!$Q$6,IF(AND(B298&gt;=Input!$E$7,B298&lt;=Input!$F$7),Input!$Q$7,0))))</f>
        <v>1.4999999999999999E-2</v>
      </c>
      <c r="H298" s="72">
        <f t="shared" si="24"/>
        <v>1.296</v>
      </c>
      <c r="I298" s="73">
        <f>H298*1000*1000/Input!$B$1</f>
        <v>1.62</v>
      </c>
      <c r="J298" s="82">
        <v>0.5</v>
      </c>
      <c r="K298" s="83">
        <f>J298*Input!$B$1/1000</f>
        <v>400</v>
      </c>
      <c r="L298" s="92">
        <v>0.5</v>
      </c>
      <c r="M298" s="93">
        <f>L298*Input!$B$1/1000</f>
        <v>400</v>
      </c>
      <c r="N298" s="94">
        <f>IF(J298&gt;=L298,0,IF((L298-J298)&gt;VLOOKUP(C298,Input!$D$4:$L$8,4)*1000,VLOOKUP(C298,Input!$D$4:$L$8,4)*1000,L298-J298))</f>
        <v>0</v>
      </c>
      <c r="O298" s="95">
        <f>N298*Input!$B$1/1000</f>
        <v>0</v>
      </c>
      <c r="P298" s="104">
        <f>IF(AND(B298&gt;=Input!$E$4,B298&lt;=Input!$F$4),Input!$K$4,IF(AND(B298&gt;=Input!$E$5,B298&lt;=Input!$F$5),Input!$K$5,IF(AND(B298&gt;=Input!$E$6,B298&lt;=Input!$F$6),Input!$K$6,IF(AND(B298&gt;=Input!$E$7,B298&lt;=Input!$F$7),Input!$K$7,0))))</f>
        <v>480</v>
      </c>
      <c r="Q298" s="58">
        <f t="shared" si="25"/>
        <v>640</v>
      </c>
      <c r="R298" s="59">
        <f>Q298*1000/Input!$B$1</f>
        <v>0.8</v>
      </c>
      <c r="S298" s="108">
        <f t="shared" si="26"/>
        <v>561.29600000000005</v>
      </c>
      <c r="T298" s="109">
        <f>S298*1000/Input!$B$1/(24*3600)</f>
        <v>8.1206018518518524E-6</v>
      </c>
      <c r="U298" s="114">
        <f t="shared" si="27"/>
        <v>5.413734567901235E-2</v>
      </c>
    </row>
    <row r="299" spans="1:21" x14ac:dyDescent="0.45">
      <c r="A299" s="40">
        <v>2000</v>
      </c>
      <c r="B299" s="41">
        <f t="shared" si="28"/>
        <v>43397</v>
      </c>
      <c r="C299" s="41" t="str">
        <f>IF(AND(B299&gt;=Input!$E$4,B299&lt;=Input!$F$4),Input!$D$4,IF(AND(B299&gt;=Input!$E$5,B299&lt;=Input!$F$5),Input!$D$5,IF(AND(B299&gt;=Input!$E$6,B299&lt;=Input!$F$6),Input!$D$6,IF(AND(B299&gt;=Input!$E$7,B299&lt;=Input!$F$7),Input!$D$7,"휴농"))))</f>
        <v>생식기</v>
      </c>
      <c r="D299" s="32">
        <f>VLOOKUP(C299,Input!$D$4:$L$8,9)</f>
        <v>4</v>
      </c>
      <c r="E299" s="51">
        <f t="shared" si="29"/>
        <v>640</v>
      </c>
      <c r="F299" s="52">
        <f>E299*1000/Input!$B$1</f>
        <v>0.8</v>
      </c>
      <c r="G299" s="71">
        <f>IF(AND(B299&gt;=Input!$E$4,B299&lt;=Input!$F$4),Input!$Q$4,IF(AND(B299&gt;=Input!$E$5,B299&lt;=Input!$F$5),Input!$Q$5,IF(AND(B299&gt;=Input!$E$6,B299&lt;=Input!$F$6),Input!$Q$6,IF(AND(B299&gt;=Input!$E$7,B299&lt;=Input!$F$7),Input!$Q$7,0))))</f>
        <v>1.4999999999999999E-2</v>
      </c>
      <c r="H299" s="72">
        <f t="shared" si="24"/>
        <v>1.296</v>
      </c>
      <c r="I299" s="73">
        <f>H299*1000*1000/Input!$B$1</f>
        <v>1.62</v>
      </c>
      <c r="J299" s="82">
        <v>1.25</v>
      </c>
      <c r="K299" s="83">
        <f>J299*Input!$B$1/1000</f>
        <v>1000</v>
      </c>
      <c r="L299" s="92">
        <v>5</v>
      </c>
      <c r="M299" s="93">
        <f>L299*Input!$B$1/1000</f>
        <v>4000</v>
      </c>
      <c r="N299" s="94">
        <f>IF(J299&gt;=L299,0,IF((L299-J299)&gt;VLOOKUP(C299,Input!$D$4:$L$8,4)*1000,VLOOKUP(C299,Input!$D$4:$L$8,4)*1000,L299-J299))</f>
        <v>3.75</v>
      </c>
      <c r="O299" s="95">
        <f>N299*Input!$B$1/1000</f>
        <v>3000</v>
      </c>
      <c r="P299" s="104">
        <f>IF(AND(B299&gt;=Input!$E$4,B299&lt;=Input!$F$4),Input!$K$4,IF(AND(B299&gt;=Input!$E$5,B299&lt;=Input!$F$5),Input!$K$5,IF(AND(B299&gt;=Input!$E$6,B299&lt;=Input!$F$6),Input!$K$6,IF(AND(B299&gt;=Input!$E$7,B299&lt;=Input!$F$7),Input!$K$7,0))))</f>
        <v>480</v>
      </c>
      <c r="Q299" s="58">
        <f t="shared" si="25"/>
        <v>640</v>
      </c>
      <c r="R299" s="59">
        <f>Q299*1000/Input!$B$1</f>
        <v>0.8</v>
      </c>
      <c r="S299" s="108">
        <f t="shared" si="26"/>
        <v>0</v>
      </c>
      <c r="T299" s="109">
        <f>S299*1000/Input!$B$1/(24*3600)</f>
        <v>0</v>
      </c>
      <c r="U299" s="114">
        <f t="shared" si="27"/>
        <v>0</v>
      </c>
    </row>
    <row r="300" spans="1:21" x14ac:dyDescent="0.45">
      <c r="A300" s="40">
        <v>2000</v>
      </c>
      <c r="B300" s="41">
        <f t="shared" si="28"/>
        <v>43398</v>
      </c>
      <c r="C300" s="41" t="str">
        <f>IF(AND(B300&gt;=Input!$E$4,B300&lt;=Input!$F$4),Input!$D$4,IF(AND(B300&gt;=Input!$E$5,B300&lt;=Input!$F$5),Input!$D$5,IF(AND(B300&gt;=Input!$E$6,B300&lt;=Input!$F$6),Input!$D$6,IF(AND(B300&gt;=Input!$E$7,B300&lt;=Input!$F$7),Input!$D$7,"휴농"))))</f>
        <v>생식기</v>
      </c>
      <c r="D300" s="32">
        <f>VLOOKUP(C300,Input!$D$4:$L$8,9)</f>
        <v>4</v>
      </c>
      <c r="E300" s="51">
        <f t="shared" si="29"/>
        <v>640</v>
      </c>
      <c r="F300" s="52">
        <f>E300*1000/Input!$B$1</f>
        <v>0.8</v>
      </c>
      <c r="G300" s="71">
        <f>IF(AND(B300&gt;=Input!$E$4,B300&lt;=Input!$F$4),Input!$Q$4,IF(AND(B300&gt;=Input!$E$5,B300&lt;=Input!$F$5),Input!$Q$5,IF(AND(B300&gt;=Input!$E$6,B300&lt;=Input!$F$6),Input!$Q$6,IF(AND(B300&gt;=Input!$E$7,B300&lt;=Input!$F$7),Input!$Q$7,0))))</f>
        <v>1.4999999999999999E-2</v>
      </c>
      <c r="H300" s="72">
        <f t="shared" si="24"/>
        <v>1.296</v>
      </c>
      <c r="I300" s="73">
        <f>H300*1000*1000/Input!$B$1</f>
        <v>1.62</v>
      </c>
      <c r="J300" s="82">
        <v>1</v>
      </c>
      <c r="K300" s="83">
        <f>J300*Input!$B$1/1000</f>
        <v>800</v>
      </c>
      <c r="L300" s="92">
        <v>1.5</v>
      </c>
      <c r="M300" s="93">
        <f>L300*Input!$B$1/1000</f>
        <v>1200</v>
      </c>
      <c r="N300" s="94">
        <f>IF(J300&gt;=L300,0,IF((L300-J300)&gt;VLOOKUP(C300,Input!$D$4:$L$8,4)*1000,VLOOKUP(C300,Input!$D$4:$L$8,4)*1000,L300-J300))</f>
        <v>0.5</v>
      </c>
      <c r="O300" s="95">
        <f>N300*Input!$B$1/1000</f>
        <v>400</v>
      </c>
      <c r="P300" s="104">
        <f>IF(AND(B300&gt;=Input!$E$4,B300&lt;=Input!$F$4),Input!$K$4,IF(AND(B300&gt;=Input!$E$5,B300&lt;=Input!$F$5),Input!$K$5,IF(AND(B300&gt;=Input!$E$6,B300&lt;=Input!$F$6),Input!$K$6,IF(AND(B300&gt;=Input!$E$7,B300&lt;=Input!$F$7),Input!$K$7,0))))</f>
        <v>480</v>
      </c>
      <c r="Q300" s="58">
        <f t="shared" si="25"/>
        <v>640</v>
      </c>
      <c r="R300" s="59">
        <f>Q300*1000/Input!$B$1</f>
        <v>0.8</v>
      </c>
      <c r="S300" s="108">
        <f t="shared" si="26"/>
        <v>561.29600000000005</v>
      </c>
      <c r="T300" s="109">
        <f>S300*1000/Input!$B$1/(24*3600)</f>
        <v>8.1206018518518524E-6</v>
      </c>
      <c r="U300" s="114">
        <f t="shared" si="27"/>
        <v>5.413734567901235E-2</v>
      </c>
    </row>
    <row r="301" spans="1:21" x14ac:dyDescent="0.45">
      <c r="A301" s="40">
        <v>2000</v>
      </c>
      <c r="B301" s="41">
        <f t="shared" si="28"/>
        <v>43399</v>
      </c>
      <c r="C301" s="41" t="str">
        <f>IF(AND(B301&gt;=Input!$E$4,B301&lt;=Input!$F$4),Input!$D$4,IF(AND(B301&gt;=Input!$E$5,B301&lt;=Input!$F$5),Input!$D$5,IF(AND(B301&gt;=Input!$E$6,B301&lt;=Input!$F$6),Input!$D$6,IF(AND(B301&gt;=Input!$E$7,B301&lt;=Input!$F$7),Input!$D$7,"휴농"))))</f>
        <v>휴농</v>
      </c>
      <c r="D301" s="32">
        <f>VLOOKUP(C301,Input!$D$4:$L$8,9)</f>
        <v>5</v>
      </c>
      <c r="E301" s="51">
        <f t="shared" si="29"/>
        <v>640</v>
      </c>
      <c r="F301" s="52">
        <f>E301*1000/Input!$B$1</f>
        <v>0.8</v>
      </c>
      <c r="G301" s="71">
        <f>IF(AND(B301&gt;=Input!$E$4,B301&lt;=Input!$F$4),Input!$Q$4,IF(AND(B301&gt;=Input!$E$5,B301&lt;=Input!$F$5),Input!$Q$5,IF(AND(B301&gt;=Input!$E$6,B301&lt;=Input!$F$6),Input!$Q$6,IF(AND(B301&gt;=Input!$E$7,B301&lt;=Input!$F$7),Input!$Q$7,0))))</f>
        <v>0</v>
      </c>
      <c r="H301" s="72">
        <f t="shared" si="24"/>
        <v>0</v>
      </c>
      <c r="I301" s="73">
        <f>H301*1000*1000/Input!$B$1</f>
        <v>0</v>
      </c>
      <c r="J301" s="82">
        <v>0.5</v>
      </c>
      <c r="K301" s="83">
        <f>J301*Input!$B$1/1000</f>
        <v>400</v>
      </c>
      <c r="L301" s="92">
        <v>3</v>
      </c>
      <c r="M301" s="93">
        <f>L301*Input!$B$1/1000</f>
        <v>2400</v>
      </c>
      <c r="N301" s="94">
        <f>IF(J301&gt;=L301,0,IF((L301-J301)&gt;VLOOKUP(C301,Input!$D$4:$L$8,4)*1000,VLOOKUP(C301,Input!$D$4:$L$8,4)*1000,L301-J301))</f>
        <v>2.5</v>
      </c>
      <c r="O301" s="95">
        <f>N301*Input!$B$1/1000</f>
        <v>2000</v>
      </c>
      <c r="P301" s="104">
        <f>IF(AND(B301&gt;=Input!$E$4,B301&lt;=Input!$F$4),Input!$K$4,IF(AND(B301&gt;=Input!$E$5,B301&lt;=Input!$F$5),Input!$K$5,IF(AND(B301&gt;=Input!$E$6,B301&lt;=Input!$F$6),Input!$K$6,IF(AND(B301&gt;=Input!$E$7,B301&lt;=Input!$F$7),Input!$K$7,0))))</f>
        <v>0</v>
      </c>
      <c r="Q301" s="58">
        <f t="shared" si="25"/>
        <v>640</v>
      </c>
      <c r="R301" s="59">
        <f>Q301*1000/Input!$B$1</f>
        <v>0.8</v>
      </c>
      <c r="S301" s="108">
        <f t="shared" si="26"/>
        <v>0</v>
      </c>
      <c r="T301" s="109">
        <f>S301*1000/Input!$B$1/(24*3600)</f>
        <v>0</v>
      </c>
      <c r="U301" s="114">
        <f t="shared" si="27"/>
        <v>0</v>
      </c>
    </row>
    <row r="302" spans="1:21" x14ac:dyDescent="0.45">
      <c r="A302" s="40">
        <v>2000</v>
      </c>
      <c r="B302" s="41">
        <f t="shared" si="28"/>
        <v>43400</v>
      </c>
      <c r="C302" s="41" t="str">
        <f>IF(AND(B302&gt;=Input!$E$4,B302&lt;=Input!$F$4),Input!$D$4,IF(AND(B302&gt;=Input!$E$5,B302&lt;=Input!$F$5),Input!$D$5,IF(AND(B302&gt;=Input!$E$6,B302&lt;=Input!$F$6),Input!$D$6,IF(AND(B302&gt;=Input!$E$7,B302&lt;=Input!$F$7),Input!$D$7,"휴농"))))</f>
        <v>휴농</v>
      </c>
      <c r="D302" s="32">
        <f>VLOOKUP(C302,Input!$D$4:$L$8,9)</f>
        <v>5</v>
      </c>
      <c r="E302" s="51">
        <f t="shared" si="29"/>
        <v>640</v>
      </c>
      <c r="F302" s="52">
        <f>E302*1000/Input!$B$1</f>
        <v>0.8</v>
      </c>
      <c r="G302" s="71">
        <f>IF(AND(B302&gt;=Input!$E$4,B302&lt;=Input!$F$4),Input!$Q$4,IF(AND(B302&gt;=Input!$E$5,B302&lt;=Input!$F$5),Input!$Q$5,IF(AND(B302&gt;=Input!$E$6,B302&lt;=Input!$F$6),Input!$Q$6,IF(AND(B302&gt;=Input!$E$7,B302&lt;=Input!$F$7),Input!$Q$7,0))))</f>
        <v>0</v>
      </c>
      <c r="H302" s="72">
        <f t="shared" si="24"/>
        <v>0</v>
      </c>
      <c r="I302" s="73">
        <f>H302*1000*1000/Input!$B$1</f>
        <v>0</v>
      </c>
      <c r="J302" s="82">
        <v>0.5</v>
      </c>
      <c r="K302" s="83">
        <f>J302*Input!$B$1/1000</f>
        <v>400</v>
      </c>
      <c r="L302" s="92">
        <v>3</v>
      </c>
      <c r="M302" s="93">
        <f>L302*Input!$B$1/1000</f>
        <v>2400</v>
      </c>
      <c r="N302" s="94">
        <f>IF(J302&gt;=L302,0,IF((L302-J302)&gt;VLOOKUP(C302,Input!$D$4:$L$8,4)*1000,VLOOKUP(C302,Input!$D$4:$L$8,4)*1000,L302-J302))</f>
        <v>2.5</v>
      </c>
      <c r="O302" s="95">
        <f>N302*Input!$B$1/1000</f>
        <v>2000</v>
      </c>
      <c r="P302" s="104">
        <f>IF(AND(B302&gt;=Input!$E$4,B302&lt;=Input!$F$4),Input!$K$4,IF(AND(B302&gt;=Input!$E$5,B302&lt;=Input!$F$5),Input!$K$5,IF(AND(B302&gt;=Input!$E$6,B302&lt;=Input!$F$6),Input!$K$6,IF(AND(B302&gt;=Input!$E$7,B302&lt;=Input!$F$7),Input!$K$7,0))))</f>
        <v>0</v>
      </c>
      <c r="Q302" s="58">
        <f t="shared" si="25"/>
        <v>640</v>
      </c>
      <c r="R302" s="59">
        <f>Q302*1000/Input!$B$1</f>
        <v>0.8</v>
      </c>
      <c r="S302" s="108">
        <f t="shared" si="26"/>
        <v>0</v>
      </c>
      <c r="T302" s="109">
        <f>S302*1000/Input!$B$1/(24*3600)</f>
        <v>0</v>
      </c>
      <c r="U302" s="114">
        <f t="shared" si="27"/>
        <v>0</v>
      </c>
    </row>
    <row r="303" spans="1:21" x14ac:dyDescent="0.45">
      <c r="A303" s="40">
        <v>2000</v>
      </c>
      <c r="B303" s="41">
        <f t="shared" si="28"/>
        <v>43401</v>
      </c>
      <c r="C303" s="41" t="str">
        <f>IF(AND(B303&gt;=Input!$E$4,B303&lt;=Input!$F$4),Input!$D$4,IF(AND(B303&gt;=Input!$E$5,B303&lt;=Input!$F$5),Input!$D$5,IF(AND(B303&gt;=Input!$E$6,B303&lt;=Input!$F$6),Input!$D$6,IF(AND(B303&gt;=Input!$E$7,B303&lt;=Input!$F$7),Input!$D$7,"휴농"))))</f>
        <v>휴농</v>
      </c>
      <c r="D303" s="32">
        <f>VLOOKUP(C303,Input!$D$4:$L$8,9)</f>
        <v>5</v>
      </c>
      <c r="E303" s="51">
        <f t="shared" si="29"/>
        <v>640</v>
      </c>
      <c r="F303" s="52">
        <f>E303*1000/Input!$B$1</f>
        <v>0.8</v>
      </c>
      <c r="G303" s="71">
        <f>IF(AND(B303&gt;=Input!$E$4,B303&lt;=Input!$F$4),Input!$Q$4,IF(AND(B303&gt;=Input!$E$5,B303&lt;=Input!$F$5),Input!$Q$5,IF(AND(B303&gt;=Input!$E$6,B303&lt;=Input!$F$6),Input!$Q$6,IF(AND(B303&gt;=Input!$E$7,B303&lt;=Input!$F$7),Input!$Q$7,0))))</f>
        <v>0</v>
      </c>
      <c r="H303" s="72">
        <f t="shared" si="24"/>
        <v>0</v>
      </c>
      <c r="I303" s="73">
        <f>H303*1000*1000/Input!$B$1</f>
        <v>0</v>
      </c>
      <c r="J303" s="82">
        <v>1.25</v>
      </c>
      <c r="K303" s="83">
        <f>J303*Input!$B$1/1000</f>
        <v>1000</v>
      </c>
      <c r="L303" s="92">
        <v>4.5</v>
      </c>
      <c r="M303" s="93">
        <f>L303*Input!$B$1/1000</f>
        <v>3600</v>
      </c>
      <c r="N303" s="94">
        <f>IF(J303&gt;=L303,0,IF((L303-J303)&gt;VLOOKUP(C303,Input!$D$4:$L$8,4)*1000,VLOOKUP(C303,Input!$D$4:$L$8,4)*1000,L303-J303))</f>
        <v>3.25</v>
      </c>
      <c r="O303" s="95">
        <f>N303*Input!$B$1/1000</f>
        <v>2600</v>
      </c>
      <c r="P303" s="104">
        <f>IF(AND(B303&gt;=Input!$E$4,B303&lt;=Input!$F$4),Input!$K$4,IF(AND(B303&gt;=Input!$E$5,B303&lt;=Input!$F$5),Input!$K$5,IF(AND(B303&gt;=Input!$E$6,B303&lt;=Input!$F$6),Input!$K$6,IF(AND(B303&gt;=Input!$E$7,B303&lt;=Input!$F$7),Input!$K$7,0))))</f>
        <v>0</v>
      </c>
      <c r="Q303" s="58">
        <f t="shared" si="25"/>
        <v>640</v>
      </c>
      <c r="R303" s="59">
        <f>Q303*1000/Input!$B$1</f>
        <v>0.8</v>
      </c>
      <c r="S303" s="108">
        <f t="shared" si="26"/>
        <v>0</v>
      </c>
      <c r="T303" s="109">
        <f>S303*1000/Input!$B$1/(24*3600)</f>
        <v>0</v>
      </c>
      <c r="U303" s="114">
        <f t="shared" si="27"/>
        <v>0</v>
      </c>
    </row>
    <row r="304" spans="1:21" x14ac:dyDescent="0.45">
      <c r="A304" s="40">
        <v>2000</v>
      </c>
      <c r="B304" s="41">
        <f t="shared" si="28"/>
        <v>43402</v>
      </c>
      <c r="C304" s="41" t="str">
        <f>IF(AND(B304&gt;=Input!$E$4,B304&lt;=Input!$F$4),Input!$D$4,IF(AND(B304&gt;=Input!$E$5,B304&lt;=Input!$F$5),Input!$D$5,IF(AND(B304&gt;=Input!$E$6,B304&lt;=Input!$F$6),Input!$D$6,IF(AND(B304&gt;=Input!$E$7,B304&lt;=Input!$F$7),Input!$D$7,"휴농"))))</f>
        <v>휴농</v>
      </c>
      <c r="D304" s="32">
        <f>VLOOKUP(C304,Input!$D$4:$L$8,9)</f>
        <v>5</v>
      </c>
      <c r="E304" s="51">
        <f t="shared" si="29"/>
        <v>640</v>
      </c>
      <c r="F304" s="52">
        <f>E304*1000/Input!$B$1</f>
        <v>0.8</v>
      </c>
      <c r="G304" s="71">
        <f>IF(AND(B304&gt;=Input!$E$4,B304&lt;=Input!$F$4),Input!$Q$4,IF(AND(B304&gt;=Input!$E$5,B304&lt;=Input!$F$5),Input!$Q$5,IF(AND(B304&gt;=Input!$E$6,B304&lt;=Input!$F$6),Input!$Q$6,IF(AND(B304&gt;=Input!$E$7,B304&lt;=Input!$F$7),Input!$Q$7,0))))</f>
        <v>0</v>
      </c>
      <c r="H304" s="72">
        <f t="shared" si="24"/>
        <v>0</v>
      </c>
      <c r="I304" s="73">
        <f>H304*1000*1000/Input!$B$1</f>
        <v>0</v>
      </c>
      <c r="J304" s="82">
        <v>0.5</v>
      </c>
      <c r="K304" s="83">
        <f>J304*Input!$B$1/1000</f>
        <v>400</v>
      </c>
      <c r="L304" s="92">
        <v>2</v>
      </c>
      <c r="M304" s="93">
        <f>L304*Input!$B$1/1000</f>
        <v>1600</v>
      </c>
      <c r="N304" s="94">
        <f>IF(J304&gt;=L304,0,IF((L304-J304)&gt;VLOOKUP(C304,Input!$D$4:$L$8,4)*1000,VLOOKUP(C304,Input!$D$4:$L$8,4)*1000,L304-J304))</f>
        <v>1.5</v>
      </c>
      <c r="O304" s="95">
        <f>N304*Input!$B$1/1000</f>
        <v>1200</v>
      </c>
      <c r="P304" s="104">
        <f>IF(AND(B304&gt;=Input!$E$4,B304&lt;=Input!$F$4),Input!$K$4,IF(AND(B304&gt;=Input!$E$5,B304&lt;=Input!$F$5),Input!$K$5,IF(AND(B304&gt;=Input!$E$6,B304&lt;=Input!$F$6),Input!$K$6,IF(AND(B304&gt;=Input!$E$7,B304&lt;=Input!$F$7),Input!$K$7,0))))</f>
        <v>0</v>
      </c>
      <c r="Q304" s="58">
        <f t="shared" si="25"/>
        <v>640</v>
      </c>
      <c r="R304" s="59">
        <f>Q304*1000/Input!$B$1</f>
        <v>0.8</v>
      </c>
      <c r="S304" s="108">
        <f t="shared" si="26"/>
        <v>0</v>
      </c>
      <c r="T304" s="109">
        <f>S304*1000/Input!$B$1/(24*3600)</f>
        <v>0</v>
      </c>
      <c r="U304" s="114">
        <f t="shared" si="27"/>
        <v>0</v>
      </c>
    </row>
    <row r="305" spans="1:21" x14ac:dyDescent="0.45">
      <c r="A305" s="40">
        <v>2000</v>
      </c>
      <c r="B305" s="41">
        <f t="shared" si="28"/>
        <v>43403</v>
      </c>
      <c r="C305" s="41" t="str">
        <f>IF(AND(B305&gt;=Input!$E$4,B305&lt;=Input!$F$4),Input!$D$4,IF(AND(B305&gt;=Input!$E$5,B305&lt;=Input!$F$5),Input!$D$5,IF(AND(B305&gt;=Input!$E$6,B305&lt;=Input!$F$6),Input!$D$6,IF(AND(B305&gt;=Input!$E$7,B305&lt;=Input!$F$7),Input!$D$7,"휴농"))))</f>
        <v>휴농</v>
      </c>
      <c r="D305" s="32">
        <f>VLOOKUP(C305,Input!$D$4:$L$8,9)</f>
        <v>5</v>
      </c>
      <c r="E305" s="51">
        <f t="shared" si="29"/>
        <v>640</v>
      </c>
      <c r="F305" s="52">
        <f>E305*1000/Input!$B$1</f>
        <v>0.8</v>
      </c>
      <c r="G305" s="71">
        <f>IF(AND(B305&gt;=Input!$E$4,B305&lt;=Input!$F$4),Input!$Q$4,IF(AND(B305&gt;=Input!$E$5,B305&lt;=Input!$F$5),Input!$Q$5,IF(AND(B305&gt;=Input!$E$6,B305&lt;=Input!$F$6),Input!$Q$6,IF(AND(B305&gt;=Input!$E$7,B305&lt;=Input!$F$7),Input!$Q$7,0))))</f>
        <v>0</v>
      </c>
      <c r="H305" s="72">
        <f t="shared" si="24"/>
        <v>0</v>
      </c>
      <c r="I305" s="73">
        <f>H305*1000*1000/Input!$B$1</f>
        <v>0</v>
      </c>
      <c r="J305" s="82">
        <v>0.5</v>
      </c>
      <c r="K305" s="83">
        <f>J305*Input!$B$1/1000</f>
        <v>400</v>
      </c>
      <c r="L305" s="92">
        <v>2.5</v>
      </c>
      <c r="M305" s="93">
        <f>L305*Input!$B$1/1000</f>
        <v>2000</v>
      </c>
      <c r="N305" s="94">
        <f>IF(J305&gt;=L305,0,IF((L305-J305)&gt;VLOOKUP(C305,Input!$D$4:$L$8,4)*1000,VLOOKUP(C305,Input!$D$4:$L$8,4)*1000,L305-J305))</f>
        <v>2</v>
      </c>
      <c r="O305" s="95">
        <f>N305*Input!$B$1/1000</f>
        <v>1600</v>
      </c>
      <c r="P305" s="104">
        <f>IF(AND(B305&gt;=Input!$E$4,B305&lt;=Input!$F$4),Input!$K$4,IF(AND(B305&gt;=Input!$E$5,B305&lt;=Input!$F$5),Input!$K$5,IF(AND(B305&gt;=Input!$E$6,B305&lt;=Input!$F$6),Input!$K$6,IF(AND(B305&gt;=Input!$E$7,B305&lt;=Input!$F$7),Input!$K$7,0))))</f>
        <v>0</v>
      </c>
      <c r="Q305" s="58">
        <f t="shared" si="25"/>
        <v>640</v>
      </c>
      <c r="R305" s="59">
        <f>Q305*1000/Input!$B$1</f>
        <v>0.8</v>
      </c>
      <c r="S305" s="108">
        <f t="shared" si="26"/>
        <v>0</v>
      </c>
      <c r="T305" s="109">
        <f>S305*1000/Input!$B$1/(24*3600)</f>
        <v>0</v>
      </c>
      <c r="U305" s="114">
        <f t="shared" si="27"/>
        <v>0</v>
      </c>
    </row>
    <row r="306" spans="1:21" x14ac:dyDescent="0.45">
      <c r="A306" s="40">
        <v>2000</v>
      </c>
      <c r="B306" s="41">
        <f t="shared" si="28"/>
        <v>43404</v>
      </c>
      <c r="C306" s="41" t="str">
        <f>IF(AND(B306&gt;=Input!$E$4,B306&lt;=Input!$F$4),Input!$D$4,IF(AND(B306&gt;=Input!$E$5,B306&lt;=Input!$F$5),Input!$D$5,IF(AND(B306&gt;=Input!$E$6,B306&lt;=Input!$F$6),Input!$D$6,IF(AND(B306&gt;=Input!$E$7,B306&lt;=Input!$F$7),Input!$D$7,"휴농"))))</f>
        <v>휴농</v>
      </c>
      <c r="D306" s="32">
        <f>VLOOKUP(C306,Input!$D$4:$L$8,9)</f>
        <v>5</v>
      </c>
      <c r="E306" s="51">
        <f t="shared" si="29"/>
        <v>640</v>
      </c>
      <c r="F306" s="52">
        <f>E306*1000/Input!$B$1</f>
        <v>0.8</v>
      </c>
      <c r="G306" s="71">
        <f>IF(AND(B306&gt;=Input!$E$4,B306&lt;=Input!$F$4),Input!$Q$4,IF(AND(B306&gt;=Input!$E$5,B306&lt;=Input!$F$5),Input!$Q$5,IF(AND(B306&gt;=Input!$E$6,B306&lt;=Input!$F$6),Input!$Q$6,IF(AND(B306&gt;=Input!$E$7,B306&lt;=Input!$F$7),Input!$Q$7,0))))</f>
        <v>0</v>
      </c>
      <c r="H306" s="72">
        <f t="shared" si="24"/>
        <v>0</v>
      </c>
      <c r="I306" s="73">
        <f>H306*1000*1000/Input!$B$1</f>
        <v>0</v>
      </c>
      <c r="J306" s="82">
        <v>1.25</v>
      </c>
      <c r="K306" s="83">
        <f>J306*Input!$B$1/1000</f>
        <v>1000</v>
      </c>
      <c r="L306" s="92">
        <v>4</v>
      </c>
      <c r="M306" s="93">
        <f>L306*Input!$B$1/1000</f>
        <v>3200</v>
      </c>
      <c r="N306" s="94">
        <f>IF(J306&gt;=L306,0,IF((L306-J306)&gt;VLOOKUP(C306,Input!$D$4:$L$8,4)*1000,VLOOKUP(C306,Input!$D$4:$L$8,4)*1000,L306-J306))</f>
        <v>2.75</v>
      </c>
      <c r="O306" s="95">
        <f>N306*Input!$B$1/1000</f>
        <v>2200</v>
      </c>
      <c r="P306" s="104">
        <f>IF(AND(B306&gt;=Input!$E$4,B306&lt;=Input!$F$4),Input!$K$4,IF(AND(B306&gt;=Input!$E$5,B306&lt;=Input!$F$5),Input!$K$5,IF(AND(B306&gt;=Input!$E$6,B306&lt;=Input!$F$6),Input!$K$6,IF(AND(B306&gt;=Input!$E$7,B306&lt;=Input!$F$7),Input!$K$7,0))))</f>
        <v>0</v>
      </c>
      <c r="Q306" s="58">
        <f t="shared" si="25"/>
        <v>640</v>
      </c>
      <c r="R306" s="59">
        <f>Q306*1000/Input!$B$1</f>
        <v>0.8</v>
      </c>
      <c r="S306" s="108">
        <f t="shared" si="26"/>
        <v>0</v>
      </c>
      <c r="T306" s="109">
        <f>S306*1000/Input!$B$1/(24*3600)</f>
        <v>0</v>
      </c>
      <c r="U306" s="114">
        <f t="shared" si="27"/>
        <v>0</v>
      </c>
    </row>
    <row r="307" spans="1:21" x14ac:dyDescent="0.45">
      <c r="A307" s="40">
        <v>2000</v>
      </c>
      <c r="B307" s="41">
        <f t="shared" si="28"/>
        <v>43405</v>
      </c>
      <c r="C307" s="41" t="str">
        <f>IF(AND(B307&gt;=Input!$E$4,B307&lt;=Input!$F$4),Input!$D$4,IF(AND(B307&gt;=Input!$E$5,B307&lt;=Input!$F$5),Input!$D$5,IF(AND(B307&gt;=Input!$E$6,B307&lt;=Input!$F$6),Input!$D$6,IF(AND(B307&gt;=Input!$E$7,B307&lt;=Input!$F$7),Input!$D$7,"휴농"))))</f>
        <v>휴농</v>
      </c>
      <c r="D307" s="32">
        <f>VLOOKUP(C307,Input!$D$4:$L$8,9)</f>
        <v>5</v>
      </c>
      <c r="E307" s="51">
        <f t="shared" si="29"/>
        <v>640</v>
      </c>
      <c r="F307" s="52">
        <f>E307*1000/Input!$B$1</f>
        <v>0.8</v>
      </c>
      <c r="G307" s="71">
        <f>IF(AND(B307&gt;=Input!$E$4,B307&lt;=Input!$F$4),Input!$Q$4,IF(AND(B307&gt;=Input!$E$5,B307&lt;=Input!$F$5),Input!$Q$5,IF(AND(B307&gt;=Input!$E$6,B307&lt;=Input!$F$6),Input!$Q$6,IF(AND(B307&gt;=Input!$E$7,B307&lt;=Input!$F$7),Input!$Q$7,0))))</f>
        <v>0</v>
      </c>
      <c r="H307" s="72">
        <f t="shared" si="24"/>
        <v>0</v>
      </c>
      <c r="I307" s="73">
        <f>H307*1000*1000/Input!$B$1</f>
        <v>0</v>
      </c>
      <c r="J307" s="82">
        <v>0.5</v>
      </c>
      <c r="K307" s="83">
        <f>J307*Input!$B$1/1000</f>
        <v>400</v>
      </c>
      <c r="L307" s="92">
        <v>4.5</v>
      </c>
      <c r="M307" s="93">
        <f>L307*Input!$B$1/1000</f>
        <v>3600</v>
      </c>
      <c r="N307" s="94">
        <f>IF(J307&gt;=L307,0,IF((L307-J307)&gt;VLOOKUP(C307,Input!$D$4:$L$8,4)*1000,VLOOKUP(C307,Input!$D$4:$L$8,4)*1000,L307-J307))</f>
        <v>4</v>
      </c>
      <c r="O307" s="95">
        <f>N307*Input!$B$1/1000</f>
        <v>3200</v>
      </c>
      <c r="P307" s="104">
        <f>IF(AND(B307&gt;=Input!$E$4,B307&lt;=Input!$F$4),Input!$K$4,IF(AND(B307&gt;=Input!$E$5,B307&lt;=Input!$F$5),Input!$K$5,IF(AND(B307&gt;=Input!$E$6,B307&lt;=Input!$F$6),Input!$K$6,IF(AND(B307&gt;=Input!$E$7,B307&lt;=Input!$F$7),Input!$K$7,0))))</f>
        <v>0</v>
      </c>
      <c r="Q307" s="58">
        <f t="shared" si="25"/>
        <v>640</v>
      </c>
      <c r="R307" s="59">
        <f>Q307*1000/Input!$B$1</f>
        <v>0.8</v>
      </c>
      <c r="S307" s="108">
        <f t="shared" si="26"/>
        <v>0</v>
      </c>
      <c r="T307" s="109">
        <f>S307*1000/Input!$B$1/(24*3600)</f>
        <v>0</v>
      </c>
      <c r="U307" s="114">
        <f t="shared" si="27"/>
        <v>0</v>
      </c>
    </row>
    <row r="308" spans="1:21" x14ac:dyDescent="0.45">
      <c r="A308" s="40">
        <v>2000</v>
      </c>
      <c r="B308" s="41">
        <f t="shared" si="28"/>
        <v>43406</v>
      </c>
      <c r="C308" s="41" t="str">
        <f>IF(AND(B308&gt;=Input!$E$4,B308&lt;=Input!$F$4),Input!$D$4,IF(AND(B308&gt;=Input!$E$5,B308&lt;=Input!$F$5),Input!$D$5,IF(AND(B308&gt;=Input!$E$6,B308&lt;=Input!$F$6),Input!$D$6,IF(AND(B308&gt;=Input!$E$7,B308&lt;=Input!$F$7),Input!$D$7,"휴농"))))</f>
        <v>휴농</v>
      </c>
      <c r="D308" s="32">
        <f>VLOOKUP(C308,Input!$D$4:$L$8,9)</f>
        <v>5</v>
      </c>
      <c r="E308" s="51">
        <f t="shared" si="29"/>
        <v>640</v>
      </c>
      <c r="F308" s="52">
        <f>E308*1000/Input!$B$1</f>
        <v>0.8</v>
      </c>
      <c r="G308" s="71">
        <f>IF(AND(B308&gt;=Input!$E$4,B308&lt;=Input!$F$4),Input!$Q$4,IF(AND(B308&gt;=Input!$E$5,B308&lt;=Input!$F$5),Input!$Q$5,IF(AND(B308&gt;=Input!$E$6,B308&lt;=Input!$F$6),Input!$Q$6,IF(AND(B308&gt;=Input!$E$7,B308&lt;=Input!$F$7),Input!$Q$7,0))))</f>
        <v>0</v>
      </c>
      <c r="H308" s="72">
        <f t="shared" si="24"/>
        <v>0</v>
      </c>
      <c r="I308" s="73">
        <f>H308*1000*1000/Input!$B$1</f>
        <v>0</v>
      </c>
      <c r="J308" s="82">
        <v>1</v>
      </c>
      <c r="K308" s="83">
        <f>J308*Input!$B$1/1000</f>
        <v>800</v>
      </c>
      <c r="L308" s="92">
        <v>2.5</v>
      </c>
      <c r="M308" s="93">
        <f>L308*Input!$B$1/1000</f>
        <v>2000</v>
      </c>
      <c r="N308" s="94">
        <f>IF(J308&gt;=L308,0,IF((L308-J308)&gt;VLOOKUP(C308,Input!$D$4:$L$8,4)*1000,VLOOKUP(C308,Input!$D$4:$L$8,4)*1000,L308-J308))</f>
        <v>1.5</v>
      </c>
      <c r="O308" s="95">
        <f>N308*Input!$B$1/1000</f>
        <v>1200</v>
      </c>
      <c r="P308" s="104">
        <f>IF(AND(B308&gt;=Input!$E$4,B308&lt;=Input!$F$4),Input!$K$4,IF(AND(B308&gt;=Input!$E$5,B308&lt;=Input!$F$5),Input!$K$5,IF(AND(B308&gt;=Input!$E$6,B308&lt;=Input!$F$6),Input!$K$6,IF(AND(B308&gt;=Input!$E$7,B308&lt;=Input!$F$7),Input!$K$7,0))))</f>
        <v>0</v>
      </c>
      <c r="Q308" s="58">
        <f t="shared" si="25"/>
        <v>640</v>
      </c>
      <c r="R308" s="59">
        <f>Q308*1000/Input!$B$1</f>
        <v>0.8</v>
      </c>
      <c r="S308" s="108">
        <f t="shared" si="26"/>
        <v>240</v>
      </c>
      <c r="T308" s="109">
        <f>S308*1000/Input!$B$1/(24*3600)</f>
        <v>3.472222222222222E-6</v>
      </c>
      <c r="U308" s="114">
        <f t="shared" si="27"/>
        <v>0</v>
      </c>
    </row>
    <row r="309" spans="1:21" x14ac:dyDescent="0.45">
      <c r="A309" s="40">
        <v>2000</v>
      </c>
      <c r="B309" s="41">
        <f t="shared" si="28"/>
        <v>43407</v>
      </c>
      <c r="C309" s="41" t="str">
        <f>IF(AND(B309&gt;=Input!$E$4,B309&lt;=Input!$F$4),Input!$D$4,IF(AND(B309&gt;=Input!$E$5,B309&lt;=Input!$F$5),Input!$D$5,IF(AND(B309&gt;=Input!$E$6,B309&lt;=Input!$F$6),Input!$D$6,IF(AND(B309&gt;=Input!$E$7,B309&lt;=Input!$F$7),Input!$D$7,"휴농"))))</f>
        <v>휴농</v>
      </c>
      <c r="D309" s="32">
        <f>VLOOKUP(C309,Input!$D$4:$L$8,9)</f>
        <v>5</v>
      </c>
      <c r="E309" s="51">
        <f t="shared" si="29"/>
        <v>640</v>
      </c>
      <c r="F309" s="52">
        <f>E309*1000/Input!$B$1</f>
        <v>0.8</v>
      </c>
      <c r="G309" s="71">
        <f>IF(AND(B309&gt;=Input!$E$4,B309&lt;=Input!$F$4),Input!$Q$4,IF(AND(B309&gt;=Input!$E$5,B309&lt;=Input!$F$5),Input!$Q$5,IF(AND(B309&gt;=Input!$E$6,B309&lt;=Input!$F$6),Input!$Q$6,IF(AND(B309&gt;=Input!$E$7,B309&lt;=Input!$F$7),Input!$Q$7,0))))</f>
        <v>0</v>
      </c>
      <c r="H309" s="72">
        <f t="shared" si="24"/>
        <v>0</v>
      </c>
      <c r="I309" s="73">
        <f>H309*1000*1000/Input!$B$1</f>
        <v>0</v>
      </c>
      <c r="J309" s="82">
        <v>0.5</v>
      </c>
      <c r="K309" s="83">
        <f>J309*Input!$B$1/1000</f>
        <v>400</v>
      </c>
      <c r="L309" s="92">
        <v>0.5</v>
      </c>
      <c r="M309" s="93">
        <f>L309*Input!$B$1/1000</f>
        <v>400</v>
      </c>
      <c r="N309" s="94">
        <f>IF(J309&gt;=L309,0,IF((L309-J309)&gt;VLOOKUP(C309,Input!$D$4:$L$8,4)*1000,VLOOKUP(C309,Input!$D$4:$L$8,4)*1000,L309-J309))</f>
        <v>0</v>
      </c>
      <c r="O309" s="95">
        <f>N309*Input!$B$1/1000</f>
        <v>0</v>
      </c>
      <c r="P309" s="104">
        <f>IF(AND(B309&gt;=Input!$E$4,B309&lt;=Input!$F$4),Input!$K$4,IF(AND(B309&gt;=Input!$E$5,B309&lt;=Input!$F$5),Input!$K$5,IF(AND(B309&gt;=Input!$E$6,B309&lt;=Input!$F$6),Input!$K$6,IF(AND(B309&gt;=Input!$E$7,B309&lt;=Input!$F$7),Input!$K$7,0))))</f>
        <v>0</v>
      </c>
      <c r="Q309" s="58">
        <f t="shared" si="25"/>
        <v>640</v>
      </c>
      <c r="R309" s="59">
        <f>Q309*1000/Input!$B$1</f>
        <v>0.8</v>
      </c>
      <c r="S309" s="108">
        <f t="shared" si="26"/>
        <v>1040</v>
      </c>
      <c r="T309" s="109">
        <f>S309*1000/Input!$B$1/(24*3600)</f>
        <v>1.5046296296296297E-5</v>
      </c>
      <c r="U309" s="114">
        <f t="shared" si="27"/>
        <v>0</v>
      </c>
    </row>
    <row r="310" spans="1:21" x14ac:dyDescent="0.45">
      <c r="A310" s="40">
        <v>2000</v>
      </c>
      <c r="B310" s="41">
        <f t="shared" si="28"/>
        <v>43408</v>
      </c>
      <c r="C310" s="41" t="str">
        <f>IF(AND(B310&gt;=Input!$E$4,B310&lt;=Input!$F$4),Input!$D$4,IF(AND(B310&gt;=Input!$E$5,B310&lt;=Input!$F$5),Input!$D$5,IF(AND(B310&gt;=Input!$E$6,B310&lt;=Input!$F$6),Input!$D$6,IF(AND(B310&gt;=Input!$E$7,B310&lt;=Input!$F$7),Input!$D$7,"휴농"))))</f>
        <v>휴농</v>
      </c>
      <c r="D310" s="32">
        <f>VLOOKUP(C310,Input!$D$4:$L$8,9)</f>
        <v>5</v>
      </c>
      <c r="E310" s="51">
        <f t="shared" si="29"/>
        <v>640</v>
      </c>
      <c r="F310" s="52">
        <f>E310*1000/Input!$B$1</f>
        <v>0.8</v>
      </c>
      <c r="G310" s="71">
        <f>IF(AND(B310&gt;=Input!$E$4,B310&lt;=Input!$F$4),Input!$Q$4,IF(AND(B310&gt;=Input!$E$5,B310&lt;=Input!$F$5),Input!$Q$5,IF(AND(B310&gt;=Input!$E$6,B310&lt;=Input!$F$6),Input!$Q$6,IF(AND(B310&gt;=Input!$E$7,B310&lt;=Input!$F$7),Input!$Q$7,0))))</f>
        <v>0</v>
      </c>
      <c r="H310" s="72">
        <f t="shared" si="24"/>
        <v>0</v>
      </c>
      <c r="I310" s="73">
        <f>H310*1000*1000/Input!$B$1</f>
        <v>0</v>
      </c>
      <c r="J310" s="82">
        <v>1</v>
      </c>
      <c r="K310" s="83">
        <f>J310*Input!$B$1/1000</f>
        <v>800</v>
      </c>
      <c r="L310" s="92">
        <v>0</v>
      </c>
      <c r="M310" s="93">
        <f>L310*Input!$B$1/1000</f>
        <v>0</v>
      </c>
      <c r="N310" s="94">
        <f>IF(J310&gt;=L310,0,IF((L310-J310)&gt;VLOOKUP(C310,Input!$D$4:$L$8,4)*1000,VLOOKUP(C310,Input!$D$4:$L$8,4)*1000,L310-J310))</f>
        <v>0</v>
      </c>
      <c r="O310" s="95">
        <f>N310*Input!$B$1/1000</f>
        <v>0</v>
      </c>
      <c r="P310" s="104">
        <f>IF(AND(B310&gt;=Input!$E$4,B310&lt;=Input!$F$4),Input!$K$4,IF(AND(B310&gt;=Input!$E$5,B310&lt;=Input!$F$5),Input!$K$5,IF(AND(B310&gt;=Input!$E$6,B310&lt;=Input!$F$6),Input!$K$6,IF(AND(B310&gt;=Input!$E$7,B310&lt;=Input!$F$7),Input!$K$7,0))))</f>
        <v>0</v>
      </c>
      <c r="Q310" s="58">
        <f t="shared" si="25"/>
        <v>640</v>
      </c>
      <c r="R310" s="59">
        <f>Q310*1000/Input!$B$1</f>
        <v>0.8</v>
      </c>
      <c r="S310" s="108">
        <f t="shared" si="26"/>
        <v>1440</v>
      </c>
      <c r="T310" s="109">
        <f>S310*1000/Input!$B$1/(24*3600)</f>
        <v>2.0833333333333333E-5</v>
      </c>
      <c r="U310" s="114">
        <f t="shared" si="27"/>
        <v>0</v>
      </c>
    </row>
    <row r="311" spans="1:21" x14ac:dyDescent="0.45">
      <c r="A311" s="40">
        <v>2000</v>
      </c>
      <c r="B311" s="41">
        <f t="shared" si="28"/>
        <v>43409</v>
      </c>
      <c r="C311" s="41" t="str">
        <f>IF(AND(B311&gt;=Input!$E$4,B311&lt;=Input!$F$4),Input!$D$4,IF(AND(B311&gt;=Input!$E$5,B311&lt;=Input!$F$5),Input!$D$5,IF(AND(B311&gt;=Input!$E$6,B311&lt;=Input!$F$6),Input!$D$6,IF(AND(B311&gt;=Input!$E$7,B311&lt;=Input!$F$7),Input!$D$7,"휴농"))))</f>
        <v>휴농</v>
      </c>
      <c r="D311" s="32">
        <f>VLOOKUP(C311,Input!$D$4:$L$8,9)</f>
        <v>5</v>
      </c>
      <c r="E311" s="51">
        <f t="shared" si="29"/>
        <v>640</v>
      </c>
      <c r="F311" s="52">
        <f>E311*1000/Input!$B$1</f>
        <v>0.8</v>
      </c>
      <c r="G311" s="71">
        <f>IF(AND(B311&gt;=Input!$E$4,B311&lt;=Input!$F$4),Input!$Q$4,IF(AND(B311&gt;=Input!$E$5,B311&lt;=Input!$F$5),Input!$Q$5,IF(AND(B311&gt;=Input!$E$6,B311&lt;=Input!$F$6),Input!$Q$6,IF(AND(B311&gt;=Input!$E$7,B311&lt;=Input!$F$7),Input!$Q$7,0))))</f>
        <v>0</v>
      </c>
      <c r="H311" s="72">
        <f t="shared" si="24"/>
        <v>0</v>
      </c>
      <c r="I311" s="73">
        <f>H311*1000*1000/Input!$B$1</f>
        <v>0</v>
      </c>
      <c r="J311" s="82">
        <v>0.5</v>
      </c>
      <c r="K311" s="83">
        <f>J311*Input!$B$1/1000</f>
        <v>400</v>
      </c>
      <c r="L311" s="92">
        <v>1</v>
      </c>
      <c r="M311" s="93">
        <f>L311*Input!$B$1/1000</f>
        <v>800</v>
      </c>
      <c r="N311" s="94">
        <f>IF(J311&gt;=L311,0,IF((L311-J311)&gt;VLOOKUP(C311,Input!$D$4:$L$8,4)*1000,VLOOKUP(C311,Input!$D$4:$L$8,4)*1000,L311-J311))</f>
        <v>0.5</v>
      </c>
      <c r="O311" s="95">
        <f>N311*Input!$B$1/1000</f>
        <v>400</v>
      </c>
      <c r="P311" s="104">
        <f>IF(AND(B311&gt;=Input!$E$4,B311&lt;=Input!$F$4),Input!$K$4,IF(AND(B311&gt;=Input!$E$5,B311&lt;=Input!$F$5),Input!$K$5,IF(AND(B311&gt;=Input!$E$6,B311&lt;=Input!$F$6),Input!$K$6,IF(AND(B311&gt;=Input!$E$7,B311&lt;=Input!$F$7),Input!$K$7,0))))</f>
        <v>0</v>
      </c>
      <c r="Q311" s="58">
        <f t="shared" si="25"/>
        <v>640</v>
      </c>
      <c r="R311" s="59">
        <f>Q311*1000/Input!$B$1</f>
        <v>0.8</v>
      </c>
      <c r="S311" s="108">
        <f t="shared" si="26"/>
        <v>640</v>
      </c>
      <c r="T311" s="109">
        <f>S311*1000/Input!$B$1/(24*3600)</f>
        <v>9.2592592592592591E-6</v>
      </c>
      <c r="U311" s="114">
        <f t="shared" si="27"/>
        <v>0</v>
      </c>
    </row>
    <row r="312" spans="1:21" x14ac:dyDescent="0.45">
      <c r="A312" s="40">
        <v>2000</v>
      </c>
      <c r="B312" s="41">
        <f t="shared" si="28"/>
        <v>43410</v>
      </c>
      <c r="C312" s="41" t="str">
        <f>IF(AND(B312&gt;=Input!$E$4,B312&lt;=Input!$F$4),Input!$D$4,IF(AND(B312&gt;=Input!$E$5,B312&lt;=Input!$F$5),Input!$D$5,IF(AND(B312&gt;=Input!$E$6,B312&lt;=Input!$F$6),Input!$D$6,IF(AND(B312&gt;=Input!$E$7,B312&lt;=Input!$F$7),Input!$D$7,"휴농"))))</f>
        <v>휴농</v>
      </c>
      <c r="D312" s="32">
        <f>VLOOKUP(C312,Input!$D$4:$L$8,9)</f>
        <v>5</v>
      </c>
      <c r="E312" s="51">
        <f t="shared" si="29"/>
        <v>640</v>
      </c>
      <c r="F312" s="52">
        <f>E312*1000/Input!$B$1</f>
        <v>0.8</v>
      </c>
      <c r="G312" s="71">
        <f>IF(AND(B312&gt;=Input!$E$4,B312&lt;=Input!$F$4),Input!$Q$4,IF(AND(B312&gt;=Input!$E$5,B312&lt;=Input!$F$5),Input!$Q$5,IF(AND(B312&gt;=Input!$E$6,B312&lt;=Input!$F$6),Input!$Q$6,IF(AND(B312&gt;=Input!$E$7,B312&lt;=Input!$F$7),Input!$Q$7,0))))</f>
        <v>0</v>
      </c>
      <c r="H312" s="72">
        <f t="shared" si="24"/>
        <v>0</v>
      </c>
      <c r="I312" s="73">
        <f>H312*1000*1000/Input!$B$1</f>
        <v>0</v>
      </c>
      <c r="J312" s="82">
        <v>0</v>
      </c>
      <c r="K312" s="83">
        <f>J312*Input!$B$1/1000</f>
        <v>0</v>
      </c>
      <c r="L312" s="92">
        <v>2.5</v>
      </c>
      <c r="M312" s="93">
        <f>L312*Input!$B$1/1000</f>
        <v>2000</v>
      </c>
      <c r="N312" s="94">
        <f>IF(J312&gt;=L312,0,IF((L312-J312)&gt;VLOOKUP(C312,Input!$D$4:$L$8,4)*1000,VLOOKUP(C312,Input!$D$4:$L$8,4)*1000,L312-J312))</f>
        <v>2.5</v>
      </c>
      <c r="O312" s="95">
        <f>N312*Input!$B$1/1000</f>
        <v>2000</v>
      </c>
      <c r="P312" s="104">
        <f>IF(AND(B312&gt;=Input!$E$4,B312&lt;=Input!$F$4),Input!$K$4,IF(AND(B312&gt;=Input!$E$5,B312&lt;=Input!$F$5),Input!$K$5,IF(AND(B312&gt;=Input!$E$6,B312&lt;=Input!$F$6),Input!$K$6,IF(AND(B312&gt;=Input!$E$7,B312&lt;=Input!$F$7),Input!$K$7,0))))</f>
        <v>0</v>
      </c>
      <c r="Q312" s="58">
        <f t="shared" si="25"/>
        <v>640</v>
      </c>
      <c r="R312" s="59">
        <f>Q312*1000/Input!$B$1</f>
        <v>0.8</v>
      </c>
      <c r="S312" s="108">
        <f t="shared" si="26"/>
        <v>0</v>
      </c>
      <c r="T312" s="109">
        <f>S312*1000/Input!$B$1/(24*3600)</f>
        <v>0</v>
      </c>
      <c r="U312" s="114">
        <f t="shared" si="27"/>
        <v>0</v>
      </c>
    </row>
    <row r="313" spans="1:21" x14ac:dyDescent="0.45">
      <c r="A313" s="40">
        <v>2000</v>
      </c>
      <c r="B313" s="41">
        <f t="shared" si="28"/>
        <v>43411</v>
      </c>
      <c r="C313" s="41" t="str">
        <f>IF(AND(B313&gt;=Input!$E$4,B313&lt;=Input!$F$4),Input!$D$4,IF(AND(B313&gt;=Input!$E$5,B313&lt;=Input!$F$5),Input!$D$5,IF(AND(B313&gt;=Input!$E$6,B313&lt;=Input!$F$6),Input!$D$6,IF(AND(B313&gt;=Input!$E$7,B313&lt;=Input!$F$7),Input!$D$7,"휴농"))))</f>
        <v>휴농</v>
      </c>
      <c r="D313" s="32">
        <f>VLOOKUP(C313,Input!$D$4:$L$8,9)</f>
        <v>5</v>
      </c>
      <c r="E313" s="51">
        <f t="shared" si="29"/>
        <v>640</v>
      </c>
      <c r="F313" s="52">
        <f>E313*1000/Input!$B$1</f>
        <v>0.8</v>
      </c>
      <c r="G313" s="71">
        <f>IF(AND(B313&gt;=Input!$E$4,B313&lt;=Input!$F$4),Input!$Q$4,IF(AND(B313&gt;=Input!$E$5,B313&lt;=Input!$F$5),Input!$Q$5,IF(AND(B313&gt;=Input!$E$6,B313&lt;=Input!$F$6),Input!$Q$6,IF(AND(B313&gt;=Input!$E$7,B313&lt;=Input!$F$7),Input!$Q$7,0))))</f>
        <v>0</v>
      </c>
      <c r="H313" s="72">
        <f t="shared" si="24"/>
        <v>0</v>
      </c>
      <c r="I313" s="73">
        <f>H313*1000*1000/Input!$B$1</f>
        <v>0</v>
      </c>
      <c r="J313" s="82">
        <v>1.25</v>
      </c>
      <c r="K313" s="83">
        <f>J313*Input!$B$1/1000</f>
        <v>1000</v>
      </c>
      <c r="L313" s="92">
        <v>0.5</v>
      </c>
      <c r="M313" s="93">
        <f>L313*Input!$B$1/1000</f>
        <v>400</v>
      </c>
      <c r="N313" s="94">
        <f>IF(J313&gt;=L313,0,IF((L313-J313)&gt;VLOOKUP(C313,Input!$D$4:$L$8,4)*1000,VLOOKUP(C313,Input!$D$4:$L$8,4)*1000,L313-J313))</f>
        <v>0</v>
      </c>
      <c r="O313" s="95">
        <f>N313*Input!$B$1/1000</f>
        <v>0</v>
      </c>
      <c r="P313" s="104">
        <f>IF(AND(B313&gt;=Input!$E$4,B313&lt;=Input!$F$4),Input!$K$4,IF(AND(B313&gt;=Input!$E$5,B313&lt;=Input!$F$5),Input!$K$5,IF(AND(B313&gt;=Input!$E$6,B313&lt;=Input!$F$6),Input!$K$6,IF(AND(B313&gt;=Input!$E$7,B313&lt;=Input!$F$7),Input!$K$7,0))))</f>
        <v>0</v>
      </c>
      <c r="Q313" s="58">
        <f t="shared" si="25"/>
        <v>640</v>
      </c>
      <c r="R313" s="59">
        <f>Q313*1000/Input!$B$1</f>
        <v>0.8</v>
      </c>
      <c r="S313" s="108">
        <f t="shared" si="26"/>
        <v>1640</v>
      </c>
      <c r="T313" s="109">
        <f>S313*1000/Input!$B$1/(24*3600)</f>
        <v>2.3726851851851851E-5</v>
      </c>
      <c r="U313" s="114">
        <f t="shared" si="27"/>
        <v>0</v>
      </c>
    </row>
    <row r="314" spans="1:21" x14ac:dyDescent="0.45">
      <c r="A314" s="40">
        <v>2000</v>
      </c>
      <c r="B314" s="41">
        <f t="shared" si="28"/>
        <v>43412</v>
      </c>
      <c r="C314" s="41" t="str">
        <f>IF(AND(B314&gt;=Input!$E$4,B314&lt;=Input!$F$4),Input!$D$4,IF(AND(B314&gt;=Input!$E$5,B314&lt;=Input!$F$5),Input!$D$5,IF(AND(B314&gt;=Input!$E$6,B314&lt;=Input!$F$6),Input!$D$6,IF(AND(B314&gt;=Input!$E$7,B314&lt;=Input!$F$7),Input!$D$7,"휴농"))))</f>
        <v>휴농</v>
      </c>
      <c r="D314" s="32">
        <f>VLOOKUP(C314,Input!$D$4:$L$8,9)</f>
        <v>5</v>
      </c>
      <c r="E314" s="51">
        <f t="shared" si="29"/>
        <v>640</v>
      </c>
      <c r="F314" s="52">
        <f>E314*1000/Input!$B$1</f>
        <v>0.8</v>
      </c>
      <c r="G314" s="71">
        <f>IF(AND(B314&gt;=Input!$E$4,B314&lt;=Input!$F$4),Input!$Q$4,IF(AND(B314&gt;=Input!$E$5,B314&lt;=Input!$F$5),Input!$Q$5,IF(AND(B314&gt;=Input!$E$6,B314&lt;=Input!$F$6),Input!$Q$6,IF(AND(B314&gt;=Input!$E$7,B314&lt;=Input!$F$7),Input!$Q$7,0))))</f>
        <v>0</v>
      </c>
      <c r="H314" s="72">
        <f t="shared" si="24"/>
        <v>0</v>
      </c>
      <c r="I314" s="73">
        <f>H314*1000*1000/Input!$B$1</f>
        <v>0</v>
      </c>
      <c r="J314" s="82">
        <v>1.25</v>
      </c>
      <c r="K314" s="83">
        <f>J314*Input!$B$1/1000</f>
        <v>1000</v>
      </c>
      <c r="L314" s="92">
        <v>4</v>
      </c>
      <c r="M314" s="93">
        <f>L314*Input!$B$1/1000</f>
        <v>3200</v>
      </c>
      <c r="N314" s="94">
        <f>IF(J314&gt;=L314,0,IF((L314-J314)&gt;VLOOKUP(C314,Input!$D$4:$L$8,4)*1000,VLOOKUP(C314,Input!$D$4:$L$8,4)*1000,L314-J314))</f>
        <v>2.75</v>
      </c>
      <c r="O314" s="95">
        <f>N314*Input!$B$1/1000</f>
        <v>2200</v>
      </c>
      <c r="P314" s="104">
        <f>IF(AND(B314&gt;=Input!$E$4,B314&lt;=Input!$F$4),Input!$K$4,IF(AND(B314&gt;=Input!$E$5,B314&lt;=Input!$F$5),Input!$K$5,IF(AND(B314&gt;=Input!$E$6,B314&lt;=Input!$F$6),Input!$K$6,IF(AND(B314&gt;=Input!$E$7,B314&lt;=Input!$F$7),Input!$K$7,0))))</f>
        <v>0</v>
      </c>
      <c r="Q314" s="58">
        <f t="shared" si="25"/>
        <v>640</v>
      </c>
      <c r="R314" s="59">
        <f>Q314*1000/Input!$B$1</f>
        <v>0.8</v>
      </c>
      <c r="S314" s="108">
        <f t="shared" si="26"/>
        <v>0</v>
      </c>
      <c r="T314" s="109">
        <f>S314*1000/Input!$B$1/(24*3600)</f>
        <v>0</v>
      </c>
      <c r="U314" s="114">
        <f t="shared" si="27"/>
        <v>0</v>
      </c>
    </row>
    <row r="315" spans="1:21" x14ac:dyDescent="0.45">
      <c r="A315" s="40">
        <v>2000</v>
      </c>
      <c r="B315" s="41">
        <f t="shared" si="28"/>
        <v>43413</v>
      </c>
      <c r="C315" s="41" t="str">
        <f>IF(AND(B315&gt;=Input!$E$4,B315&lt;=Input!$F$4),Input!$D$4,IF(AND(B315&gt;=Input!$E$5,B315&lt;=Input!$F$5),Input!$D$5,IF(AND(B315&gt;=Input!$E$6,B315&lt;=Input!$F$6),Input!$D$6,IF(AND(B315&gt;=Input!$E$7,B315&lt;=Input!$F$7),Input!$D$7,"휴농"))))</f>
        <v>휴농</v>
      </c>
      <c r="D315" s="32">
        <f>VLOOKUP(C315,Input!$D$4:$L$8,9)</f>
        <v>5</v>
      </c>
      <c r="E315" s="51">
        <f t="shared" si="29"/>
        <v>640</v>
      </c>
      <c r="F315" s="52">
        <f>E315*1000/Input!$B$1</f>
        <v>0.8</v>
      </c>
      <c r="G315" s="71">
        <f>IF(AND(B315&gt;=Input!$E$4,B315&lt;=Input!$F$4),Input!$Q$4,IF(AND(B315&gt;=Input!$E$5,B315&lt;=Input!$F$5),Input!$Q$5,IF(AND(B315&gt;=Input!$E$6,B315&lt;=Input!$F$6),Input!$Q$6,IF(AND(B315&gt;=Input!$E$7,B315&lt;=Input!$F$7),Input!$Q$7,0))))</f>
        <v>0</v>
      </c>
      <c r="H315" s="72">
        <f t="shared" si="24"/>
        <v>0</v>
      </c>
      <c r="I315" s="73">
        <f>H315*1000*1000/Input!$B$1</f>
        <v>0</v>
      </c>
      <c r="J315" s="82">
        <v>1.25</v>
      </c>
      <c r="K315" s="83">
        <f>J315*Input!$B$1/1000</f>
        <v>1000</v>
      </c>
      <c r="L315" s="92">
        <v>1</v>
      </c>
      <c r="M315" s="93">
        <f>L315*Input!$B$1/1000</f>
        <v>800</v>
      </c>
      <c r="N315" s="94">
        <f>IF(J315&gt;=L315,0,IF((L315-J315)&gt;VLOOKUP(C315,Input!$D$4:$L$8,4)*1000,VLOOKUP(C315,Input!$D$4:$L$8,4)*1000,L315-J315))</f>
        <v>0</v>
      </c>
      <c r="O315" s="95">
        <f>N315*Input!$B$1/1000</f>
        <v>0</v>
      </c>
      <c r="P315" s="104">
        <f>IF(AND(B315&gt;=Input!$E$4,B315&lt;=Input!$F$4),Input!$K$4,IF(AND(B315&gt;=Input!$E$5,B315&lt;=Input!$F$5),Input!$K$5,IF(AND(B315&gt;=Input!$E$6,B315&lt;=Input!$F$6),Input!$K$6,IF(AND(B315&gt;=Input!$E$7,B315&lt;=Input!$F$7),Input!$K$7,0))))</f>
        <v>0</v>
      </c>
      <c r="Q315" s="58">
        <f t="shared" si="25"/>
        <v>640</v>
      </c>
      <c r="R315" s="59">
        <f>Q315*1000/Input!$B$1</f>
        <v>0.8</v>
      </c>
      <c r="S315" s="108">
        <f t="shared" si="26"/>
        <v>1640</v>
      </c>
      <c r="T315" s="109">
        <f>S315*1000/Input!$B$1/(24*3600)</f>
        <v>2.3726851851851851E-5</v>
      </c>
      <c r="U315" s="114">
        <f t="shared" si="27"/>
        <v>0</v>
      </c>
    </row>
    <row r="316" spans="1:21" x14ac:dyDescent="0.45">
      <c r="A316" s="40">
        <v>2000</v>
      </c>
      <c r="B316" s="41">
        <f t="shared" si="28"/>
        <v>43414</v>
      </c>
      <c r="C316" s="41" t="str">
        <f>IF(AND(B316&gt;=Input!$E$4,B316&lt;=Input!$F$4),Input!$D$4,IF(AND(B316&gt;=Input!$E$5,B316&lt;=Input!$F$5),Input!$D$5,IF(AND(B316&gt;=Input!$E$6,B316&lt;=Input!$F$6),Input!$D$6,IF(AND(B316&gt;=Input!$E$7,B316&lt;=Input!$F$7),Input!$D$7,"휴농"))))</f>
        <v>휴농</v>
      </c>
      <c r="D316" s="32">
        <f>VLOOKUP(C316,Input!$D$4:$L$8,9)</f>
        <v>5</v>
      </c>
      <c r="E316" s="51">
        <f t="shared" si="29"/>
        <v>640</v>
      </c>
      <c r="F316" s="52">
        <f>E316*1000/Input!$B$1</f>
        <v>0.8</v>
      </c>
      <c r="G316" s="71">
        <f>IF(AND(B316&gt;=Input!$E$4,B316&lt;=Input!$F$4),Input!$Q$4,IF(AND(B316&gt;=Input!$E$5,B316&lt;=Input!$F$5),Input!$Q$5,IF(AND(B316&gt;=Input!$E$6,B316&lt;=Input!$F$6),Input!$Q$6,IF(AND(B316&gt;=Input!$E$7,B316&lt;=Input!$F$7),Input!$Q$7,0))))</f>
        <v>0</v>
      </c>
      <c r="H316" s="72">
        <f t="shared" si="24"/>
        <v>0</v>
      </c>
      <c r="I316" s="73">
        <f>H316*1000*1000/Input!$B$1</f>
        <v>0</v>
      </c>
      <c r="J316" s="82">
        <v>1</v>
      </c>
      <c r="K316" s="83">
        <f>J316*Input!$B$1/1000</f>
        <v>800</v>
      </c>
      <c r="L316" s="92">
        <v>3.5</v>
      </c>
      <c r="M316" s="93">
        <f>L316*Input!$B$1/1000</f>
        <v>2800</v>
      </c>
      <c r="N316" s="94">
        <f>IF(J316&gt;=L316,0,IF((L316-J316)&gt;VLOOKUP(C316,Input!$D$4:$L$8,4)*1000,VLOOKUP(C316,Input!$D$4:$L$8,4)*1000,L316-J316))</f>
        <v>2.5</v>
      </c>
      <c r="O316" s="95">
        <f>N316*Input!$B$1/1000</f>
        <v>2000</v>
      </c>
      <c r="P316" s="104">
        <f>IF(AND(B316&gt;=Input!$E$4,B316&lt;=Input!$F$4),Input!$K$4,IF(AND(B316&gt;=Input!$E$5,B316&lt;=Input!$F$5),Input!$K$5,IF(AND(B316&gt;=Input!$E$6,B316&lt;=Input!$F$6),Input!$K$6,IF(AND(B316&gt;=Input!$E$7,B316&lt;=Input!$F$7),Input!$K$7,0))))</f>
        <v>0</v>
      </c>
      <c r="Q316" s="58">
        <f t="shared" si="25"/>
        <v>640</v>
      </c>
      <c r="R316" s="59">
        <f>Q316*1000/Input!$B$1</f>
        <v>0.8</v>
      </c>
      <c r="S316" s="108">
        <f t="shared" si="26"/>
        <v>0</v>
      </c>
      <c r="T316" s="109">
        <f>S316*1000/Input!$B$1/(24*3600)</f>
        <v>0</v>
      </c>
      <c r="U316" s="114">
        <f t="shared" si="27"/>
        <v>0</v>
      </c>
    </row>
    <row r="317" spans="1:21" x14ac:dyDescent="0.45">
      <c r="A317" s="40">
        <v>2000</v>
      </c>
      <c r="B317" s="41">
        <f t="shared" si="28"/>
        <v>43415</v>
      </c>
      <c r="C317" s="41" t="str">
        <f>IF(AND(B317&gt;=Input!$E$4,B317&lt;=Input!$F$4),Input!$D$4,IF(AND(B317&gt;=Input!$E$5,B317&lt;=Input!$F$5),Input!$D$5,IF(AND(B317&gt;=Input!$E$6,B317&lt;=Input!$F$6),Input!$D$6,IF(AND(B317&gt;=Input!$E$7,B317&lt;=Input!$F$7),Input!$D$7,"휴농"))))</f>
        <v>휴농</v>
      </c>
      <c r="D317" s="32">
        <f>VLOOKUP(C317,Input!$D$4:$L$8,9)</f>
        <v>5</v>
      </c>
      <c r="E317" s="51">
        <f t="shared" si="29"/>
        <v>640</v>
      </c>
      <c r="F317" s="52">
        <f>E317*1000/Input!$B$1</f>
        <v>0.8</v>
      </c>
      <c r="G317" s="71">
        <f>IF(AND(B317&gt;=Input!$E$4,B317&lt;=Input!$F$4),Input!$Q$4,IF(AND(B317&gt;=Input!$E$5,B317&lt;=Input!$F$5),Input!$Q$5,IF(AND(B317&gt;=Input!$E$6,B317&lt;=Input!$F$6),Input!$Q$6,IF(AND(B317&gt;=Input!$E$7,B317&lt;=Input!$F$7),Input!$Q$7,0))))</f>
        <v>0</v>
      </c>
      <c r="H317" s="72">
        <f t="shared" si="24"/>
        <v>0</v>
      </c>
      <c r="I317" s="73">
        <f>H317*1000*1000/Input!$B$1</f>
        <v>0</v>
      </c>
      <c r="J317" s="82">
        <v>1.25</v>
      </c>
      <c r="K317" s="83">
        <f>J317*Input!$B$1/1000</f>
        <v>1000</v>
      </c>
      <c r="L317" s="92">
        <v>0.5</v>
      </c>
      <c r="M317" s="93">
        <f>L317*Input!$B$1/1000</f>
        <v>400</v>
      </c>
      <c r="N317" s="94">
        <f>IF(J317&gt;=L317,0,IF((L317-J317)&gt;VLOOKUP(C317,Input!$D$4:$L$8,4)*1000,VLOOKUP(C317,Input!$D$4:$L$8,4)*1000,L317-J317))</f>
        <v>0</v>
      </c>
      <c r="O317" s="95">
        <f>N317*Input!$B$1/1000</f>
        <v>0</v>
      </c>
      <c r="P317" s="104">
        <f>IF(AND(B317&gt;=Input!$E$4,B317&lt;=Input!$F$4),Input!$K$4,IF(AND(B317&gt;=Input!$E$5,B317&lt;=Input!$F$5),Input!$K$5,IF(AND(B317&gt;=Input!$E$6,B317&lt;=Input!$F$6),Input!$K$6,IF(AND(B317&gt;=Input!$E$7,B317&lt;=Input!$F$7),Input!$K$7,0))))</f>
        <v>0</v>
      </c>
      <c r="Q317" s="58">
        <f t="shared" si="25"/>
        <v>640</v>
      </c>
      <c r="R317" s="59">
        <f>Q317*1000/Input!$B$1</f>
        <v>0.8</v>
      </c>
      <c r="S317" s="108">
        <f t="shared" si="26"/>
        <v>1640</v>
      </c>
      <c r="T317" s="109">
        <f>S317*1000/Input!$B$1/(24*3600)</f>
        <v>2.3726851851851851E-5</v>
      </c>
      <c r="U317" s="114">
        <f t="shared" si="27"/>
        <v>0</v>
      </c>
    </row>
    <row r="318" spans="1:21" x14ac:dyDescent="0.45">
      <c r="A318" s="40">
        <v>2000</v>
      </c>
      <c r="B318" s="41">
        <f t="shared" si="28"/>
        <v>43416</v>
      </c>
      <c r="C318" s="41" t="str">
        <f>IF(AND(B318&gt;=Input!$E$4,B318&lt;=Input!$F$4),Input!$D$4,IF(AND(B318&gt;=Input!$E$5,B318&lt;=Input!$F$5),Input!$D$5,IF(AND(B318&gt;=Input!$E$6,B318&lt;=Input!$F$6),Input!$D$6,IF(AND(B318&gt;=Input!$E$7,B318&lt;=Input!$F$7),Input!$D$7,"휴농"))))</f>
        <v>휴농</v>
      </c>
      <c r="D318" s="32">
        <f>VLOOKUP(C318,Input!$D$4:$L$8,9)</f>
        <v>5</v>
      </c>
      <c r="E318" s="51">
        <f t="shared" si="29"/>
        <v>640</v>
      </c>
      <c r="F318" s="52">
        <f>E318*1000/Input!$B$1</f>
        <v>0.8</v>
      </c>
      <c r="G318" s="71">
        <f>IF(AND(B318&gt;=Input!$E$4,B318&lt;=Input!$F$4),Input!$Q$4,IF(AND(B318&gt;=Input!$E$5,B318&lt;=Input!$F$5),Input!$Q$5,IF(AND(B318&gt;=Input!$E$6,B318&lt;=Input!$F$6),Input!$Q$6,IF(AND(B318&gt;=Input!$E$7,B318&lt;=Input!$F$7),Input!$Q$7,0))))</f>
        <v>0</v>
      </c>
      <c r="H318" s="72">
        <f t="shared" si="24"/>
        <v>0</v>
      </c>
      <c r="I318" s="73">
        <f>H318*1000*1000/Input!$B$1</f>
        <v>0</v>
      </c>
      <c r="J318" s="82">
        <v>0</v>
      </c>
      <c r="K318" s="83">
        <f>J318*Input!$B$1/1000</f>
        <v>0</v>
      </c>
      <c r="L318" s="92">
        <v>4</v>
      </c>
      <c r="M318" s="93">
        <f>L318*Input!$B$1/1000</f>
        <v>3200</v>
      </c>
      <c r="N318" s="94">
        <f>IF(J318&gt;=L318,0,IF((L318-J318)&gt;VLOOKUP(C318,Input!$D$4:$L$8,4)*1000,VLOOKUP(C318,Input!$D$4:$L$8,4)*1000,L318-J318))</f>
        <v>4</v>
      </c>
      <c r="O318" s="95">
        <f>N318*Input!$B$1/1000</f>
        <v>3200</v>
      </c>
      <c r="P318" s="104">
        <f>IF(AND(B318&gt;=Input!$E$4,B318&lt;=Input!$F$4),Input!$K$4,IF(AND(B318&gt;=Input!$E$5,B318&lt;=Input!$F$5),Input!$K$5,IF(AND(B318&gt;=Input!$E$6,B318&lt;=Input!$F$6),Input!$K$6,IF(AND(B318&gt;=Input!$E$7,B318&lt;=Input!$F$7),Input!$K$7,0))))</f>
        <v>0</v>
      </c>
      <c r="Q318" s="58">
        <f t="shared" si="25"/>
        <v>640</v>
      </c>
      <c r="R318" s="59">
        <f>Q318*1000/Input!$B$1</f>
        <v>0.8</v>
      </c>
      <c r="S318" s="108">
        <f t="shared" si="26"/>
        <v>0</v>
      </c>
      <c r="T318" s="109">
        <f>S318*1000/Input!$B$1/(24*3600)</f>
        <v>0</v>
      </c>
      <c r="U318" s="114">
        <f t="shared" si="27"/>
        <v>0</v>
      </c>
    </row>
    <row r="319" spans="1:21" x14ac:dyDescent="0.45">
      <c r="A319" s="40">
        <v>2000</v>
      </c>
      <c r="B319" s="41">
        <f t="shared" si="28"/>
        <v>43417</v>
      </c>
      <c r="C319" s="41" t="str">
        <f>IF(AND(B319&gt;=Input!$E$4,B319&lt;=Input!$F$4),Input!$D$4,IF(AND(B319&gt;=Input!$E$5,B319&lt;=Input!$F$5),Input!$D$5,IF(AND(B319&gt;=Input!$E$6,B319&lt;=Input!$F$6),Input!$D$6,IF(AND(B319&gt;=Input!$E$7,B319&lt;=Input!$F$7),Input!$D$7,"휴농"))))</f>
        <v>휴농</v>
      </c>
      <c r="D319" s="32">
        <f>VLOOKUP(C319,Input!$D$4:$L$8,9)</f>
        <v>5</v>
      </c>
      <c r="E319" s="51">
        <f t="shared" si="29"/>
        <v>640</v>
      </c>
      <c r="F319" s="52">
        <f>E319*1000/Input!$B$1</f>
        <v>0.8</v>
      </c>
      <c r="G319" s="71">
        <f>IF(AND(B319&gt;=Input!$E$4,B319&lt;=Input!$F$4),Input!$Q$4,IF(AND(B319&gt;=Input!$E$5,B319&lt;=Input!$F$5),Input!$Q$5,IF(AND(B319&gt;=Input!$E$6,B319&lt;=Input!$F$6),Input!$Q$6,IF(AND(B319&gt;=Input!$E$7,B319&lt;=Input!$F$7),Input!$Q$7,0))))</f>
        <v>0</v>
      </c>
      <c r="H319" s="72">
        <f t="shared" si="24"/>
        <v>0</v>
      </c>
      <c r="I319" s="73">
        <f>H319*1000*1000/Input!$B$1</f>
        <v>0</v>
      </c>
      <c r="J319" s="82">
        <v>0.75</v>
      </c>
      <c r="K319" s="83">
        <f>J319*Input!$B$1/1000</f>
        <v>600</v>
      </c>
      <c r="L319" s="92">
        <v>1</v>
      </c>
      <c r="M319" s="93">
        <f>L319*Input!$B$1/1000</f>
        <v>800</v>
      </c>
      <c r="N319" s="94">
        <f>IF(J319&gt;=L319,0,IF((L319-J319)&gt;VLOOKUP(C319,Input!$D$4:$L$8,4)*1000,VLOOKUP(C319,Input!$D$4:$L$8,4)*1000,L319-J319))</f>
        <v>0.25</v>
      </c>
      <c r="O319" s="95">
        <f>N319*Input!$B$1/1000</f>
        <v>200</v>
      </c>
      <c r="P319" s="104">
        <f>IF(AND(B319&gt;=Input!$E$4,B319&lt;=Input!$F$4),Input!$K$4,IF(AND(B319&gt;=Input!$E$5,B319&lt;=Input!$F$5),Input!$K$5,IF(AND(B319&gt;=Input!$E$6,B319&lt;=Input!$F$6),Input!$K$6,IF(AND(B319&gt;=Input!$E$7,B319&lt;=Input!$F$7),Input!$K$7,0))))</f>
        <v>0</v>
      </c>
      <c r="Q319" s="58">
        <f t="shared" si="25"/>
        <v>640</v>
      </c>
      <c r="R319" s="59">
        <f>Q319*1000/Input!$B$1</f>
        <v>0.8</v>
      </c>
      <c r="S319" s="108">
        <f t="shared" si="26"/>
        <v>1040</v>
      </c>
      <c r="T319" s="109">
        <f>S319*1000/Input!$B$1/(24*3600)</f>
        <v>1.5046296296296297E-5</v>
      </c>
      <c r="U319" s="114">
        <f t="shared" si="27"/>
        <v>0</v>
      </c>
    </row>
    <row r="320" spans="1:21" x14ac:dyDescent="0.45">
      <c r="A320" s="40">
        <v>2000</v>
      </c>
      <c r="B320" s="41">
        <f t="shared" si="28"/>
        <v>43418</v>
      </c>
      <c r="C320" s="41" t="str">
        <f>IF(AND(B320&gt;=Input!$E$4,B320&lt;=Input!$F$4),Input!$D$4,IF(AND(B320&gt;=Input!$E$5,B320&lt;=Input!$F$5),Input!$D$5,IF(AND(B320&gt;=Input!$E$6,B320&lt;=Input!$F$6),Input!$D$6,IF(AND(B320&gt;=Input!$E$7,B320&lt;=Input!$F$7),Input!$D$7,"휴농"))))</f>
        <v>휴농</v>
      </c>
      <c r="D320" s="32">
        <f>VLOOKUP(C320,Input!$D$4:$L$8,9)</f>
        <v>5</v>
      </c>
      <c r="E320" s="51">
        <f t="shared" si="29"/>
        <v>640</v>
      </c>
      <c r="F320" s="52">
        <f>E320*1000/Input!$B$1</f>
        <v>0.8</v>
      </c>
      <c r="G320" s="71">
        <f>IF(AND(B320&gt;=Input!$E$4,B320&lt;=Input!$F$4),Input!$Q$4,IF(AND(B320&gt;=Input!$E$5,B320&lt;=Input!$F$5),Input!$Q$5,IF(AND(B320&gt;=Input!$E$6,B320&lt;=Input!$F$6),Input!$Q$6,IF(AND(B320&gt;=Input!$E$7,B320&lt;=Input!$F$7),Input!$Q$7,0))))</f>
        <v>0</v>
      </c>
      <c r="H320" s="72">
        <f t="shared" si="24"/>
        <v>0</v>
      </c>
      <c r="I320" s="73">
        <f>H320*1000*1000/Input!$B$1</f>
        <v>0</v>
      </c>
      <c r="J320" s="82">
        <v>0</v>
      </c>
      <c r="K320" s="83">
        <f>J320*Input!$B$1/1000</f>
        <v>0</v>
      </c>
      <c r="L320" s="92">
        <v>2</v>
      </c>
      <c r="M320" s="93">
        <f>L320*Input!$B$1/1000</f>
        <v>1600</v>
      </c>
      <c r="N320" s="94">
        <f>IF(J320&gt;=L320,0,IF((L320-J320)&gt;VLOOKUP(C320,Input!$D$4:$L$8,4)*1000,VLOOKUP(C320,Input!$D$4:$L$8,4)*1000,L320-J320))</f>
        <v>2</v>
      </c>
      <c r="O320" s="95">
        <f>N320*Input!$B$1/1000</f>
        <v>1600</v>
      </c>
      <c r="P320" s="104">
        <f>IF(AND(B320&gt;=Input!$E$4,B320&lt;=Input!$F$4),Input!$K$4,IF(AND(B320&gt;=Input!$E$5,B320&lt;=Input!$F$5),Input!$K$5,IF(AND(B320&gt;=Input!$E$6,B320&lt;=Input!$F$6),Input!$K$6,IF(AND(B320&gt;=Input!$E$7,B320&lt;=Input!$F$7),Input!$K$7,0))))</f>
        <v>0</v>
      </c>
      <c r="Q320" s="58">
        <f t="shared" si="25"/>
        <v>640</v>
      </c>
      <c r="R320" s="59">
        <f>Q320*1000/Input!$B$1</f>
        <v>0.8</v>
      </c>
      <c r="S320" s="108">
        <f t="shared" si="26"/>
        <v>0</v>
      </c>
      <c r="T320" s="109">
        <f>S320*1000/Input!$B$1/(24*3600)</f>
        <v>0</v>
      </c>
      <c r="U320" s="114">
        <f t="shared" si="27"/>
        <v>0</v>
      </c>
    </row>
    <row r="321" spans="1:21" x14ac:dyDescent="0.45">
      <c r="A321" s="40">
        <v>2000</v>
      </c>
      <c r="B321" s="41">
        <f t="shared" si="28"/>
        <v>43419</v>
      </c>
      <c r="C321" s="41" t="str">
        <f>IF(AND(B321&gt;=Input!$E$4,B321&lt;=Input!$F$4),Input!$D$4,IF(AND(B321&gt;=Input!$E$5,B321&lt;=Input!$F$5),Input!$D$5,IF(AND(B321&gt;=Input!$E$6,B321&lt;=Input!$F$6),Input!$D$6,IF(AND(B321&gt;=Input!$E$7,B321&lt;=Input!$F$7),Input!$D$7,"휴농"))))</f>
        <v>휴농</v>
      </c>
      <c r="D321" s="32">
        <f>VLOOKUP(C321,Input!$D$4:$L$8,9)</f>
        <v>5</v>
      </c>
      <c r="E321" s="51">
        <f t="shared" si="29"/>
        <v>640</v>
      </c>
      <c r="F321" s="52">
        <f>E321*1000/Input!$B$1</f>
        <v>0.8</v>
      </c>
      <c r="G321" s="71">
        <f>IF(AND(B321&gt;=Input!$E$4,B321&lt;=Input!$F$4),Input!$Q$4,IF(AND(B321&gt;=Input!$E$5,B321&lt;=Input!$F$5),Input!$Q$5,IF(AND(B321&gt;=Input!$E$6,B321&lt;=Input!$F$6),Input!$Q$6,IF(AND(B321&gt;=Input!$E$7,B321&lt;=Input!$F$7),Input!$Q$7,0))))</f>
        <v>0</v>
      </c>
      <c r="H321" s="72">
        <f t="shared" si="24"/>
        <v>0</v>
      </c>
      <c r="I321" s="73">
        <f>H321*1000*1000/Input!$B$1</f>
        <v>0</v>
      </c>
      <c r="J321" s="82">
        <v>0</v>
      </c>
      <c r="K321" s="83">
        <f>J321*Input!$B$1/1000</f>
        <v>0</v>
      </c>
      <c r="L321" s="92">
        <v>2</v>
      </c>
      <c r="M321" s="93">
        <f>L321*Input!$B$1/1000</f>
        <v>1600</v>
      </c>
      <c r="N321" s="94">
        <f>IF(J321&gt;=L321,0,IF((L321-J321)&gt;VLOOKUP(C321,Input!$D$4:$L$8,4)*1000,VLOOKUP(C321,Input!$D$4:$L$8,4)*1000,L321-J321))</f>
        <v>2</v>
      </c>
      <c r="O321" s="95">
        <f>N321*Input!$B$1/1000</f>
        <v>1600</v>
      </c>
      <c r="P321" s="104">
        <f>IF(AND(B321&gt;=Input!$E$4,B321&lt;=Input!$F$4),Input!$K$4,IF(AND(B321&gt;=Input!$E$5,B321&lt;=Input!$F$5),Input!$K$5,IF(AND(B321&gt;=Input!$E$6,B321&lt;=Input!$F$6),Input!$K$6,IF(AND(B321&gt;=Input!$E$7,B321&lt;=Input!$F$7),Input!$K$7,0))))</f>
        <v>0</v>
      </c>
      <c r="Q321" s="58">
        <f t="shared" si="25"/>
        <v>640</v>
      </c>
      <c r="R321" s="59">
        <f>Q321*1000/Input!$B$1</f>
        <v>0.8</v>
      </c>
      <c r="S321" s="108">
        <f t="shared" si="26"/>
        <v>0</v>
      </c>
      <c r="T321" s="109">
        <f>S321*1000/Input!$B$1/(24*3600)</f>
        <v>0</v>
      </c>
      <c r="U321" s="114">
        <f t="shared" si="27"/>
        <v>0</v>
      </c>
    </row>
    <row r="322" spans="1:21" x14ac:dyDescent="0.45">
      <c r="A322" s="40">
        <v>2000</v>
      </c>
      <c r="B322" s="41">
        <f t="shared" si="28"/>
        <v>43420</v>
      </c>
      <c r="C322" s="41" t="str">
        <f>IF(AND(B322&gt;=Input!$E$4,B322&lt;=Input!$F$4),Input!$D$4,IF(AND(B322&gt;=Input!$E$5,B322&lt;=Input!$F$5),Input!$D$5,IF(AND(B322&gt;=Input!$E$6,B322&lt;=Input!$F$6),Input!$D$6,IF(AND(B322&gt;=Input!$E$7,B322&lt;=Input!$F$7),Input!$D$7,"휴농"))))</f>
        <v>휴농</v>
      </c>
      <c r="D322" s="32">
        <f>VLOOKUP(C322,Input!$D$4:$L$8,9)</f>
        <v>5</v>
      </c>
      <c r="E322" s="51">
        <f t="shared" si="29"/>
        <v>640</v>
      </c>
      <c r="F322" s="52">
        <f>E322*1000/Input!$B$1</f>
        <v>0.8</v>
      </c>
      <c r="G322" s="71">
        <f>IF(AND(B322&gt;=Input!$E$4,B322&lt;=Input!$F$4),Input!$Q$4,IF(AND(B322&gt;=Input!$E$5,B322&lt;=Input!$F$5),Input!$Q$5,IF(AND(B322&gt;=Input!$E$6,B322&lt;=Input!$F$6),Input!$Q$6,IF(AND(B322&gt;=Input!$E$7,B322&lt;=Input!$F$7),Input!$Q$7,0))))</f>
        <v>0</v>
      </c>
      <c r="H322" s="72">
        <f t="shared" si="24"/>
        <v>0</v>
      </c>
      <c r="I322" s="73">
        <f>H322*1000*1000/Input!$B$1</f>
        <v>0</v>
      </c>
      <c r="J322" s="82">
        <v>0.5</v>
      </c>
      <c r="K322" s="83">
        <f>J322*Input!$B$1/1000</f>
        <v>400</v>
      </c>
      <c r="L322" s="92">
        <v>5</v>
      </c>
      <c r="M322" s="93">
        <f>L322*Input!$B$1/1000</f>
        <v>4000</v>
      </c>
      <c r="N322" s="94">
        <f>IF(J322&gt;=L322,0,IF((L322-J322)&gt;VLOOKUP(C322,Input!$D$4:$L$8,4)*1000,VLOOKUP(C322,Input!$D$4:$L$8,4)*1000,L322-J322))</f>
        <v>4.5</v>
      </c>
      <c r="O322" s="95">
        <f>N322*Input!$B$1/1000</f>
        <v>3600</v>
      </c>
      <c r="P322" s="104">
        <f>IF(AND(B322&gt;=Input!$E$4,B322&lt;=Input!$F$4),Input!$K$4,IF(AND(B322&gt;=Input!$E$5,B322&lt;=Input!$F$5),Input!$K$5,IF(AND(B322&gt;=Input!$E$6,B322&lt;=Input!$F$6),Input!$K$6,IF(AND(B322&gt;=Input!$E$7,B322&lt;=Input!$F$7),Input!$K$7,0))))</f>
        <v>0</v>
      </c>
      <c r="Q322" s="58">
        <f t="shared" si="25"/>
        <v>640</v>
      </c>
      <c r="R322" s="59">
        <f>Q322*1000/Input!$B$1</f>
        <v>0.8</v>
      </c>
      <c r="S322" s="108">
        <f t="shared" si="26"/>
        <v>0</v>
      </c>
      <c r="T322" s="109">
        <f>S322*1000/Input!$B$1/(24*3600)</f>
        <v>0</v>
      </c>
      <c r="U322" s="114">
        <f t="shared" si="27"/>
        <v>0</v>
      </c>
    </row>
    <row r="323" spans="1:21" x14ac:dyDescent="0.45">
      <c r="A323" s="40">
        <v>2000</v>
      </c>
      <c r="B323" s="41">
        <f t="shared" si="28"/>
        <v>43421</v>
      </c>
      <c r="C323" s="41" t="str">
        <f>IF(AND(B323&gt;=Input!$E$4,B323&lt;=Input!$F$4),Input!$D$4,IF(AND(B323&gt;=Input!$E$5,B323&lt;=Input!$F$5),Input!$D$5,IF(AND(B323&gt;=Input!$E$6,B323&lt;=Input!$F$6),Input!$D$6,IF(AND(B323&gt;=Input!$E$7,B323&lt;=Input!$F$7),Input!$D$7,"휴농"))))</f>
        <v>휴농</v>
      </c>
      <c r="D323" s="32">
        <f>VLOOKUP(C323,Input!$D$4:$L$8,9)</f>
        <v>5</v>
      </c>
      <c r="E323" s="51">
        <f t="shared" si="29"/>
        <v>640</v>
      </c>
      <c r="F323" s="52">
        <f>E323*1000/Input!$B$1</f>
        <v>0.8</v>
      </c>
      <c r="G323" s="71">
        <f>IF(AND(B323&gt;=Input!$E$4,B323&lt;=Input!$F$4),Input!$Q$4,IF(AND(B323&gt;=Input!$E$5,B323&lt;=Input!$F$5),Input!$Q$5,IF(AND(B323&gt;=Input!$E$6,B323&lt;=Input!$F$6),Input!$Q$6,IF(AND(B323&gt;=Input!$E$7,B323&lt;=Input!$F$7),Input!$Q$7,0))))</f>
        <v>0</v>
      </c>
      <c r="H323" s="72">
        <f t="shared" si="24"/>
        <v>0</v>
      </c>
      <c r="I323" s="73">
        <f>H323*1000*1000/Input!$B$1</f>
        <v>0</v>
      </c>
      <c r="J323" s="82">
        <v>0</v>
      </c>
      <c r="K323" s="83">
        <f>J323*Input!$B$1/1000</f>
        <v>0</v>
      </c>
      <c r="L323" s="92">
        <v>5</v>
      </c>
      <c r="M323" s="93">
        <f>L323*Input!$B$1/1000</f>
        <v>4000</v>
      </c>
      <c r="N323" s="94">
        <f>IF(J323&gt;=L323,0,IF((L323-J323)&gt;VLOOKUP(C323,Input!$D$4:$L$8,4)*1000,VLOOKUP(C323,Input!$D$4:$L$8,4)*1000,L323-J323))</f>
        <v>5</v>
      </c>
      <c r="O323" s="95">
        <f>N323*Input!$B$1/1000</f>
        <v>4000</v>
      </c>
      <c r="P323" s="104">
        <f>IF(AND(B323&gt;=Input!$E$4,B323&lt;=Input!$F$4),Input!$K$4,IF(AND(B323&gt;=Input!$E$5,B323&lt;=Input!$F$5),Input!$K$5,IF(AND(B323&gt;=Input!$E$6,B323&lt;=Input!$F$6),Input!$K$6,IF(AND(B323&gt;=Input!$E$7,B323&lt;=Input!$F$7),Input!$K$7,0))))</f>
        <v>0</v>
      </c>
      <c r="Q323" s="58">
        <f t="shared" si="25"/>
        <v>640</v>
      </c>
      <c r="R323" s="59">
        <f>Q323*1000/Input!$B$1</f>
        <v>0.8</v>
      </c>
      <c r="S323" s="108">
        <f t="shared" si="26"/>
        <v>0</v>
      </c>
      <c r="T323" s="109">
        <f>S323*1000/Input!$B$1/(24*3600)</f>
        <v>0</v>
      </c>
      <c r="U323" s="114">
        <f t="shared" si="27"/>
        <v>0</v>
      </c>
    </row>
    <row r="324" spans="1:21" x14ac:dyDescent="0.45">
      <c r="A324" s="40">
        <v>2000</v>
      </c>
      <c r="B324" s="41">
        <f t="shared" si="28"/>
        <v>43422</v>
      </c>
      <c r="C324" s="41" t="str">
        <f>IF(AND(B324&gt;=Input!$E$4,B324&lt;=Input!$F$4),Input!$D$4,IF(AND(B324&gt;=Input!$E$5,B324&lt;=Input!$F$5),Input!$D$5,IF(AND(B324&gt;=Input!$E$6,B324&lt;=Input!$F$6),Input!$D$6,IF(AND(B324&gt;=Input!$E$7,B324&lt;=Input!$F$7),Input!$D$7,"휴농"))))</f>
        <v>휴농</v>
      </c>
      <c r="D324" s="32">
        <f>VLOOKUP(C324,Input!$D$4:$L$8,9)</f>
        <v>5</v>
      </c>
      <c r="E324" s="51">
        <f t="shared" si="29"/>
        <v>640</v>
      </c>
      <c r="F324" s="52">
        <f>E324*1000/Input!$B$1</f>
        <v>0.8</v>
      </c>
      <c r="G324" s="71">
        <f>IF(AND(B324&gt;=Input!$E$4,B324&lt;=Input!$F$4),Input!$Q$4,IF(AND(B324&gt;=Input!$E$5,B324&lt;=Input!$F$5),Input!$Q$5,IF(AND(B324&gt;=Input!$E$6,B324&lt;=Input!$F$6),Input!$Q$6,IF(AND(B324&gt;=Input!$E$7,B324&lt;=Input!$F$7),Input!$Q$7,0))))</f>
        <v>0</v>
      </c>
      <c r="H324" s="72">
        <f t="shared" ref="H324:H366" si="30">G324*24*3600/1000</f>
        <v>0</v>
      </c>
      <c r="I324" s="73">
        <f>H324*1000*1000/Input!$B$1</f>
        <v>0</v>
      </c>
      <c r="J324" s="82">
        <v>0.75</v>
      </c>
      <c r="K324" s="83">
        <f>J324*Input!$B$1/1000</f>
        <v>600</v>
      </c>
      <c r="L324" s="92">
        <v>4</v>
      </c>
      <c r="M324" s="93">
        <f>L324*Input!$B$1/1000</f>
        <v>3200</v>
      </c>
      <c r="N324" s="94">
        <f>IF(J324&gt;=L324,0,IF((L324-J324)&gt;VLOOKUP(C324,Input!$D$4:$L$8,4)*1000,VLOOKUP(C324,Input!$D$4:$L$8,4)*1000,L324-J324))</f>
        <v>3.25</v>
      </c>
      <c r="O324" s="95">
        <f>N324*Input!$B$1/1000</f>
        <v>2600</v>
      </c>
      <c r="P324" s="104">
        <f>IF(AND(B324&gt;=Input!$E$4,B324&lt;=Input!$F$4),Input!$K$4,IF(AND(B324&gt;=Input!$E$5,B324&lt;=Input!$F$5),Input!$K$5,IF(AND(B324&gt;=Input!$E$6,B324&lt;=Input!$F$6),Input!$K$6,IF(AND(B324&gt;=Input!$E$7,B324&lt;=Input!$F$7),Input!$K$7,0))))</f>
        <v>0</v>
      </c>
      <c r="Q324" s="58">
        <f t="shared" ref="Q324:Q367" si="31">IF(P324&gt;E324,IF((E324+H324+K324-O324)&gt;P324,P324,E324+H324+K324-O324),E324)</f>
        <v>640</v>
      </c>
      <c r="R324" s="59">
        <f>Q324*1000/Input!$B$1</f>
        <v>0.8</v>
      </c>
      <c r="S324" s="108">
        <f t="shared" ref="S324:S367" si="32">IF((E324+H324+K324-O324)&gt;P324,E324+H324+K324-O324-P324,0)</f>
        <v>0</v>
      </c>
      <c r="T324" s="109">
        <f>S324*1000/Input!$B$1/(24*3600)</f>
        <v>0</v>
      </c>
      <c r="U324" s="114">
        <f t="shared" ref="U324:U367" si="33">IF(G324=0,0,T324/G324)*100</f>
        <v>0</v>
      </c>
    </row>
    <row r="325" spans="1:21" x14ac:dyDescent="0.45">
      <c r="A325" s="40">
        <v>2000</v>
      </c>
      <c r="B325" s="41">
        <f t="shared" ref="B325:B367" si="34">B324+1</f>
        <v>43423</v>
      </c>
      <c r="C325" s="41" t="str">
        <f>IF(AND(B325&gt;=Input!$E$4,B325&lt;=Input!$F$4),Input!$D$4,IF(AND(B325&gt;=Input!$E$5,B325&lt;=Input!$F$5),Input!$D$5,IF(AND(B325&gt;=Input!$E$6,B325&lt;=Input!$F$6),Input!$D$6,IF(AND(B325&gt;=Input!$E$7,B325&lt;=Input!$F$7),Input!$D$7,"휴농"))))</f>
        <v>휴농</v>
      </c>
      <c r="D325" s="32">
        <f>VLOOKUP(C325,Input!$D$4:$L$8,9)</f>
        <v>5</v>
      </c>
      <c r="E325" s="51">
        <f t="shared" ref="E325:E367" si="35">Q324</f>
        <v>640</v>
      </c>
      <c r="F325" s="52">
        <f>E325*1000/Input!$B$1</f>
        <v>0.8</v>
      </c>
      <c r="G325" s="71">
        <f>IF(AND(B325&gt;=Input!$E$4,B325&lt;=Input!$F$4),Input!$Q$4,IF(AND(B325&gt;=Input!$E$5,B325&lt;=Input!$F$5),Input!$Q$5,IF(AND(B325&gt;=Input!$E$6,B325&lt;=Input!$F$6),Input!$Q$6,IF(AND(B325&gt;=Input!$E$7,B325&lt;=Input!$F$7),Input!$Q$7,0))))</f>
        <v>0</v>
      </c>
      <c r="H325" s="72">
        <f t="shared" si="30"/>
        <v>0</v>
      </c>
      <c r="I325" s="73">
        <f>H325*1000*1000/Input!$B$1</f>
        <v>0</v>
      </c>
      <c r="J325" s="82">
        <v>0.5</v>
      </c>
      <c r="K325" s="83">
        <f>J325*Input!$B$1/1000</f>
        <v>400</v>
      </c>
      <c r="L325" s="92">
        <v>1.5</v>
      </c>
      <c r="M325" s="93">
        <f>L325*Input!$B$1/1000</f>
        <v>1200</v>
      </c>
      <c r="N325" s="94">
        <f>IF(J325&gt;=L325,0,IF((L325-J325)&gt;VLOOKUP(C325,Input!$D$4:$L$8,4)*1000,VLOOKUP(C325,Input!$D$4:$L$8,4)*1000,L325-J325))</f>
        <v>1</v>
      </c>
      <c r="O325" s="95">
        <f>N325*Input!$B$1/1000</f>
        <v>800</v>
      </c>
      <c r="P325" s="104">
        <f>IF(AND(B325&gt;=Input!$E$4,B325&lt;=Input!$F$4),Input!$K$4,IF(AND(B325&gt;=Input!$E$5,B325&lt;=Input!$F$5),Input!$K$5,IF(AND(B325&gt;=Input!$E$6,B325&lt;=Input!$F$6),Input!$K$6,IF(AND(B325&gt;=Input!$E$7,B325&lt;=Input!$F$7),Input!$K$7,0))))</f>
        <v>0</v>
      </c>
      <c r="Q325" s="58">
        <f t="shared" si="31"/>
        <v>640</v>
      </c>
      <c r="R325" s="59">
        <f>Q325*1000/Input!$B$1</f>
        <v>0.8</v>
      </c>
      <c r="S325" s="108">
        <f t="shared" si="32"/>
        <v>240</v>
      </c>
      <c r="T325" s="109">
        <f>S325*1000/Input!$B$1/(24*3600)</f>
        <v>3.472222222222222E-6</v>
      </c>
      <c r="U325" s="114">
        <f t="shared" si="33"/>
        <v>0</v>
      </c>
    </row>
    <row r="326" spans="1:21" x14ac:dyDescent="0.45">
      <c r="A326" s="40">
        <v>2000</v>
      </c>
      <c r="B326" s="41">
        <f t="shared" si="34"/>
        <v>43424</v>
      </c>
      <c r="C326" s="41" t="str">
        <f>IF(AND(B326&gt;=Input!$E$4,B326&lt;=Input!$F$4),Input!$D$4,IF(AND(B326&gt;=Input!$E$5,B326&lt;=Input!$F$5),Input!$D$5,IF(AND(B326&gt;=Input!$E$6,B326&lt;=Input!$F$6),Input!$D$6,IF(AND(B326&gt;=Input!$E$7,B326&lt;=Input!$F$7),Input!$D$7,"휴농"))))</f>
        <v>휴농</v>
      </c>
      <c r="D326" s="32">
        <f>VLOOKUP(C326,Input!$D$4:$L$8,9)</f>
        <v>5</v>
      </c>
      <c r="E326" s="51">
        <f t="shared" si="35"/>
        <v>640</v>
      </c>
      <c r="F326" s="52">
        <f>E326*1000/Input!$B$1</f>
        <v>0.8</v>
      </c>
      <c r="G326" s="71">
        <f>IF(AND(B326&gt;=Input!$E$4,B326&lt;=Input!$F$4),Input!$Q$4,IF(AND(B326&gt;=Input!$E$5,B326&lt;=Input!$F$5),Input!$Q$5,IF(AND(B326&gt;=Input!$E$6,B326&lt;=Input!$F$6),Input!$Q$6,IF(AND(B326&gt;=Input!$E$7,B326&lt;=Input!$F$7),Input!$Q$7,0))))</f>
        <v>0</v>
      </c>
      <c r="H326" s="72">
        <f t="shared" si="30"/>
        <v>0</v>
      </c>
      <c r="I326" s="73">
        <f>H326*1000*1000/Input!$B$1</f>
        <v>0</v>
      </c>
      <c r="J326" s="82">
        <v>0.25</v>
      </c>
      <c r="K326" s="83">
        <f>J326*Input!$B$1/1000</f>
        <v>200</v>
      </c>
      <c r="L326" s="92">
        <v>5</v>
      </c>
      <c r="M326" s="93">
        <f>L326*Input!$B$1/1000</f>
        <v>4000</v>
      </c>
      <c r="N326" s="94">
        <f>IF(J326&gt;=L326,0,IF((L326-J326)&gt;VLOOKUP(C326,Input!$D$4:$L$8,4)*1000,VLOOKUP(C326,Input!$D$4:$L$8,4)*1000,L326-J326))</f>
        <v>4.75</v>
      </c>
      <c r="O326" s="95">
        <f>N326*Input!$B$1/1000</f>
        <v>3800</v>
      </c>
      <c r="P326" s="104">
        <f>IF(AND(B326&gt;=Input!$E$4,B326&lt;=Input!$F$4),Input!$K$4,IF(AND(B326&gt;=Input!$E$5,B326&lt;=Input!$F$5),Input!$K$5,IF(AND(B326&gt;=Input!$E$6,B326&lt;=Input!$F$6),Input!$K$6,IF(AND(B326&gt;=Input!$E$7,B326&lt;=Input!$F$7),Input!$K$7,0))))</f>
        <v>0</v>
      </c>
      <c r="Q326" s="58">
        <f t="shared" si="31"/>
        <v>640</v>
      </c>
      <c r="R326" s="59">
        <f>Q326*1000/Input!$B$1</f>
        <v>0.8</v>
      </c>
      <c r="S326" s="108">
        <f t="shared" si="32"/>
        <v>0</v>
      </c>
      <c r="T326" s="109">
        <f>S326*1000/Input!$B$1/(24*3600)</f>
        <v>0</v>
      </c>
      <c r="U326" s="114">
        <f t="shared" si="33"/>
        <v>0</v>
      </c>
    </row>
    <row r="327" spans="1:21" x14ac:dyDescent="0.45">
      <c r="A327" s="40">
        <v>2000</v>
      </c>
      <c r="B327" s="41">
        <f t="shared" si="34"/>
        <v>43425</v>
      </c>
      <c r="C327" s="41" t="str">
        <f>IF(AND(B327&gt;=Input!$E$4,B327&lt;=Input!$F$4),Input!$D$4,IF(AND(B327&gt;=Input!$E$5,B327&lt;=Input!$F$5),Input!$D$5,IF(AND(B327&gt;=Input!$E$6,B327&lt;=Input!$F$6),Input!$D$6,IF(AND(B327&gt;=Input!$E$7,B327&lt;=Input!$F$7),Input!$D$7,"휴농"))))</f>
        <v>휴농</v>
      </c>
      <c r="D327" s="32">
        <f>VLOOKUP(C327,Input!$D$4:$L$8,9)</f>
        <v>5</v>
      </c>
      <c r="E327" s="51">
        <f t="shared" si="35"/>
        <v>640</v>
      </c>
      <c r="F327" s="52">
        <f>E327*1000/Input!$B$1</f>
        <v>0.8</v>
      </c>
      <c r="G327" s="71">
        <f>IF(AND(B327&gt;=Input!$E$4,B327&lt;=Input!$F$4),Input!$Q$4,IF(AND(B327&gt;=Input!$E$5,B327&lt;=Input!$F$5),Input!$Q$5,IF(AND(B327&gt;=Input!$E$6,B327&lt;=Input!$F$6),Input!$Q$6,IF(AND(B327&gt;=Input!$E$7,B327&lt;=Input!$F$7),Input!$Q$7,0))))</f>
        <v>0</v>
      </c>
      <c r="H327" s="72">
        <f t="shared" si="30"/>
        <v>0</v>
      </c>
      <c r="I327" s="73">
        <f>H327*1000*1000/Input!$B$1</f>
        <v>0</v>
      </c>
      <c r="J327" s="82">
        <v>0.5</v>
      </c>
      <c r="K327" s="83">
        <f>J327*Input!$B$1/1000</f>
        <v>400</v>
      </c>
      <c r="L327" s="92">
        <v>0</v>
      </c>
      <c r="M327" s="93">
        <f>L327*Input!$B$1/1000</f>
        <v>0</v>
      </c>
      <c r="N327" s="94">
        <f>IF(J327&gt;=L327,0,IF((L327-J327)&gt;VLOOKUP(C327,Input!$D$4:$L$8,4)*1000,VLOOKUP(C327,Input!$D$4:$L$8,4)*1000,L327-J327))</f>
        <v>0</v>
      </c>
      <c r="O327" s="95">
        <f>N327*Input!$B$1/1000</f>
        <v>0</v>
      </c>
      <c r="P327" s="104">
        <f>IF(AND(B327&gt;=Input!$E$4,B327&lt;=Input!$F$4),Input!$K$4,IF(AND(B327&gt;=Input!$E$5,B327&lt;=Input!$F$5),Input!$K$5,IF(AND(B327&gt;=Input!$E$6,B327&lt;=Input!$F$6),Input!$K$6,IF(AND(B327&gt;=Input!$E$7,B327&lt;=Input!$F$7),Input!$K$7,0))))</f>
        <v>0</v>
      </c>
      <c r="Q327" s="58">
        <f t="shared" si="31"/>
        <v>640</v>
      </c>
      <c r="R327" s="59">
        <f>Q327*1000/Input!$B$1</f>
        <v>0.8</v>
      </c>
      <c r="S327" s="108">
        <f t="shared" si="32"/>
        <v>1040</v>
      </c>
      <c r="T327" s="109">
        <f>S327*1000/Input!$B$1/(24*3600)</f>
        <v>1.5046296296296297E-5</v>
      </c>
      <c r="U327" s="114">
        <f t="shared" si="33"/>
        <v>0</v>
      </c>
    </row>
    <row r="328" spans="1:21" x14ac:dyDescent="0.45">
      <c r="A328" s="40">
        <v>2000</v>
      </c>
      <c r="B328" s="41">
        <f t="shared" si="34"/>
        <v>43426</v>
      </c>
      <c r="C328" s="41" t="str">
        <f>IF(AND(B328&gt;=Input!$E$4,B328&lt;=Input!$F$4),Input!$D$4,IF(AND(B328&gt;=Input!$E$5,B328&lt;=Input!$F$5),Input!$D$5,IF(AND(B328&gt;=Input!$E$6,B328&lt;=Input!$F$6),Input!$D$6,IF(AND(B328&gt;=Input!$E$7,B328&lt;=Input!$F$7),Input!$D$7,"휴농"))))</f>
        <v>휴농</v>
      </c>
      <c r="D328" s="32">
        <f>VLOOKUP(C328,Input!$D$4:$L$8,9)</f>
        <v>5</v>
      </c>
      <c r="E328" s="51">
        <f t="shared" si="35"/>
        <v>640</v>
      </c>
      <c r="F328" s="52">
        <f>E328*1000/Input!$B$1</f>
        <v>0.8</v>
      </c>
      <c r="G328" s="71">
        <f>IF(AND(B328&gt;=Input!$E$4,B328&lt;=Input!$F$4),Input!$Q$4,IF(AND(B328&gt;=Input!$E$5,B328&lt;=Input!$F$5),Input!$Q$5,IF(AND(B328&gt;=Input!$E$6,B328&lt;=Input!$F$6),Input!$Q$6,IF(AND(B328&gt;=Input!$E$7,B328&lt;=Input!$F$7),Input!$Q$7,0))))</f>
        <v>0</v>
      </c>
      <c r="H328" s="72">
        <f t="shared" si="30"/>
        <v>0</v>
      </c>
      <c r="I328" s="73">
        <f>H328*1000*1000/Input!$B$1</f>
        <v>0</v>
      </c>
      <c r="J328" s="82">
        <v>0.5</v>
      </c>
      <c r="K328" s="83">
        <f>J328*Input!$B$1/1000</f>
        <v>400</v>
      </c>
      <c r="L328" s="92">
        <v>3.5</v>
      </c>
      <c r="M328" s="93">
        <f>L328*Input!$B$1/1000</f>
        <v>2800</v>
      </c>
      <c r="N328" s="94">
        <f>IF(J328&gt;=L328,0,IF((L328-J328)&gt;VLOOKUP(C328,Input!$D$4:$L$8,4)*1000,VLOOKUP(C328,Input!$D$4:$L$8,4)*1000,L328-J328))</f>
        <v>3</v>
      </c>
      <c r="O328" s="95">
        <f>N328*Input!$B$1/1000</f>
        <v>2400</v>
      </c>
      <c r="P328" s="104">
        <f>IF(AND(B328&gt;=Input!$E$4,B328&lt;=Input!$F$4),Input!$K$4,IF(AND(B328&gt;=Input!$E$5,B328&lt;=Input!$F$5),Input!$K$5,IF(AND(B328&gt;=Input!$E$6,B328&lt;=Input!$F$6),Input!$K$6,IF(AND(B328&gt;=Input!$E$7,B328&lt;=Input!$F$7),Input!$K$7,0))))</f>
        <v>0</v>
      </c>
      <c r="Q328" s="58">
        <f t="shared" si="31"/>
        <v>640</v>
      </c>
      <c r="R328" s="59">
        <f>Q328*1000/Input!$B$1</f>
        <v>0.8</v>
      </c>
      <c r="S328" s="108">
        <f t="shared" si="32"/>
        <v>0</v>
      </c>
      <c r="T328" s="109">
        <f>S328*1000/Input!$B$1/(24*3600)</f>
        <v>0</v>
      </c>
      <c r="U328" s="114">
        <f t="shared" si="33"/>
        <v>0</v>
      </c>
    </row>
    <row r="329" spans="1:21" x14ac:dyDescent="0.45">
      <c r="A329" s="40">
        <v>2000</v>
      </c>
      <c r="B329" s="41">
        <f t="shared" si="34"/>
        <v>43427</v>
      </c>
      <c r="C329" s="41" t="str">
        <f>IF(AND(B329&gt;=Input!$E$4,B329&lt;=Input!$F$4),Input!$D$4,IF(AND(B329&gt;=Input!$E$5,B329&lt;=Input!$F$5),Input!$D$5,IF(AND(B329&gt;=Input!$E$6,B329&lt;=Input!$F$6),Input!$D$6,IF(AND(B329&gt;=Input!$E$7,B329&lt;=Input!$F$7),Input!$D$7,"휴농"))))</f>
        <v>휴농</v>
      </c>
      <c r="D329" s="32">
        <f>VLOOKUP(C329,Input!$D$4:$L$8,9)</f>
        <v>5</v>
      </c>
      <c r="E329" s="51">
        <f t="shared" si="35"/>
        <v>640</v>
      </c>
      <c r="F329" s="52">
        <f>E329*1000/Input!$B$1</f>
        <v>0.8</v>
      </c>
      <c r="G329" s="71">
        <f>IF(AND(B329&gt;=Input!$E$4,B329&lt;=Input!$F$4),Input!$Q$4,IF(AND(B329&gt;=Input!$E$5,B329&lt;=Input!$F$5),Input!$Q$5,IF(AND(B329&gt;=Input!$E$6,B329&lt;=Input!$F$6),Input!$Q$6,IF(AND(B329&gt;=Input!$E$7,B329&lt;=Input!$F$7),Input!$Q$7,0))))</f>
        <v>0</v>
      </c>
      <c r="H329" s="72">
        <f t="shared" si="30"/>
        <v>0</v>
      </c>
      <c r="I329" s="73">
        <f>H329*1000*1000/Input!$B$1</f>
        <v>0</v>
      </c>
      <c r="J329" s="82">
        <v>0</v>
      </c>
      <c r="K329" s="83">
        <f>J329*Input!$B$1/1000</f>
        <v>0</v>
      </c>
      <c r="L329" s="92">
        <v>4</v>
      </c>
      <c r="M329" s="93">
        <f>L329*Input!$B$1/1000</f>
        <v>3200</v>
      </c>
      <c r="N329" s="94">
        <f>IF(J329&gt;=L329,0,IF((L329-J329)&gt;VLOOKUP(C329,Input!$D$4:$L$8,4)*1000,VLOOKUP(C329,Input!$D$4:$L$8,4)*1000,L329-J329))</f>
        <v>4</v>
      </c>
      <c r="O329" s="95">
        <f>N329*Input!$B$1/1000</f>
        <v>3200</v>
      </c>
      <c r="P329" s="104">
        <f>IF(AND(B329&gt;=Input!$E$4,B329&lt;=Input!$F$4),Input!$K$4,IF(AND(B329&gt;=Input!$E$5,B329&lt;=Input!$F$5),Input!$K$5,IF(AND(B329&gt;=Input!$E$6,B329&lt;=Input!$F$6),Input!$K$6,IF(AND(B329&gt;=Input!$E$7,B329&lt;=Input!$F$7),Input!$K$7,0))))</f>
        <v>0</v>
      </c>
      <c r="Q329" s="58">
        <f t="shared" si="31"/>
        <v>640</v>
      </c>
      <c r="R329" s="59">
        <f>Q329*1000/Input!$B$1</f>
        <v>0.8</v>
      </c>
      <c r="S329" s="108">
        <f t="shared" si="32"/>
        <v>0</v>
      </c>
      <c r="T329" s="109">
        <f>S329*1000/Input!$B$1/(24*3600)</f>
        <v>0</v>
      </c>
      <c r="U329" s="114">
        <f t="shared" si="33"/>
        <v>0</v>
      </c>
    </row>
    <row r="330" spans="1:21" x14ac:dyDescent="0.45">
      <c r="A330" s="40">
        <v>2000</v>
      </c>
      <c r="B330" s="41">
        <f t="shared" si="34"/>
        <v>43428</v>
      </c>
      <c r="C330" s="41" t="str">
        <f>IF(AND(B330&gt;=Input!$E$4,B330&lt;=Input!$F$4),Input!$D$4,IF(AND(B330&gt;=Input!$E$5,B330&lt;=Input!$F$5),Input!$D$5,IF(AND(B330&gt;=Input!$E$6,B330&lt;=Input!$F$6),Input!$D$6,IF(AND(B330&gt;=Input!$E$7,B330&lt;=Input!$F$7),Input!$D$7,"휴농"))))</f>
        <v>휴농</v>
      </c>
      <c r="D330" s="32">
        <f>VLOOKUP(C330,Input!$D$4:$L$8,9)</f>
        <v>5</v>
      </c>
      <c r="E330" s="51">
        <f t="shared" si="35"/>
        <v>640</v>
      </c>
      <c r="F330" s="52">
        <f>E330*1000/Input!$B$1</f>
        <v>0.8</v>
      </c>
      <c r="G330" s="71">
        <f>IF(AND(B330&gt;=Input!$E$4,B330&lt;=Input!$F$4),Input!$Q$4,IF(AND(B330&gt;=Input!$E$5,B330&lt;=Input!$F$5),Input!$Q$5,IF(AND(B330&gt;=Input!$E$6,B330&lt;=Input!$F$6),Input!$Q$6,IF(AND(B330&gt;=Input!$E$7,B330&lt;=Input!$F$7),Input!$Q$7,0))))</f>
        <v>0</v>
      </c>
      <c r="H330" s="72">
        <f t="shared" si="30"/>
        <v>0</v>
      </c>
      <c r="I330" s="73">
        <f>H330*1000*1000/Input!$B$1</f>
        <v>0</v>
      </c>
      <c r="J330" s="82">
        <v>0.75</v>
      </c>
      <c r="K330" s="83">
        <f>J330*Input!$B$1/1000</f>
        <v>600</v>
      </c>
      <c r="L330" s="92">
        <v>4</v>
      </c>
      <c r="M330" s="93">
        <f>L330*Input!$B$1/1000</f>
        <v>3200</v>
      </c>
      <c r="N330" s="94">
        <f>IF(J330&gt;=L330,0,IF((L330-J330)&gt;VLOOKUP(C330,Input!$D$4:$L$8,4)*1000,VLOOKUP(C330,Input!$D$4:$L$8,4)*1000,L330-J330))</f>
        <v>3.25</v>
      </c>
      <c r="O330" s="95">
        <f>N330*Input!$B$1/1000</f>
        <v>2600</v>
      </c>
      <c r="P330" s="104">
        <f>IF(AND(B330&gt;=Input!$E$4,B330&lt;=Input!$F$4),Input!$K$4,IF(AND(B330&gt;=Input!$E$5,B330&lt;=Input!$F$5),Input!$K$5,IF(AND(B330&gt;=Input!$E$6,B330&lt;=Input!$F$6),Input!$K$6,IF(AND(B330&gt;=Input!$E$7,B330&lt;=Input!$F$7),Input!$K$7,0))))</f>
        <v>0</v>
      </c>
      <c r="Q330" s="58">
        <f t="shared" si="31"/>
        <v>640</v>
      </c>
      <c r="R330" s="59">
        <f>Q330*1000/Input!$B$1</f>
        <v>0.8</v>
      </c>
      <c r="S330" s="108">
        <f t="shared" si="32"/>
        <v>0</v>
      </c>
      <c r="T330" s="109">
        <f>S330*1000/Input!$B$1/(24*3600)</f>
        <v>0</v>
      </c>
      <c r="U330" s="114">
        <f t="shared" si="33"/>
        <v>0</v>
      </c>
    </row>
    <row r="331" spans="1:21" x14ac:dyDescent="0.45">
      <c r="A331" s="40">
        <v>2000</v>
      </c>
      <c r="B331" s="41">
        <f t="shared" si="34"/>
        <v>43429</v>
      </c>
      <c r="C331" s="41" t="str">
        <f>IF(AND(B331&gt;=Input!$E$4,B331&lt;=Input!$F$4),Input!$D$4,IF(AND(B331&gt;=Input!$E$5,B331&lt;=Input!$F$5),Input!$D$5,IF(AND(B331&gt;=Input!$E$6,B331&lt;=Input!$F$6),Input!$D$6,IF(AND(B331&gt;=Input!$E$7,B331&lt;=Input!$F$7),Input!$D$7,"휴농"))))</f>
        <v>휴농</v>
      </c>
      <c r="D331" s="32">
        <f>VLOOKUP(C331,Input!$D$4:$L$8,9)</f>
        <v>5</v>
      </c>
      <c r="E331" s="51">
        <f t="shared" si="35"/>
        <v>640</v>
      </c>
      <c r="F331" s="52">
        <f>E331*1000/Input!$B$1</f>
        <v>0.8</v>
      </c>
      <c r="G331" s="71">
        <f>IF(AND(B331&gt;=Input!$E$4,B331&lt;=Input!$F$4),Input!$Q$4,IF(AND(B331&gt;=Input!$E$5,B331&lt;=Input!$F$5),Input!$Q$5,IF(AND(B331&gt;=Input!$E$6,B331&lt;=Input!$F$6),Input!$Q$6,IF(AND(B331&gt;=Input!$E$7,B331&lt;=Input!$F$7),Input!$Q$7,0))))</f>
        <v>0</v>
      </c>
      <c r="H331" s="72">
        <f t="shared" si="30"/>
        <v>0</v>
      </c>
      <c r="I331" s="73">
        <f>H331*1000*1000/Input!$B$1</f>
        <v>0</v>
      </c>
      <c r="J331" s="82">
        <v>0.5</v>
      </c>
      <c r="K331" s="83">
        <f>J331*Input!$B$1/1000</f>
        <v>400</v>
      </c>
      <c r="L331" s="92">
        <v>2</v>
      </c>
      <c r="M331" s="93">
        <f>L331*Input!$B$1/1000</f>
        <v>1600</v>
      </c>
      <c r="N331" s="94">
        <f>IF(J331&gt;=L331,0,IF((L331-J331)&gt;VLOOKUP(C331,Input!$D$4:$L$8,4)*1000,VLOOKUP(C331,Input!$D$4:$L$8,4)*1000,L331-J331))</f>
        <v>1.5</v>
      </c>
      <c r="O331" s="95">
        <f>N331*Input!$B$1/1000</f>
        <v>1200</v>
      </c>
      <c r="P331" s="104">
        <f>IF(AND(B331&gt;=Input!$E$4,B331&lt;=Input!$F$4),Input!$K$4,IF(AND(B331&gt;=Input!$E$5,B331&lt;=Input!$F$5),Input!$K$5,IF(AND(B331&gt;=Input!$E$6,B331&lt;=Input!$F$6),Input!$K$6,IF(AND(B331&gt;=Input!$E$7,B331&lt;=Input!$F$7),Input!$K$7,0))))</f>
        <v>0</v>
      </c>
      <c r="Q331" s="58">
        <f t="shared" si="31"/>
        <v>640</v>
      </c>
      <c r="R331" s="59">
        <f>Q331*1000/Input!$B$1</f>
        <v>0.8</v>
      </c>
      <c r="S331" s="108">
        <f t="shared" si="32"/>
        <v>0</v>
      </c>
      <c r="T331" s="109">
        <f>S331*1000/Input!$B$1/(24*3600)</f>
        <v>0</v>
      </c>
      <c r="U331" s="114">
        <f t="shared" si="33"/>
        <v>0</v>
      </c>
    </row>
    <row r="332" spans="1:21" x14ac:dyDescent="0.45">
      <c r="A332" s="40">
        <v>2000</v>
      </c>
      <c r="B332" s="41">
        <f t="shared" si="34"/>
        <v>43430</v>
      </c>
      <c r="C332" s="41" t="str">
        <f>IF(AND(B332&gt;=Input!$E$4,B332&lt;=Input!$F$4),Input!$D$4,IF(AND(B332&gt;=Input!$E$5,B332&lt;=Input!$F$5),Input!$D$5,IF(AND(B332&gt;=Input!$E$6,B332&lt;=Input!$F$6),Input!$D$6,IF(AND(B332&gt;=Input!$E$7,B332&lt;=Input!$F$7),Input!$D$7,"휴농"))))</f>
        <v>휴농</v>
      </c>
      <c r="D332" s="32">
        <f>VLOOKUP(C332,Input!$D$4:$L$8,9)</f>
        <v>5</v>
      </c>
      <c r="E332" s="51">
        <f t="shared" si="35"/>
        <v>640</v>
      </c>
      <c r="F332" s="52">
        <f>E332*1000/Input!$B$1</f>
        <v>0.8</v>
      </c>
      <c r="G332" s="71">
        <f>IF(AND(B332&gt;=Input!$E$4,B332&lt;=Input!$F$4),Input!$Q$4,IF(AND(B332&gt;=Input!$E$5,B332&lt;=Input!$F$5),Input!$Q$5,IF(AND(B332&gt;=Input!$E$6,B332&lt;=Input!$F$6),Input!$Q$6,IF(AND(B332&gt;=Input!$E$7,B332&lt;=Input!$F$7),Input!$Q$7,0))))</f>
        <v>0</v>
      </c>
      <c r="H332" s="72">
        <f t="shared" si="30"/>
        <v>0</v>
      </c>
      <c r="I332" s="73">
        <f>H332*1000*1000/Input!$B$1</f>
        <v>0</v>
      </c>
      <c r="J332" s="82">
        <v>0</v>
      </c>
      <c r="K332" s="83">
        <f>J332*Input!$B$1/1000</f>
        <v>0</v>
      </c>
      <c r="L332" s="92">
        <v>3</v>
      </c>
      <c r="M332" s="93">
        <f>L332*Input!$B$1/1000</f>
        <v>2400</v>
      </c>
      <c r="N332" s="94">
        <f>IF(J332&gt;=L332,0,IF((L332-J332)&gt;VLOOKUP(C332,Input!$D$4:$L$8,4)*1000,VLOOKUP(C332,Input!$D$4:$L$8,4)*1000,L332-J332))</f>
        <v>3</v>
      </c>
      <c r="O332" s="95">
        <f>N332*Input!$B$1/1000</f>
        <v>2400</v>
      </c>
      <c r="P332" s="104">
        <f>IF(AND(B332&gt;=Input!$E$4,B332&lt;=Input!$F$4),Input!$K$4,IF(AND(B332&gt;=Input!$E$5,B332&lt;=Input!$F$5),Input!$K$5,IF(AND(B332&gt;=Input!$E$6,B332&lt;=Input!$F$6),Input!$K$6,IF(AND(B332&gt;=Input!$E$7,B332&lt;=Input!$F$7),Input!$K$7,0))))</f>
        <v>0</v>
      </c>
      <c r="Q332" s="58">
        <f t="shared" si="31"/>
        <v>640</v>
      </c>
      <c r="R332" s="59">
        <f>Q332*1000/Input!$B$1</f>
        <v>0.8</v>
      </c>
      <c r="S332" s="108">
        <f t="shared" si="32"/>
        <v>0</v>
      </c>
      <c r="T332" s="109">
        <f>S332*1000/Input!$B$1/(24*3600)</f>
        <v>0</v>
      </c>
      <c r="U332" s="114">
        <f t="shared" si="33"/>
        <v>0</v>
      </c>
    </row>
    <row r="333" spans="1:21" x14ac:dyDescent="0.45">
      <c r="A333" s="40">
        <v>2000</v>
      </c>
      <c r="B333" s="41">
        <f t="shared" si="34"/>
        <v>43431</v>
      </c>
      <c r="C333" s="41" t="str">
        <f>IF(AND(B333&gt;=Input!$E$4,B333&lt;=Input!$F$4),Input!$D$4,IF(AND(B333&gt;=Input!$E$5,B333&lt;=Input!$F$5),Input!$D$5,IF(AND(B333&gt;=Input!$E$6,B333&lt;=Input!$F$6),Input!$D$6,IF(AND(B333&gt;=Input!$E$7,B333&lt;=Input!$F$7),Input!$D$7,"휴농"))))</f>
        <v>휴농</v>
      </c>
      <c r="D333" s="32">
        <f>VLOOKUP(C333,Input!$D$4:$L$8,9)</f>
        <v>5</v>
      </c>
      <c r="E333" s="51">
        <f t="shared" si="35"/>
        <v>640</v>
      </c>
      <c r="F333" s="52">
        <f>E333*1000/Input!$B$1</f>
        <v>0.8</v>
      </c>
      <c r="G333" s="71">
        <f>IF(AND(B333&gt;=Input!$E$4,B333&lt;=Input!$F$4),Input!$Q$4,IF(AND(B333&gt;=Input!$E$5,B333&lt;=Input!$F$5),Input!$Q$5,IF(AND(B333&gt;=Input!$E$6,B333&lt;=Input!$F$6),Input!$Q$6,IF(AND(B333&gt;=Input!$E$7,B333&lt;=Input!$F$7),Input!$Q$7,0))))</f>
        <v>0</v>
      </c>
      <c r="H333" s="72">
        <f t="shared" si="30"/>
        <v>0</v>
      </c>
      <c r="I333" s="73">
        <f>H333*1000*1000/Input!$B$1</f>
        <v>0</v>
      </c>
      <c r="J333" s="82">
        <v>0.5</v>
      </c>
      <c r="K333" s="83">
        <f>J333*Input!$B$1/1000</f>
        <v>400</v>
      </c>
      <c r="L333" s="92">
        <v>4</v>
      </c>
      <c r="M333" s="93">
        <f>L333*Input!$B$1/1000</f>
        <v>3200</v>
      </c>
      <c r="N333" s="94">
        <f>IF(J333&gt;=L333,0,IF((L333-J333)&gt;VLOOKUP(C333,Input!$D$4:$L$8,4)*1000,VLOOKUP(C333,Input!$D$4:$L$8,4)*1000,L333-J333))</f>
        <v>3.5</v>
      </c>
      <c r="O333" s="95">
        <f>N333*Input!$B$1/1000</f>
        <v>2800</v>
      </c>
      <c r="P333" s="104">
        <f>IF(AND(B333&gt;=Input!$E$4,B333&lt;=Input!$F$4),Input!$K$4,IF(AND(B333&gt;=Input!$E$5,B333&lt;=Input!$F$5),Input!$K$5,IF(AND(B333&gt;=Input!$E$6,B333&lt;=Input!$F$6),Input!$K$6,IF(AND(B333&gt;=Input!$E$7,B333&lt;=Input!$F$7),Input!$K$7,0))))</f>
        <v>0</v>
      </c>
      <c r="Q333" s="58">
        <f t="shared" si="31"/>
        <v>640</v>
      </c>
      <c r="R333" s="59">
        <f>Q333*1000/Input!$B$1</f>
        <v>0.8</v>
      </c>
      <c r="S333" s="108">
        <f t="shared" si="32"/>
        <v>0</v>
      </c>
      <c r="T333" s="109">
        <f>S333*1000/Input!$B$1/(24*3600)</f>
        <v>0</v>
      </c>
      <c r="U333" s="114">
        <f t="shared" si="33"/>
        <v>0</v>
      </c>
    </row>
    <row r="334" spans="1:21" x14ac:dyDescent="0.45">
      <c r="A334" s="40">
        <v>2000</v>
      </c>
      <c r="B334" s="41">
        <f t="shared" si="34"/>
        <v>43432</v>
      </c>
      <c r="C334" s="41" t="str">
        <f>IF(AND(B334&gt;=Input!$E$4,B334&lt;=Input!$F$4),Input!$D$4,IF(AND(B334&gt;=Input!$E$5,B334&lt;=Input!$F$5),Input!$D$5,IF(AND(B334&gt;=Input!$E$6,B334&lt;=Input!$F$6),Input!$D$6,IF(AND(B334&gt;=Input!$E$7,B334&lt;=Input!$F$7),Input!$D$7,"휴농"))))</f>
        <v>휴농</v>
      </c>
      <c r="D334" s="32">
        <f>VLOOKUP(C334,Input!$D$4:$L$8,9)</f>
        <v>5</v>
      </c>
      <c r="E334" s="51">
        <f t="shared" si="35"/>
        <v>640</v>
      </c>
      <c r="F334" s="52">
        <f>E334*1000/Input!$B$1</f>
        <v>0.8</v>
      </c>
      <c r="G334" s="71">
        <f>IF(AND(B334&gt;=Input!$E$4,B334&lt;=Input!$F$4),Input!$Q$4,IF(AND(B334&gt;=Input!$E$5,B334&lt;=Input!$F$5),Input!$Q$5,IF(AND(B334&gt;=Input!$E$6,B334&lt;=Input!$F$6),Input!$Q$6,IF(AND(B334&gt;=Input!$E$7,B334&lt;=Input!$F$7),Input!$Q$7,0))))</f>
        <v>0</v>
      </c>
      <c r="H334" s="72">
        <f t="shared" si="30"/>
        <v>0</v>
      </c>
      <c r="I334" s="73">
        <f>H334*1000*1000/Input!$B$1</f>
        <v>0</v>
      </c>
      <c r="J334" s="82">
        <v>0.75</v>
      </c>
      <c r="K334" s="83">
        <f>J334*Input!$B$1/1000</f>
        <v>600</v>
      </c>
      <c r="L334" s="92">
        <v>1</v>
      </c>
      <c r="M334" s="93">
        <f>L334*Input!$B$1/1000</f>
        <v>800</v>
      </c>
      <c r="N334" s="94">
        <f>IF(J334&gt;=L334,0,IF((L334-J334)&gt;VLOOKUP(C334,Input!$D$4:$L$8,4)*1000,VLOOKUP(C334,Input!$D$4:$L$8,4)*1000,L334-J334))</f>
        <v>0.25</v>
      </c>
      <c r="O334" s="95">
        <f>N334*Input!$B$1/1000</f>
        <v>200</v>
      </c>
      <c r="P334" s="104">
        <f>IF(AND(B334&gt;=Input!$E$4,B334&lt;=Input!$F$4),Input!$K$4,IF(AND(B334&gt;=Input!$E$5,B334&lt;=Input!$F$5),Input!$K$5,IF(AND(B334&gt;=Input!$E$6,B334&lt;=Input!$F$6),Input!$K$6,IF(AND(B334&gt;=Input!$E$7,B334&lt;=Input!$F$7),Input!$K$7,0))))</f>
        <v>0</v>
      </c>
      <c r="Q334" s="58">
        <f t="shared" si="31"/>
        <v>640</v>
      </c>
      <c r="R334" s="59">
        <f>Q334*1000/Input!$B$1</f>
        <v>0.8</v>
      </c>
      <c r="S334" s="108">
        <f t="shared" si="32"/>
        <v>1040</v>
      </c>
      <c r="T334" s="109">
        <f>S334*1000/Input!$B$1/(24*3600)</f>
        <v>1.5046296296296297E-5</v>
      </c>
      <c r="U334" s="114">
        <f t="shared" si="33"/>
        <v>0</v>
      </c>
    </row>
    <row r="335" spans="1:21" x14ac:dyDescent="0.45">
      <c r="A335" s="40">
        <v>2000</v>
      </c>
      <c r="B335" s="41">
        <f t="shared" si="34"/>
        <v>43433</v>
      </c>
      <c r="C335" s="41" t="str">
        <f>IF(AND(B335&gt;=Input!$E$4,B335&lt;=Input!$F$4),Input!$D$4,IF(AND(B335&gt;=Input!$E$5,B335&lt;=Input!$F$5),Input!$D$5,IF(AND(B335&gt;=Input!$E$6,B335&lt;=Input!$F$6),Input!$D$6,IF(AND(B335&gt;=Input!$E$7,B335&lt;=Input!$F$7),Input!$D$7,"휴농"))))</f>
        <v>휴농</v>
      </c>
      <c r="D335" s="32">
        <f>VLOOKUP(C335,Input!$D$4:$L$8,9)</f>
        <v>5</v>
      </c>
      <c r="E335" s="51">
        <f t="shared" si="35"/>
        <v>640</v>
      </c>
      <c r="F335" s="52">
        <f>E335*1000/Input!$B$1</f>
        <v>0.8</v>
      </c>
      <c r="G335" s="71">
        <f>IF(AND(B335&gt;=Input!$E$4,B335&lt;=Input!$F$4),Input!$Q$4,IF(AND(B335&gt;=Input!$E$5,B335&lt;=Input!$F$5),Input!$Q$5,IF(AND(B335&gt;=Input!$E$6,B335&lt;=Input!$F$6),Input!$Q$6,IF(AND(B335&gt;=Input!$E$7,B335&lt;=Input!$F$7),Input!$Q$7,0))))</f>
        <v>0</v>
      </c>
      <c r="H335" s="72">
        <f t="shared" si="30"/>
        <v>0</v>
      </c>
      <c r="I335" s="73">
        <f>H335*1000*1000/Input!$B$1</f>
        <v>0</v>
      </c>
      <c r="J335" s="82">
        <v>1</v>
      </c>
      <c r="K335" s="83">
        <f>J335*Input!$B$1/1000</f>
        <v>800</v>
      </c>
      <c r="L335" s="92">
        <v>2.5</v>
      </c>
      <c r="M335" s="93">
        <f>L335*Input!$B$1/1000</f>
        <v>2000</v>
      </c>
      <c r="N335" s="94">
        <f>IF(J335&gt;=L335,0,IF((L335-J335)&gt;VLOOKUP(C335,Input!$D$4:$L$8,4)*1000,VLOOKUP(C335,Input!$D$4:$L$8,4)*1000,L335-J335))</f>
        <v>1.5</v>
      </c>
      <c r="O335" s="95">
        <f>N335*Input!$B$1/1000</f>
        <v>1200</v>
      </c>
      <c r="P335" s="104">
        <f>IF(AND(B335&gt;=Input!$E$4,B335&lt;=Input!$F$4),Input!$K$4,IF(AND(B335&gt;=Input!$E$5,B335&lt;=Input!$F$5),Input!$K$5,IF(AND(B335&gt;=Input!$E$6,B335&lt;=Input!$F$6),Input!$K$6,IF(AND(B335&gt;=Input!$E$7,B335&lt;=Input!$F$7),Input!$K$7,0))))</f>
        <v>0</v>
      </c>
      <c r="Q335" s="58">
        <f t="shared" si="31"/>
        <v>640</v>
      </c>
      <c r="R335" s="59">
        <f>Q335*1000/Input!$B$1</f>
        <v>0.8</v>
      </c>
      <c r="S335" s="108">
        <f t="shared" si="32"/>
        <v>240</v>
      </c>
      <c r="T335" s="109">
        <f>S335*1000/Input!$B$1/(24*3600)</f>
        <v>3.472222222222222E-6</v>
      </c>
      <c r="U335" s="114">
        <f t="shared" si="33"/>
        <v>0</v>
      </c>
    </row>
    <row r="336" spans="1:21" x14ac:dyDescent="0.45">
      <c r="A336" s="40">
        <v>2000</v>
      </c>
      <c r="B336" s="41">
        <f t="shared" si="34"/>
        <v>43434</v>
      </c>
      <c r="C336" s="41" t="str">
        <f>IF(AND(B336&gt;=Input!$E$4,B336&lt;=Input!$F$4),Input!$D$4,IF(AND(B336&gt;=Input!$E$5,B336&lt;=Input!$F$5),Input!$D$5,IF(AND(B336&gt;=Input!$E$6,B336&lt;=Input!$F$6),Input!$D$6,IF(AND(B336&gt;=Input!$E$7,B336&lt;=Input!$F$7),Input!$D$7,"휴농"))))</f>
        <v>휴농</v>
      </c>
      <c r="D336" s="32">
        <f>VLOOKUP(C336,Input!$D$4:$L$8,9)</f>
        <v>5</v>
      </c>
      <c r="E336" s="51">
        <f t="shared" si="35"/>
        <v>640</v>
      </c>
      <c r="F336" s="52">
        <f>E336*1000/Input!$B$1</f>
        <v>0.8</v>
      </c>
      <c r="G336" s="71">
        <f>IF(AND(B336&gt;=Input!$E$4,B336&lt;=Input!$F$4),Input!$Q$4,IF(AND(B336&gt;=Input!$E$5,B336&lt;=Input!$F$5),Input!$Q$5,IF(AND(B336&gt;=Input!$E$6,B336&lt;=Input!$F$6),Input!$Q$6,IF(AND(B336&gt;=Input!$E$7,B336&lt;=Input!$F$7),Input!$Q$7,0))))</f>
        <v>0</v>
      </c>
      <c r="H336" s="72">
        <f t="shared" si="30"/>
        <v>0</v>
      </c>
      <c r="I336" s="73">
        <f>H336*1000*1000/Input!$B$1</f>
        <v>0</v>
      </c>
      <c r="J336" s="82">
        <v>0.25</v>
      </c>
      <c r="K336" s="83">
        <f>J336*Input!$B$1/1000</f>
        <v>200</v>
      </c>
      <c r="L336" s="92">
        <v>1</v>
      </c>
      <c r="M336" s="93">
        <f>L336*Input!$B$1/1000</f>
        <v>800</v>
      </c>
      <c r="N336" s="94">
        <f>IF(J336&gt;=L336,0,IF((L336-J336)&gt;VLOOKUP(C336,Input!$D$4:$L$8,4)*1000,VLOOKUP(C336,Input!$D$4:$L$8,4)*1000,L336-J336))</f>
        <v>0.75</v>
      </c>
      <c r="O336" s="95">
        <f>N336*Input!$B$1/1000</f>
        <v>600</v>
      </c>
      <c r="P336" s="104">
        <f>IF(AND(B336&gt;=Input!$E$4,B336&lt;=Input!$F$4),Input!$K$4,IF(AND(B336&gt;=Input!$E$5,B336&lt;=Input!$F$5),Input!$K$5,IF(AND(B336&gt;=Input!$E$6,B336&lt;=Input!$F$6),Input!$K$6,IF(AND(B336&gt;=Input!$E$7,B336&lt;=Input!$F$7),Input!$K$7,0))))</f>
        <v>0</v>
      </c>
      <c r="Q336" s="58">
        <f t="shared" si="31"/>
        <v>640</v>
      </c>
      <c r="R336" s="59">
        <f>Q336*1000/Input!$B$1</f>
        <v>0.8</v>
      </c>
      <c r="S336" s="108">
        <f t="shared" si="32"/>
        <v>240</v>
      </c>
      <c r="T336" s="109">
        <f>S336*1000/Input!$B$1/(24*3600)</f>
        <v>3.472222222222222E-6</v>
      </c>
      <c r="U336" s="114">
        <f t="shared" si="33"/>
        <v>0</v>
      </c>
    </row>
    <row r="337" spans="1:21" x14ac:dyDescent="0.45">
      <c r="A337" s="40">
        <v>2000</v>
      </c>
      <c r="B337" s="41">
        <f t="shared" si="34"/>
        <v>43435</v>
      </c>
      <c r="C337" s="41" t="str">
        <f>IF(AND(B337&gt;=Input!$E$4,B337&lt;=Input!$F$4),Input!$D$4,IF(AND(B337&gt;=Input!$E$5,B337&lt;=Input!$F$5),Input!$D$5,IF(AND(B337&gt;=Input!$E$6,B337&lt;=Input!$F$6),Input!$D$6,IF(AND(B337&gt;=Input!$E$7,B337&lt;=Input!$F$7),Input!$D$7,"휴농"))))</f>
        <v>휴농</v>
      </c>
      <c r="D337" s="32">
        <f>VLOOKUP(C337,Input!$D$4:$L$8,9)</f>
        <v>5</v>
      </c>
      <c r="E337" s="51">
        <f t="shared" si="35"/>
        <v>640</v>
      </c>
      <c r="F337" s="52">
        <f>E337*1000/Input!$B$1</f>
        <v>0.8</v>
      </c>
      <c r="G337" s="71">
        <f>IF(AND(B337&gt;=Input!$E$4,B337&lt;=Input!$F$4),Input!$Q$4,IF(AND(B337&gt;=Input!$E$5,B337&lt;=Input!$F$5),Input!$Q$5,IF(AND(B337&gt;=Input!$E$6,B337&lt;=Input!$F$6),Input!$Q$6,IF(AND(B337&gt;=Input!$E$7,B337&lt;=Input!$F$7),Input!$Q$7,0))))</f>
        <v>0</v>
      </c>
      <c r="H337" s="72">
        <f t="shared" si="30"/>
        <v>0</v>
      </c>
      <c r="I337" s="73">
        <f>H337*1000*1000/Input!$B$1</f>
        <v>0</v>
      </c>
      <c r="J337" s="82">
        <v>1.25</v>
      </c>
      <c r="K337" s="83">
        <f>J337*Input!$B$1/1000</f>
        <v>1000</v>
      </c>
      <c r="L337" s="92">
        <v>3.5</v>
      </c>
      <c r="M337" s="93">
        <f>L337*Input!$B$1/1000</f>
        <v>2800</v>
      </c>
      <c r="N337" s="94">
        <f>IF(J337&gt;=L337,0,IF((L337-J337)&gt;VLOOKUP(C337,Input!$D$4:$L$8,4)*1000,VLOOKUP(C337,Input!$D$4:$L$8,4)*1000,L337-J337))</f>
        <v>2.25</v>
      </c>
      <c r="O337" s="95">
        <f>N337*Input!$B$1/1000</f>
        <v>1800</v>
      </c>
      <c r="P337" s="104">
        <f>IF(AND(B337&gt;=Input!$E$4,B337&lt;=Input!$F$4),Input!$K$4,IF(AND(B337&gt;=Input!$E$5,B337&lt;=Input!$F$5),Input!$K$5,IF(AND(B337&gt;=Input!$E$6,B337&lt;=Input!$F$6),Input!$K$6,IF(AND(B337&gt;=Input!$E$7,B337&lt;=Input!$F$7),Input!$K$7,0))))</f>
        <v>0</v>
      </c>
      <c r="Q337" s="58">
        <f t="shared" si="31"/>
        <v>640</v>
      </c>
      <c r="R337" s="59">
        <f>Q337*1000/Input!$B$1</f>
        <v>0.8</v>
      </c>
      <c r="S337" s="108">
        <f t="shared" si="32"/>
        <v>0</v>
      </c>
      <c r="T337" s="109">
        <f>S337*1000/Input!$B$1/(24*3600)</f>
        <v>0</v>
      </c>
      <c r="U337" s="114">
        <f t="shared" si="33"/>
        <v>0</v>
      </c>
    </row>
    <row r="338" spans="1:21" x14ac:dyDescent="0.45">
      <c r="A338" s="40">
        <v>2000</v>
      </c>
      <c r="B338" s="41">
        <f t="shared" si="34"/>
        <v>43436</v>
      </c>
      <c r="C338" s="41" t="str">
        <f>IF(AND(B338&gt;=Input!$E$4,B338&lt;=Input!$F$4),Input!$D$4,IF(AND(B338&gt;=Input!$E$5,B338&lt;=Input!$F$5),Input!$D$5,IF(AND(B338&gt;=Input!$E$6,B338&lt;=Input!$F$6),Input!$D$6,IF(AND(B338&gt;=Input!$E$7,B338&lt;=Input!$F$7),Input!$D$7,"휴농"))))</f>
        <v>휴농</v>
      </c>
      <c r="D338" s="32">
        <f>VLOOKUP(C338,Input!$D$4:$L$8,9)</f>
        <v>5</v>
      </c>
      <c r="E338" s="51">
        <f t="shared" si="35"/>
        <v>640</v>
      </c>
      <c r="F338" s="52">
        <f>E338*1000/Input!$B$1</f>
        <v>0.8</v>
      </c>
      <c r="G338" s="71">
        <f>IF(AND(B338&gt;=Input!$E$4,B338&lt;=Input!$F$4),Input!$Q$4,IF(AND(B338&gt;=Input!$E$5,B338&lt;=Input!$F$5),Input!$Q$5,IF(AND(B338&gt;=Input!$E$6,B338&lt;=Input!$F$6),Input!$Q$6,IF(AND(B338&gt;=Input!$E$7,B338&lt;=Input!$F$7),Input!$Q$7,0))))</f>
        <v>0</v>
      </c>
      <c r="H338" s="72">
        <f t="shared" si="30"/>
        <v>0</v>
      </c>
      <c r="I338" s="73">
        <f>H338*1000*1000/Input!$B$1</f>
        <v>0</v>
      </c>
      <c r="J338" s="82">
        <v>1.25</v>
      </c>
      <c r="K338" s="83">
        <f>J338*Input!$B$1/1000</f>
        <v>1000</v>
      </c>
      <c r="L338" s="92">
        <v>3</v>
      </c>
      <c r="M338" s="93">
        <f>L338*Input!$B$1/1000</f>
        <v>2400</v>
      </c>
      <c r="N338" s="94">
        <f>IF(J338&gt;=L338,0,IF((L338-J338)&gt;VLOOKUP(C338,Input!$D$4:$L$8,4)*1000,VLOOKUP(C338,Input!$D$4:$L$8,4)*1000,L338-J338))</f>
        <v>1.75</v>
      </c>
      <c r="O338" s="95">
        <f>N338*Input!$B$1/1000</f>
        <v>1400</v>
      </c>
      <c r="P338" s="104">
        <f>IF(AND(B338&gt;=Input!$E$4,B338&lt;=Input!$F$4),Input!$K$4,IF(AND(B338&gt;=Input!$E$5,B338&lt;=Input!$F$5),Input!$K$5,IF(AND(B338&gt;=Input!$E$6,B338&lt;=Input!$F$6),Input!$K$6,IF(AND(B338&gt;=Input!$E$7,B338&lt;=Input!$F$7),Input!$K$7,0))))</f>
        <v>0</v>
      </c>
      <c r="Q338" s="58">
        <f t="shared" si="31"/>
        <v>640</v>
      </c>
      <c r="R338" s="59">
        <f>Q338*1000/Input!$B$1</f>
        <v>0.8</v>
      </c>
      <c r="S338" s="108">
        <f t="shared" si="32"/>
        <v>240</v>
      </c>
      <c r="T338" s="109">
        <f>S338*1000/Input!$B$1/(24*3600)</f>
        <v>3.472222222222222E-6</v>
      </c>
      <c r="U338" s="114">
        <f t="shared" si="33"/>
        <v>0</v>
      </c>
    </row>
    <row r="339" spans="1:21" x14ac:dyDescent="0.45">
      <c r="A339" s="40">
        <v>2000</v>
      </c>
      <c r="B339" s="41">
        <f t="shared" si="34"/>
        <v>43437</v>
      </c>
      <c r="C339" s="41" t="str">
        <f>IF(AND(B339&gt;=Input!$E$4,B339&lt;=Input!$F$4),Input!$D$4,IF(AND(B339&gt;=Input!$E$5,B339&lt;=Input!$F$5),Input!$D$5,IF(AND(B339&gt;=Input!$E$6,B339&lt;=Input!$F$6),Input!$D$6,IF(AND(B339&gt;=Input!$E$7,B339&lt;=Input!$F$7),Input!$D$7,"휴농"))))</f>
        <v>휴농</v>
      </c>
      <c r="D339" s="32">
        <f>VLOOKUP(C339,Input!$D$4:$L$8,9)</f>
        <v>5</v>
      </c>
      <c r="E339" s="51">
        <f t="shared" si="35"/>
        <v>640</v>
      </c>
      <c r="F339" s="52">
        <f>E339*1000/Input!$B$1</f>
        <v>0.8</v>
      </c>
      <c r="G339" s="71">
        <f>IF(AND(B339&gt;=Input!$E$4,B339&lt;=Input!$F$4),Input!$Q$4,IF(AND(B339&gt;=Input!$E$5,B339&lt;=Input!$F$5),Input!$Q$5,IF(AND(B339&gt;=Input!$E$6,B339&lt;=Input!$F$6),Input!$Q$6,IF(AND(B339&gt;=Input!$E$7,B339&lt;=Input!$F$7),Input!$Q$7,0))))</f>
        <v>0</v>
      </c>
      <c r="H339" s="72">
        <f t="shared" si="30"/>
        <v>0</v>
      </c>
      <c r="I339" s="73">
        <f>H339*1000*1000/Input!$B$1</f>
        <v>0</v>
      </c>
      <c r="J339" s="82">
        <v>0.5</v>
      </c>
      <c r="K339" s="83">
        <f>J339*Input!$B$1/1000</f>
        <v>400</v>
      </c>
      <c r="L339" s="92">
        <v>1</v>
      </c>
      <c r="M339" s="93">
        <f>L339*Input!$B$1/1000</f>
        <v>800</v>
      </c>
      <c r="N339" s="94">
        <f>IF(J339&gt;=L339,0,IF((L339-J339)&gt;VLOOKUP(C339,Input!$D$4:$L$8,4)*1000,VLOOKUP(C339,Input!$D$4:$L$8,4)*1000,L339-J339))</f>
        <v>0.5</v>
      </c>
      <c r="O339" s="95">
        <f>N339*Input!$B$1/1000</f>
        <v>400</v>
      </c>
      <c r="P339" s="104">
        <f>IF(AND(B339&gt;=Input!$E$4,B339&lt;=Input!$F$4),Input!$K$4,IF(AND(B339&gt;=Input!$E$5,B339&lt;=Input!$F$5),Input!$K$5,IF(AND(B339&gt;=Input!$E$6,B339&lt;=Input!$F$6),Input!$K$6,IF(AND(B339&gt;=Input!$E$7,B339&lt;=Input!$F$7),Input!$K$7,0))))</f>
        <v>0</v>
      </c>
      <c r="Q339" s="58">
        <f t="shared" si="31"/>
        <v>640</v>
      </c>
      <c r="R339" s="59">
        <f>Q339*1000/Input!$B$1</f>
        <v>0.8</v>
      </c>
      <c r="S339" s="108">
        <f t="shared" si="32"/>
        <v>640</v>
      </c>
      <c r="T339" s="109">
        <f>S339*1000/Input!$B$1/(24*3600)</f>
        <v>9.2592592592592591E-6</v>
      </c>
      <c r="U339" s="114">
        <f t="shared" si="33"/>
        <v>0</v>
      </c>
    </row>
    <row r="340" spans="1:21" x14ac:dyDescent="0.45">
      <c r="A340" s="40">
        <v>2000</v>
      </c>
      <c r="B340" s="41">
        <f t="shared" si="34"/>
        <v>43438</v>
      </c>
      <c r="C340" s="41" t="str">
        <f>IF(AND(B340&gt;=Input!$E$4,B340&lt;=Input!$F$4),Input!$D$4,IF(AND(B340&gt;=Input!$E$5,B340&lt;=Input!$F$5),Input!$D$5,IF(AND(B340&gt;=Input!$E$6,B340&lt;=Input!$F$6),Input!$D$6,IF(AND(B340&gt;=Input!$E$7,B340&lt;=Input!$F$7),Input!$D$7,"휴농"))))</f>
        <v>휴농</v>
      </c>
      <c r="D340" s="32">
        <f>VLOOKUP(C340,Input!$D$4:$L$8,9)</f>
        <v>5</v>
      </c>
      <c r="E340" s="51">
        <f t="shared" si="35"/>
        <v>640</v>
      </c>
      <c r="F340" s="52">
        <f>E340*1000/Input!$B$1</f>
        <v>0.8</v>
      </c>
      <c r="G340" s="71">
        <f>IF(AND(B340&gt;=Input!$E$4,B340&lt;=Input!$F$4),Input!$Q$4,IF(AND(B340&gt;=Input!$E$5,B340&lt;=Input!$F$5),Input!$Q$5,IF(AND(B340&gt;=Input!$E$6,B340&lt;=Input!$F$6),Input!$Q$6,IF(AND(B340&gt;=Input!$E$7,B340&lt;=Input!$F$7),Input!$Q$7,0))))</f>
        <v>0</v>
      </c>
      <c r="H340" s="72">
        <f t="shared" si="30"/>
        <v>0</v>
      </c>
      <c r="I340" s="73">
        <f>H340*1000*1000/Input!$B$1</f>
        <v>0</v>
      </c>
      <c r="J340" s="82">
        <v>0.75</v>
      </c>
      <c r="K340" s="83">
        <f>J340*Input!$B$1/1000</f>
        <v>600</v>
      </c>
      <c r="L340" s="92">
        <v>2</v>
      </c>
      <c r="M340" s="93">
        <f>L340*Input!$B$1/1000</f>
        <v>1600</v>
      </c>
      <c r="N340" s="94">
        <f>IF(J340&gt;=L340,0,IF((L340-J340)&gt;VLOOKUP(C340,Input!$D$4:$L$8,4)*1000,VLOOKUP(C340,Input!$D$4:$L$8,4)*1000,L340-J340))</f>
        <v>1.25</v>
      </c>
      <c r="O340" s="95">
        <f>N340*Input!$B$1/1000</f>
        <v>1000</v>
      </c>
      <c r="P340" s="104">
        <f>IF(AND(B340&gt;=Input!$E$4,B340&lt;=Input!$F$4),Input!$K$4,IF(AND(B340&gt;=Input!$E$5,B340&lt;=Input!$F$5),Input!$K$5,IF(AND(B340&gt;=Input!$E$6,B340&lt;=Input!$F$6),Input!$K$6,IF(AND(B340&gt;=Input!$E$7,B340&lt;=Input!$F$7),Input!$K$7,0))))</f>
        <v>0</v>
      </c>
      <c r="Q340" s="58">
        <f t="shared" si="31"/>
        <v>640</v>
      </c>
      <c r="R340" s="59">
        <f>Q340*1000/Input!$B$1</f>
        <v>0.8</v>
      </c>
      <c r="S340" s="108">
        <f t="shared" si="32"/>
        <v>240</v>
      </c>
      <c r="T340" s="109">
        <f>S340*1000/Input!$B$1/(24*3600)</f>
        <v>3.472222222222222E-6</v>
      </c>
      <c r="U340" s="114">
        <f t="shared" si="33"/>
        <v>0</v>
      </c>
    </row>
    <row r="341" spans="1:21" x14ac:dyDescent="0.45">
      <c r="A341" s="40">
        <v>2000</v>
      </c>
      <c r="B341" s="41">
        <f t="shared" si="34"/>
        <v>43439</v>
      </c>
      <c r="C341" s="41" t="str">
        <f>IF(AND(B341&gt;=Input!$E$4,B341&lt;=Input!$F$4),Input!$D$4,IF(AND(B341&gt;=Input!$E$5,B341&lt;=Input!$F$5),Input!$D$5,IF(AND(B341&gt;=Input!$E$6,B341&lt;=Input!$F$6),Input!$D$6,IF(AND(B341&gt;=Input!$E$7,B341&lt;=Input!$F$7),Input!$D$7,"휴농"))))</f>
        <v>휴농</v>
      </c>
      <c r="D341" s="32">
        <f>VLOOKUP(C341,Input!$D$4:$L$8,9)</f>
        <v>5</v>
      </c>
      <c r="E341" s="51">
        <f t="shared" si="35"/>
        <v>640</v>
      </c>
      <c r="F341" s="52">
        <f>E341*1000/Input!$B$1</f>
        <v>0.8</v>
      </c>
      <c r="G341" s="71">
        <f>IF(AND(B341&gt;=Input!$E$4,B341&lt;=Input!$F$4),Input!$Q$4,IF(AND(B341&gt;=Input!$E$5,B341&lt;=Input!$F$5),Input!$Q$5,IF(AND(B341&gt;=Input!$E$6,B341&lt;=Input!$F$6),Input!$Q$6,IF(AND(B341&gt;=Input!$E$7,B341&lt;=Input!$F$7),Input!$Q$7,0))))</f>
        <v>0</v>
      </c>
      <c r="H341" s="72">
        <f t="shared" si="30"/>
        <v>0</v>
      </c>
      <c r="I341" s="73">
        <f>H341*1000*1000/Input!$B$1</f>
        <v>0</v>
      </c>
      <c r="J341" s="82">
        <v>0.25</v>
      </c>
      <c r="K341" s="83">
        <f>J341*Input!$B$1/1000</f>
        <v>200</v>
      </c>
      <c r="L341" s="92">
        <v>3.5</v>
      </c>
      <c r="M341" s="93">
        <f>L341*Input!$B$1/1000</f>
        <v>2800</v>
      </c>
      <c r="N341" s="94">
        <f>IF(J341&gt;=L341,0,IF((L341-J341)&gt;VLOOKUP(C341,Input!$D$4:$L$8,4)*1000,VLOOKUP(C341,Input!$D$4:$L$8,4)*1000,L341-J341))</f>
        <v>3.25</v>
      </c>
      <c r="O341" s="95">
        <f>N341*Input!$B$1/1000</f>
        <v>2600</v>
      </c>
      <c r="P341" s="104">
        <f>IF(AND(B341&gt;=Input!$E$4,B341&lt;=Input!$F$4),Input!$K$4,IF(AND(B341&gt;=Input!$E$5,B341&lt;=Input!$F$5),Input!$K$5,IF(AND(B341&gt;=Input!$E$6,B341&lt;=Input!$F$6),Input!$K$6,IF(AND(B341&gt;=Input!$E$7,B341&lt;=Input!$F$7),Input!$K$7,0))))</f>
        <v>0</v>
      </c>
      <c r="Q341" s="58">
        <f t="shared" si="31"/>
        <v>640</v>
      </c>
      <c r="R341" s="59">
        <f>Q341*1000/Input!$B$1</f>
        <v>0.8</v>
      </c>
      <c r="S341" s="108">
        <f t="shared" si="32"/>
        <v>0</v>
      </c>
      <c r="T341" s="109">
        <f>S341*1000/Input!$B$1/(24*3600)</f>
        <v>0</v>
      </c>
      <c r="U341" s="114">
        <f t="shared" si="33"/>
        <v>0</v>
      </c>
    </row>
    <row r="342" spans="1:21" x14ac:dyDescent="0.45">
      <c r="A342" s="40">
        <v>2000</v>
      </c>
      <c r="B342" s="41">
        <f t="shared" si="34"/>
        <v>43440</v>
      </c>
      <c r="C342" s="41" t="str">
        <f>IF(AND(B342&gt;=Input!$E$4,B342&lt;=Input!$F$4),Input!$D$4,IF(AND(B342&gt;=Input!$E$5,B342&lt;=Input!$F$5),Input!$D$5,IF(AND(B342&gt;=Input!$E$6,B342&lt;=Input!$F$6),Input!$D$6,IF(AND(B342&gt;=Input!$E$7,B342&lt;=Input!$F$7),Input!$D$7,"휴농"))))</f>
        <v>휴농</v>
      </c>
      <c r="D342" s="32">
        <f>VLOOKUP(C342,Input!$D$4:$L$8,9)</f>
        <v>5</v>
      </c>
      <c r="E342" s="51">
        <f t="shared" si="35"/>
        <v>640</v>
      </c>
      <c r="F342" s="52">
        <f>E342*1000/Input!$B$1</f>
        <v>0.8</v>
      </c>
      <c r="G342" s="71">
        <f>IF(AND(B342&gt;=Input!$E$4,B342&lt;=Input!$F$4),Input!$Q$4,IF(AND(B342&gt;=Input!$E$5,B342&lt;=Input!$F$5),Input!$Q$5,IF(AND(B342&gt;=Input!$E$6,B342&lt;=Input!$F$6),Input!$Q$6,IF(AND(B342&gt;=Input!$E$7,B342&lt;=Input!$F$7),Input!$Q$7,0))))</f>
        <v>0</v>
      </c>
      <c r="H342" s="72">
        <f t="shared" si="30"/>
        <v>0</v>
      </c>
      <c r="I342" s="73">
        <f>H342*1000*1000/Input!$B$1</f>
        <v>0</v>
      </c>
      <c r="J342" s="82">
        <v>1</v>
      </c>
      <c r="K342" s="83">
        <f>J342*Input!$B$1/1000</f>
        <v>800</v>
      </c>
      <c r="L342" s="92">
        <v>3</v>
      </c>
      <c r="M342" s="93">
        <f>L342*Input!$B$1/1000</f>
        <v>2400</v>
      </c>
      <c r="N342" s="94">
        <f>IF(J342&gt;=L342,0,IF((L342-J342)&gt;VLOOKUP(C342,Input!$D$4:$L$8,4)*1000,VLOOKUP(C342,Input!$D$4:$L$8,4)*1000,L342-J342))</f>
        <v>2</v>
      </c>
      <c r="O342" s="95">
        <f>N342*Input!$B$1/1000</f>
        <v>1600</v>
      </c>
      <c r="P342" s="104">
        <f>IF(AND(B342&gt;=Input!$E$4,B342&lt;=Input!$F$4),Input!$K$4,IF(AND(B342&gt;=Input!$E$5,B342&lt;=Input!$F$5),Input!$K$5,IF(AND(B342&gt;=Input!$E$6,B342&lt;=Input!$F$6),Input!$K$6,IF(AND(B342&gt;=Input!$E$7,B342&lt;=Input!$F$7),Input!$K$7,0))))</f>
        <v>0</v>
      </c>
      <c r="Q342" s="58">
        <f t="shared" si="31"/>
        <v>640</v>
      </c>
      <c r="R342" s="59">
        <f>Q342*1000/Input!$B$1</f>
        <v>0.8</v>
      </c>
      <c r="S342" s="108">
        <f t="shared" si="32"/>
        <v>0</v>
      </c>
      <c r="T342" s="109">
        <f>S342*1000/Input!$B$1/(24*3600)</f>
        <v>0</v>
      </c>
      <c r="U342" s="114">
        <f t="shared" si="33"/>
        <v>0</v>
      </c>
    </row>
    <row r="343" spans="1:21" x14ac:dyDescent="0.45">
      <c r="A343" s="40">
        <v>2000</v>
      </c>
      <c r="B343" s="41">
        <f t="shared" si="34"/>
        <v>43441</v>
      </c>
      <c r="C343" s="41" t="str">
        <f>IF(AND(B343&gt;=Input!$E$4,B343&lt;=Input!$F$4),Input!$D$4,IF(AND(B343&gt;=Input!$E$5,B343&lt;=Input!$F$5),Input!$D$5,IF(AND(B343&gt;=Input!$E$6,B343&lt;=Input!$F$6),Input!$D$6,IF(AND(B343&gt;=Input!$E$7,B343&lt;=Input!$F$7),Input!$D$7,"휴농"))))</f>
        <v>휴농</v>
      </c>
      <c r="D343" s="32">
        <f>VLOOKUP(C343,Input!$D$4:$L$8,9)</f>
        <v>5</v>
      </c>
      <c r="E343" s="51">
        <f t="shared" si="35"/>
        <v>640</v>
      </c>
      <c r="F343" s="52">
        <f>E343*1000/Input!$B$1</f>
        <v>0.8</v>
      </c>
      <c r="G343" s="71">
        <f>IF(AND(B343&gt;=Input!$E$4,B343&lt;=Input!$F$4),Input!$Q$4,IF(AND(B343&gt;=Input!$E$5,B343&lt;=Input!$F$5),Input!$Q$5,IF(AND(B343&gt;=Input!$E$6,B343&lt;=Input!$F$6),Input!$Q$6,IF(AND(B343&gt;=Input!$E$7,B343&lt;=Input!$F$7),Input!$Q$7,0))))</f>
        <v>0</v>
      </c>
      <c r="H343" s="72">
        <f t="shared" si="30"/>
        <v>0</v>
      </c>
      <c r="I343" s="73">
        <f>H343*1000*1000/Input!$B$1</f>
        <v>0</v>
      </c>
      <c r="J343" s="82">
        <v>0.25</v>
      </c>
      <c r="K343" s="83">
        <f>J343*Input!$B$1/1000</f>
        <v>200</v>
      </c>
      <c r="L343" s="92">
        <v>2</v>
      </c>
      <c r="M343" s="93">
        <f>L343*Input!$B$1/1000</f>
        <v>1600</v>
      </c>
      <c r="N343" s="94">
        <f>IF(J343&gt;=L343,0,IF((L343-J343)&gt;VLOOKUP(C343,Input!$D$4:$L$8,4)*1000,VLOOKUP(C343,Input!$D$4:$L$8,4)*1000,L343-J343))</f>
        <v>1.75</v>
      </c>
      <c r="O343" s="95">
        <f>N343*Input!$B$1/1000</f>
        <v>1400</v>
      </c>
      <c r="P343" s="104">
        <f>IF(AND(B343&gt;=Input!$E$4,B343&lt;=Input!$F$4),Input!$K$4,IF(AND(B343&gt;=Input!$E$5,B343&lt;=Input!$F$5),Input!$K$5,IF(AND(B343&gt;=Input!$E$6,B343&lt;=Input!$F$6),Input!$K$6,IF(AND(B343&gt;=Input!$E$7,B343&lt;=Input!$F$7),Input!$K$7,0))))</f>
        <v>0</v>
      </c>
      <c r="Q343" s="58">
        <f t="shared" si="31"/>
        <v>640</v>
      </c>
      <c r="R343" s="59">
        <f>Q343*1000/Input!$B$1</f>
        <v>0.8</v>
      </c>
      <c r="S343" s="108">
        <f t="shared" si="32"/>
        <v>0</v>
      </c>
      <c r="T343" s="109">
        <f>S343*1000/Input!$B$1/(24*3600)</f>
        <v>0</v>
      </c>
      <c r="U343" s="114">
        <f t="shared" si="33"/>
        <v>0</v>
      </c>
    </row>
    <row r="344" spans="1:21" x14ac:dyDescent="0.45">
      <c r="A344" s="40">
        <v>2000</v>
      </c>
      <c r="B344" s="41">
        <f t="shared" si="34"/>
        <v>43442</v>
      </c>
      <c r="C344" s="41" t="str">
        <f>IF(AND(B344&gt;=Input!$E$4,B344&lt;=Input!$F$4),Input!$D$4,IF(AND(B344&gt;=Input!$E$5,B344&lt;=Input!$F$5),Input!$D$5,IF(AND(B344&gt;=Input!$E$6,B344&lt;=Input!$F$6),Input!$D$6,IF(AND(B344&gt;=Input!$E$7,B344&lt;=Input!$F$7),Input!$D$7,"휴농"))))</f>
        <v>휴농</v>
      </c>
      <c r="D344" s="32">
        <f>VLOOKUP(C344,Input!$D$4:$L$8,9)</f>
        <v>5</v>
      </c>
      <c r="E344" s="51">
        <f t="shared" si="35"/>
        <v>640</v>
      </c>
      <c r="F344" s="52">
        <f>E344*1000/Input!$B$1</f>
        <v>0.8</v>
      </c>
      <c r="G344" s="71">
        <f>IF(AND(B344&gt;=Input!$E$4,B344&lt;=Input!$F$4),Input!$Q$4,IF(AND(B344&gt;=Input!$E$5,B344&lt;=Input!$F$5),Input!$Q$5,IF(AND(B344&gt;=Input!$E$6,B344&lt;=Input!$F$6),Input!$Q$6,IF(AND(B344&gt;=Input!$E$7,B344&lt;=Input!$F$7),Input!$Q$7,0))))</f>
        <v>0</v>
      </c>
      <c r="H344" s="72">
        <f t="shared" si="30"/>
        <v>0</v>
      </c>
      <c r="I344" s="73">
        <f>H344*1000*1000/Input!$B$1</f>
        <v>0</v>
      </c>
      <c r="J344" s="82">
        <v>0.75</v>
      </c>
      <c r="K344" s="83">
        <f>J344*Input!$B$1/1000</f>
        <v>600</v>
      </c>
      <c r="L344" s="92">
        <v>4</v>
      </c>
      <c r="M344" s="93">
        <f>L344*Input!$B$1/1000</f>
        <v>3200</v>
      </c>
      <c r="N344" s="94">
        <f>IF(J344&gt;=L344,0,IF((L344-J344)&gt;VLOOKUP(C344,Input!$D$4:$L$8,4)*1000,VLOOKUP(C344,Input!$D$4:$L$8,4)*1000,L344-J344))</f>
        <v>3.25</v>
      </c>
      <c r="O344" s="95">
        <f>N344*Input!$B$1/1000</f>
        <v>2600</v>
      </c>
      <c r="P344" s="104">
        <f>IF(AND(B344&gt;=Input!$E$4,B344&lt;=Input!$F$4),Input!$K$4,IF(AND(B344&gt;=Input!$E$5,B344&lt;=Input!$F$5),Input!$K$5,IF(AND(B344&gt;=Input!$E$6,B344&lt;=Input!$F$6),Input!$K$6,IF(AND(B344&gt;=Input!$E$7,B344&lt;=Input!$F$7),Input!$K$7,0))))</f>
        <v>0</v>
      </c>
      <c r="Q344" s="58">
        <f t="shared" si="31"/>
        <v>640</v>
      </c>
      <c r="R344" s="59">
        <f>Q344*1000/Input!$B$1</f>
        <v>0.8</v>
      </c>
      <c r="S344" s="108">
        <f t="shared" si="32"/>
        <v>0</v>
      </c>
      <c r="T344" s="109">
        <f>S344*1000/Input!$B$1/(24*3600)</f>
        <v>0</v>
      </c>
      <c r="U344" s="114">
        <f t="shared" si="33"/>
        <v>0</v>
      </c>
    </row>
    <row r="345" spans="1:21" x14ac:dyDescent="0.45">
      <c r="A345" s="40">
        <v>2000</v>
      </c>
      <c r="B345" s="41">
        <f t="shared" si="34"/>
        <v>43443</v>
      </c>
      <c r="C345" s="41" t="str">
        <f>IF(AND(B345&gt;=Input!$E$4,B345&lt;=Input!$F$4),Input!$D$4,IF(AND(B345&gt;=Input!$E$5,B345&lt;=Input!$F$5),Input!$D$5,IF(AND(B345&gt;=Input!$E$6,B345&lt;=Input!$F$6),Input!$D$6,IF(AND(B345&gt;=Input!$E$7,B345&lt;=Input!$F$7),Input!$D$7,"휴농"))))</f>
        <v>휴농</v>
      </c>
      <c r="D345" s="32">
        <f>VLOOKUP(C345,Input!$D$4:$L$8,9)</f>
        <v>5</v>
      </c>
      <c r="E345" s="51">
        <f t="shared" si="35"/>
        <v>640</v>
      </c>
      <c r="F345" s="52">
        <f>E345*1000/Input!$B$1</f>
        <v>0.8</v>
      </c>
      <c r="G345" s="71">
        <f>IF(AND(B345&gt;=Input!$E$4,B345&lt;=Input!$F$4),Input!$Q$4,IF(AND(B345&gt;=Input!$E$5,B345&lt;=Input!$F$5),Input!$Q$5,IF(AND(B345&gt;=Input!$E$6,B345&lt;=Input!$F$6),Input!$Q$6,IF(AND(B345&gt;=Input!$E$7,B345&lt;=Input!$F$7),Input!$Q$7,0))))</f>
        <v>0</v>
      </c>
      <c r="H345" s="72">
        <f t="shared" si="30"/>
        <v>0</v>
      </c>
      <c r="I345" s="73">
        <f>H345*1000*1000/Input!$B$1</f>
        <v>0</v>
      </c>
      <c r="J345" s="82">
        <v>1.25</v>
      </c>
      <c r="K345" s="83">
        <f>J345*Input!$B$1/1000</f>
        <v>1000</v>
      </c>
      <c r="L345" s="92">
        <v>0.5</v>
      </c>
      <c r="M345" s="93">
        <f>L345*Input!$B$1/1000</f>
        <v>400</v>
      </c>
      <c r="N345" s="94">
        <f>IF(J345&gt;=L345,0,IF((L345-J345)&gt;VLOOKUP(C345,Input!$D$4:$L$8,4)*1000,VLOOKUP(C345,Input!$D$4:$L$8,4)*1000,L345-J345))</f>
        <v>0</v>
      </c>
      <c r="O345" s="95">
        <f>N345*Input!$B$1/1000</f>
        <v>0</v>
      </c>
      <c r="P345" s="104">
        <f>IF(AND(B345&gt;=Input!$E$4,B345&lt;=Input!$F$4),Input!$K$4,IF(AND(B345&gt;=Input!$E$5,B345&lt;=Input!$F$5),Input!$K$5,IF(AND(B345&gt;=Input!$E$6,B345&lt;=Input!$F$6),Input!$K$6,IF(AND(B345&gt;=Input!$E$7,B345&lt;=Input!$F$7),Input!$K$7,0))))</f>
        <v>0</v>
      </c>
      <c r="Q345" s="58">
        <f t="shared" si="31"/>
        <v>640</v>
      </c>
      <c r="R345" s="59">
        <f>Q345*1000/Input!$B$1</f>
        <v>0.8</v>
      </c>
      <c r="S345" s="108">
        <f t="shared" si="32"/>
        <v>1640</v>
      </c>
      <c r="T345" s="109">
        <f>S345*1000/Input!$B$1/(24*3600)</f>
        <v>2.3726851851851851E-5</v>
      </c>
      <c r="U345" s="114">
        <f t="shared" si="33"/>
        <v>0</v>
      </c>
    </row>
    <row r="346" spans="1:21" x14ac:dyDescent="0.45">
      <c r="A346" s="40">
        <v>2000</v>
      </c>
      <c r="B346" s="41">
        <f t="shared" si="34"/>
        <v>43444</v>
      </c>
      <c r="C346" s="41" t="str">
        <f>IF(AND(B346&gt;=Input!$E$4,B346&lt;=Input!$F$4),Input!$D$4,IF(AND(B346&gt;=Input!$E$5,B346&lt;=Input!$F$5),Input!$D$5,IF(AND(B346&gt;=Input!$E$6,B346&lt;=Input!$F$6),Input!$D$6,IF(AND(B346&gt;=Input!$E$7,B346&lt;=Input!$F$7),Input!$D$7,"휴농"))))</f>
        <v>휴농</v>
      </c>
      <c r="D346" s="32">
        <f>VLOOKUP(C346,Input!$D$4:$L$8,9)</f>
        <v>5</v>
      </c>
      <c r="E346" s="51">
        <f t="shared" si="35"/>
        <v>640</v>
      </c>
      <c r="F346" s="52">
        <f>E346*1000/Input!$B$1</f>
        <v>0.8</v>
      </c>
      <c r="G346" s="71">
        <f>IF(AND(B346&gt;=Input!$E$4,B346&lt;=Input!$F$4),Input!$Q$4,IF(AND(B346&gt;=Input!$E$5,B346&lt;=Input!$F$5),Input!$Q$5,IF(AND(B346&gt;=Input!$E$6,B346&lt;=Input!$F$6),Input!$Q$6,IF(AND(B346&gt;=Input!$E$7,B346&lt;=Input!$F$7),Input!$Q$7,0))))</f>
        <v>0</v>
      </c>
      <c r="H346" s="72">
        <f t="shared" si="30"/>
        <v>0</v>
      </c>
      <c r="I346" s="73">
        <f>H346*1000*1000/Input!$B$1</f>
        <v>0</v>
      </c>
      <c r="J346" s="82">
        <v>0.25</v>
      </c>
      <c r="K346" s="83">
        <f>J346*Input!$B$1/1000</f>
        <v>200</v>
      </c>
      <c r="L346" s="92">
        <v>3</v>
      </c>
      <c r="M346" s="93">
        <f>L346*Input!$B$1/1000</f>
        <v>2400</v>
      </c>
      <c r="N346" s="94">
        <f>IF(J346&gt;=L346,0,IF((L346-J346)&gt;VLOOKUP(C346,Input!$D$4:$L$8,4)*1000,VLOOKUP(C346,Input!$D$4:$L$8,4)*1000,L346-J346))</f>
        <v>2.75</v>
      </c>
      <c r="O346" s="95">
        <f>N346*Input!$B$1/1000</f>
        <v>2200</v>
      </c>
      <c r="P346" s="104">
        <f>IF(AND(B346&gt;=Input!$E$4,B346&lt;=Input!$F$4),Input!$K$4,IF(AND(B346&gt;=Input!$E$5,B346&lt;=Input!$F$5),Input!$K$5,IF(AND(B346&gt;=Input!$E$6,B346&lt;=Input!$F$6),Input!$K$6,IF(AND(B346&gt;=Input!$E$7,B346&lt;=Input!$F$7),Input!$K$7,0))))</f>
        <v>0</v>
      </c>
      <c r="Q346" s="58">
        <f t="shared" si="31"/>
        <v>640</v>
      </c>
      <c r="R346" s="59">
        <f>Q346*1000/Input!$B$1</f>
        <v>0.8</v>
      </c>
      <c r="S346" s="108">
        <f t="shared" si="32"/>
        <v>0</v>
      </c>
      <c r="T346" s="109">
        <f>S346*1000/Input!$B$1/(24*3600)</f>
        <v>0</v>
      </c>
      <c r="U346" s="114">
        <f t="shared" si="33"/>
        <v>0</v>
      </c>
    </row>
    <row r="347" spans="1:21" x14ac:dyDescent="0.45">
      <c r="A347" s="40">
        <v>2000</v>
      </c>
      <c r="B347" s="41">
        <f t="shared" si="34"/>
        <v>43445</v>
      </c>
      <c r="C347" s="41" t="str">
        <f>IF(AND(B347&gt;=Input!$E$4,B347&lt;=Input!$F$4),Input!$D$4,IF(AND(B347&gt;=Input!$E$5,B347&lt;=Input!$F$5),Input!$D$5,IF(AND(B347&gt;=Input!$E$6,B347&lt;=Input!$F$6),Input!$D$6,IF(AND(B347&gt;=Input!$E$7,B347&lt;=Input!$F$7),Input!$D$7,"휴농"))))</f>
        <v>휴농</v>
      </c>
      <c r="D347" s="32">
        <f>VLOOKUP(C347,Input!$D$4:$L$8,9)</f>
        <v>5</v>
      </c>
      <c r="E347" s="51">
        <f t="shared" si="35"/>
        <v>640</v>
      </c>
      <c r="F347" s="52">
        <f>E347*1000/Input!$B$1</f>
        <v>0.8</v>
      </c>
      <c r="G347" s="71">
        <f>IF(AND(B347&gt;=Input!$E$4,B347&lt;=Input!$F$4),Input!$Q$4,IF(AND(B347&gt;=Input!$E$5,B347&lt;=Input!$F$5),Input!$Q$5,IF(AND(B347&gt;=Input!$E$6,B347&lt;=Input!$F$6),Input!$Q$6,IF(AND(B347&gt;=Input!$E$7,B347&lt;=Input!$F$7),Input!$Q$7,0))))</f>
        <v>0</v>
      </c>
      <c r="H347" s="72">
        <f t="shared" si="30"/>
        <v>0</v>
      </c>
      <c r="I347" s="73">
        <f>H347*1000*1000/Input!$B$1</f>
        <v>0</v>
      </c>
      <c r="J347" s="82">
        <v>0.5</v>
      </c>
      <c r="K347" s="83">
        <f>J347*Input!$B$1/1000</f>
        <v>400</v>
      </c>
      <c r="L347" s="92">
        <v>3.5</v>
      </c>
      <c r="M347" s="93">
        <f>L347*Input!$B$1/1000</f>
        <v>2800</v>
      </c>
      <c r="N347" s="94">
        <f>IF(J347&gt;=L347,0,IF((L347-J347)&gt;VLOOKUP(C347,Input!$D$4:$L$8,4)*1000,VLOOKUP(C347,Input!$D$4:$L$8,4)*1000,L347-J347))</f>
        <v>3</v>
      </c>
      <c r="O347" s="95">
        <f>N347*Input!$B$1/1000</f>
        <v>2400</v>
      </c>
      <c r="P347" s="104">
        <f>IF(AND(B347&gt;=Input!$E$4,B347&lt;=Input!$F$4),Input!$K$4,IF(AND(B347&gt;=Input!$E$5,B347&lt;=Input!$F$5),Input!$K$5,IF(AND(B347&gt;=Input!$E$6,B347&lt;=Input!$F$6),Input!$K$6,IF(AND(B347&gt;=Input!$E$7,B347&lt;=Input!$F$7),Input!$K$7,0))))</f>
        <v>0</v>
      </c>
      <c r="Q347" s="58">
        <f t="shared" si="31"/>
        <v>640</v>
      </c>
      <c r="R347" s="59">
        <f>Q347*1000/Input!$B$1</f>
        <v>0.8</v>
      </c>
      <c r="S347" s="108">
        <f t="shared" si="32"/>
        <v>0</v>
      </c>
      <c r="T347" s="109">
        <f>S347*1000/Input!$B$1/(24*3600)</f>
        <v>0</v>
      </c>
      <c r="U347" s="114">
        <f t="shared" si="33"/>
        <v>0</v>
      </c>
    </row>
    <row r="348" spans="1:21" x14ac:dyDescent="0.45">
      <c r="A348" s="40">
        <v>2000</v>
      </c>
      <c r="B348" s="41">
        <f t="shared" si="34"/>
        <v>43446</v>
      </c>
      <c r="C348" s="41" t="str">
        <f>IF(AND(B348&gt;=Input!$E$4,B348&lt;=Input!$F$4),Input!$D$4,IF(AND(B348&gt;=Input!$E$5,B348&lt;=Input!$F$5),Input!$D$5,IF(AND(B348&gt;=Input!$E$6,B348&lt;=Input!$F$6),Input!$D$6,IF(AND(B348&gt;=Input!$E$7,B348&lt;=Input!$F$7),Input!$D$7,"휴농"))))</f>
        <v>휴농</v>
      </c>
      <c r="D348" s="32">
        <f>VLOOKUP(C348,Input!$D$4:$L$8,9)</f>
        <v>5</v>
      </c>
      <c r="E348" s="51">
        <f t="shared" si="35"/>
        <v>640</v>
      </c>
      <c r="F348" s="52">
        <f>E348*1000/Input!$B$1</f>
        <v>0.8</v>
      </c>
      <c r="G348" s="71">
        <f>IF(AND(B348&gt;=Input!$E$4,B348&lt;=Input!$F$4),Input!$Q$4,IF(AND(B348&gt;=Input!$E$5,B348&lt;=Input!$F$5),Input!$Q$5,IF(AND(B348&gt;=Input!$E$6,B348&lt;=Input!$F$6),Input!$Q$6,IF(AND(B348&gt;=Input!$E$7,B348&lt;=Input!$F$7),Input!$Q$7,0))))</f>
        <v>0</v>
      </c>
      <c r="H348" s="72">
        <f t="shared" si="30"/>
        <v>0</v>
      </c>
      <c r="I348" s="73">
        <f>H348*1000*1000/Input!$B$1</f>
        <v>0</v>
      </c>
      <c r="J348" s="82">
        <v>0.75</v>
      </c>
      <c r="K348" s="83">
        <f>J348*Input!$B$1/1000</f>
        <v>600</v>
      </c>
      <c r="L348" s="92">
        <v>2</v>
      </c>
      <c r="M348" s="93">
        <f>L348*Input!$B$1/1000</f>
        <v>1600</v>
      </c>
      <c r="N348" s="94">
        <f>IF(J348&gt;=L348,0,IF((L348-J348)&gt;VLOOKUP(C348,Input!$D$4:$L$8,4)*1000,VLOOKUP(C348,Input!$D$4:$L$8,4)*1000,L348-J348))</f>
        <v>1.25</v>
      </c>
      <c r="O348" s="95">
        <f>N348*Input!$B$1/1000</f>
        <v>1000</v>
      </c>
      <c r="P348" s="104">
        <f>IF(AND(B348&gt;=Input!$E$4,B348&lt;=Input!$F$4),Input!$K$4,IF(AND(B348&gt;=Input!$E$5,B348&lt;=Input!$F$5),Input!$K$5,IF(AND(B348&gt;=Input!$E$6,B348&lt;=Input!$F$6),Input!$K$6,IF(AND(B348&gt;=Input!$E$7,B348&lt;=Input!$F$7),Input!$K$7,0))))</f>
        <v>0</v>
      </c>
      <c r="Q348" s="58">
        <f t="shared" si="31"/>
        <v>640</v>
      </c>
      <c r="R348" s="59">
        <f>Q348*1000/Input!$B$1</f>
        <v>0.8</v>
      </c>
      <c r="S348" s="108">
        <f t="shared" si="32"/>
        <v>240</v>
      </c>
      <c r="T348" s="109">
        <f>S348*1000/Input!$B$1/(24*3600)</f>
        <v>3.472222222222222E-6</v>
      </c>
      <c r="U348" s="114">
        <f t="shared" si="33"/>
        <v>0</v>
      </c>
    </row>
    <row r="349" spans="1:21" x14ac:dyDescent="0.45">
      <c r="A349" s="40">
        <v>2000</v>
      </c>
      <c r="B349" s="41">
        <f t="shared" si="34"/>
        <v>43447</v>
      </c>
      <c r="C349" s="41" t="str">
        <f>IF(AND(B349&gt;=Input!$E$4,B349&lt;=Input!$F$4),Input!$D$4,IF(AND(B349&gt;=Input!$E$5,B349&lt;=Input!$F$5),Input!$D$5,IF(AND(B349&gt;=Input!$E$6,B349&lt;=Input!$F$6),Input!$D$6,IF(AND(B349&gt;=Input!$E$7,B349&lt;=Input!$F$7),Input!$D$7,"휴농"))))</f>
        <v>휴농</v>
      </c>
      <c r="D349" s="32">
        <f>VLOOKUP(C349,Input!$D$4:$L$8,9)</f>
        <v>5</v>
      </c>
      <c r="E349" s="51">
        <f t="shared" si="35"/>
        <v>640</v>
      </c>
      <c r="F349" s="52">
        <f>E349*1000/Input!$B$1</f>
        <v>0.8</v>
      </c>
      <c r="G349" s="71">
        <f>IF(AND(B349&gt;=Input!$E$4,B349&lt;=Input!$F$4),Input!$Q$4,IF(AND(B349&gt;=Input!$E$5,B349&lt;=Input!$F$5),Input!$Q$5,IF(AND(B349&gt;=Input!$E$6,B349&lt;=Input!$F$6),Input!$Q$6,IF(AND(B349&gt;=Input!$E$7,B349&lt;=Input!$F$7),Input!$Q$7,0))))</f>
        <v>0</v>
      </c>
      <c r="H349" s="72">
        <f t="shared" si="30"/>
        <v>0</v>
      </c>
      <c r="I349" s="73">
        <f>H349*1000*1000/Input!$B$1</f>
        <v>0</v>
      </c>
      <c r="J349" s="82">
        <v>0</v>
      </c>
      <c r="K349" s="83">
        <f>J349*Input!$B$1/1000</f>
        <v>0</v>
      </c>
      <c r="L349" s="92">
        <v>0.5</v>
      </c>
      <c r="M349" s="93">
        <f>L349*Input!$B$1/1000</f>
        <v>400</v>
      </c>
      <c r="N349" s="94">
        <f>IF(J349&gt;=L349,0,IF((L349-J349)&gt;VLOOKUP(C349,Input!$D$4:$L$8,4)*1000,VLOOKUP(C349,Input!$D$4:$L$8,4)*1000,L349-J349))</f>
        <v>0.5</v>
      </c>
      <c r="O349" s="95">
        <f>N349*Input!$B$1/1000</f>
        <v>400</v>
      </c>
      <c r="P349" s="104">
        <f>IF(AND(B349&gt;=Input!$E$4,B349&lt;=Input!$F$4),Input!$K$4,IF(AND(B349&gt;=Input!$E$5,B349&lt;=Input!$F$5),Input!$K$5,IF(AND(B349&gt;=Input!$E$6,B349&lt;=Input!$F$6),Input!$K$6,IF(AND(B349&gt;=Input!$E$7,B349&lt;=Input!$F$7),Input!$K$7,0))))</f>
        <v>0</v>
      </c>
      <c r="Q349" s="58">
        <f t="shared" si="31"/>
        <v>640</v>
      </c>
      <c r="R349" s="59">
        <f>Q349*1000/Input!$B$1</f>
        <v>0.8</v>
      </c>
      <c r="S349" s="108">
        <f t="shared" si="32"/>
        <v>240</v>
      </c>
      <c r="T349" s="109">
        <f>S349*1000/Input!$B$1/(24*3600)</f>
        <v>3.472222222222222E-6</v>
      </c>
      <c r="U349" s="114">
        <f t="shared" si="33"/>
        <v>0</v>
      </c>
    </row>
    <row r="350" spans="1:21" x14ac:dyDescent="0.45">
      <c r="A350" s="40">
        <v>2000</v>
      </c>
      <c r="B350" s="41">
        <f t="shared" si="34"/>
        <v>43448</v>
      </c>
      <c r="C350" s="41" t="str">
        <f>IF(AND(B350&gt;=Input!$E$4,B350&lt;=Input!$F$4),Input!$D$4,IF(AND(B350&gt;=Input!$E$5,B350&lt;=Input!$F$5),Input!$D$5,IF(AND(B350&gt;=Input!$E$6,B350&lt;=Input!$F$6),Input!$D$6,IF(AND(B350&gt;=Input!$E$7,B350&lt;=Input!$F$7),Input!$D$7,"휴농"))))</f>
        <v>휴농</v>
      </c>
      <c r="D350" s="32">
        <f>VLOOKUP(C350,Input!$D$4:$L$8,9)</f>
        <v>5</v>
      </c>
      <c r="E350" s="51">
        <f t="shared" si="35"/>
        <v>640</v>
      </c>
      <c r="F350" s="52">
        <f>E350*1000/Input!$B$1</f>
        <v>0.8</v>
      </c>
      <c r="G350" s="71">
        <f>IF(AND(B350&gt;=Input!$E$4,B350&lt;=Input!$F$4),Input!$Q$4,IF(AND(B350&gt;=Input!$E$5,B350&lt;=Input!$F$5),Input!$Q$5,IF(AND(B350&gt;=Input!$E$6,B350&lt;=Input!$F$6),Input!$Q$6,IF(AND(B350&gt;=Input!$E$7,B350&lt;=Input!$F$7),Input!$Q$7,0))))</f>
        <v>0</v>
      </c>
      <c r="H350" s="72">
        <f t="shared" si="30"/>
        <v>0</v>
      </c>
      <c r="I350" s="73">
        <f>H350*1000*1000/Input!$B$1</f>
        <v>0</v>
      </c>
      <c r="J350" s="82">
        <v>0.5</v>
      </c>
      <c r="K350" s="83">
        <f>J350*Input!$B$1/1000</f>
        <v>400</v>
      </c>
      <c r="L350" s="92">
        <v>1</v>
      </c>
      <c r="M350" s="93">
        <f>L350*Input!$B$1/1000</f>
        <v>800</v>
      </c>
      <c r="N350" s="94">
        <f>IF(J350&gt;=L350,0,IF((L350-J350)&gt;VLOOKUP(C350,Input!$D$4:$L$8,4)*1000,VLOOKUP(C350,Input!$D$4:$L$8,4)*1000,L350-J350))</f>
        <v>0.5</v>
      </c>
      <c r="O350" s="95">
        <f>N350*Input!$B$1/1000</f>
        <v>400</v>
      </c>
      <c r="P350" s="104">
        <f>IF(AND(B350&gt;=Input!$E$4,B350&lt;=Input!$F$4),Input!$K$4,IF(AND(B350&gt;=Input!$E$5,B350&lt;=Input!$F$5),Input!$K$5,IF(AND(B350&gt;=Input!$E$6,B350&lt;=Input!$F$6),Input!$K$6,IF(AND(B350&gt;=Input!$E$7,B350&lt;=Input!$F$7),Input!$K$7,0))))</f>
        <v>0</v>
      </c>
      <c r="Q350" s="58">
        <f t="shared" si="31"/>
        <v>640</v>
      </c>
      <c r="R350" s="59">
        <f>Q350*1000/Input!$B$1</f>
        <v>0.8</v>
      </c>
      <c r="S350" s="108">
        <f t="shared" si="32"/>
        <v>640</v>
      </c>
      <c r="T350" s="109">
        <f>S350*1000/Input!$B$1/(24*3600)</f>
        <v>9.2592592592592591E-6</v>
      </c>
      <c r="U350" s="114">
        <f t="shared" si="33"/>
        <v>0</v>
      </c>
    </row>
    <row r="351" spans="1:21" x14ac:dyDescent="0.45">
      <c r="A351" s="40">
        <v>2000</v>
      </c>
      <c r="B351" s="41">
        <f t="shared" si="34"/>
        <v>43449</v>
      </c>
      <c r="C351" s="41" t="str">
        <f>IF(AND(B351&gt;=Input!$E$4,B351&lt;=Input!$F$4),Input!$D$4,IF(AND(B351&gt;=Input!$E$5,B351&lt;=Input!$F$5),Input!$D$5,IF(AND(B351&gt;=Input!$E$6,B351&lt;=Input!$F$6),Input!$D$6,IF(AND(B351&gt;=Input!$E$7,B351&lt;=Input!$F$7),Input!$D$7,"휴농"))))</f>
        <v>휴농</v>
      </c>
      <c r="D351" s="32">
        <f>VLOOKUP(C351,Input!$D$4:$L$8,9)</f>
        <v>5</v>
      </c>
      <c r="E351" s="51">
        <f t="shared" si="35"/>
        <v>640</v>
      </c>
      <c r="F351" s="52">
        <f>E351*1000/Input!$B$1</f>
        <v>0.8</v>
      </c>
      <c r="G351" s="71">
        <f>IF(AND(B351&gt;=Input!$E$4,B351&lt;=Input!$F$4),Input!$Q$4,IF(AND(B351&gt;=Input!$E$5,B351&lt;=Input!$F$5),Input!$Q$5,IF(AND(B351&gt;=Input!$E$6,B351&lt;=Input!$F$6),Input!$Q$6,IF(AND(B351&gt;=Input!$E$7,B351&lt;=Input!$F$7),Input!$Q$7,0))))</f>
        <v>0</v>
      </c>
      <c r="H351" s="72">
        <f t="shared" si="30"/>
        <v>0</v>
      </c>
      <c r="I351" s="73">
        <f>H351*1000*1000/Input!$B$1</f>
        <v>0</v>
      </c>
      <c r="J351" s="82">
        <v>0.5</v>
      </c>
      <c r="K351" s="83">
        <f>J351*Input!$B$1/1000</f>
        <v>400</v>
      </c>
      <c r="L351" s="92">
        <v>3.5</v>
      </c>
      <c r="M351" s="93">
        <f>L351*Input!$B$1/1000</f>
        <v>2800</v>
      </c>
      <c r="N351" s="94">
        <f>IF(J351&gt;=L351,0,IF((L351-J351)&gt;VLOOKUP(C351,Input!$D$4:$L$8,4)*1000,VLOOKUP(C351,Input!$D$4:$L$8,4)*1000,L351-J351))</f>
        <v>3</v>
      </c>
      <c r="O351" s="95">
        <f>N351*Input!$B$1/1000</f>
        <v>2400</v>
      </c>
      <c r="P351" s="104">
        <f>IF(AND(B351&gt;=Input!$E$4,B351&lt;=Input!$F$4),Input!$K$4,IF(AND(B351&gt;=Input!$E$5,B351&lt;=Input!$F$5),Input!$K$5,IF(AND(B351&gt;=Input!$E$6,B351&lt;=Input!$F$6),Input!$K$6,IF(AND(B351&gt;=Input!$E$7,B351&lt;=Input!$F$7),Input!$K$7,0))))</f>
        <v>0</v>
      </c>
      <c r="Q351" s="58">
        <f t="shared" si="31"/>
        <v>640</v>
      </c>
      <c r="R351" s="59">
        <f>Q351*1000/Input!$B$1</f>
        <v>0.8</v>
      </c>
      <c r="S351" s="108">
        <f t="shared" si="32"/>
        <v>0</v>
      </c>
      <c r="T351" s="109">
        <f>S351*1000/Input!$B$1/(24*3600)</f>
        <v>0</v>
      </c>
      <c r="U351" s="114">
        <f t="shared" si="33"/>
        <v>0</v>
      </c>
    </row>
    <row r="352" spans="1:21" x14ac:dyDescent="0.45">
      <c r="A352" s="40">
        <v>2000</v>
      </c>
      <c r="B352" s="41">
        <f t="shared" si="34"/>
        <v>43450</v>
      </c>
      <c r="C352" s="41" t="str">
        <f>IF(AND(B352&gt;=Input!$E$4,B352&lt;=Input!$F$4),Input!$D$4,IF(AND(B352&gt;=Input!$E$5,B352&lt;=Input!$F$5),Input!$D$5,IF(AND(B352&gt;=Input!$E$6,B352&lt;=Input!$F$6),Input!$D$6,IF(AND(B352&gt;=Input!$E$7,B352&lt;=Input!$F$7),Input!$D$7,"휴농"))))</f>
        <v>휴농</v>
      </c>
      <c r="D352" s="32">
        <f>VLOOKUP(C352,Input!$D$4:$L$8,9)</f>
        <v>5</v>
      </c>
      <c r="E352" s="51">
        <f t="shared" si="35"/>
        <v>640</v>
      </c>
      <c r="F352" s="52">
        <f>E352*1000/Input!$B$1</f>
        <v>0.8</v>
      </c>
      <c r="G352" s="71">
        <f>IF(AND(B352&gt;=Input!$E$4,B352&lt;=Input!$F$4),Input!$Q$4,IF(AND(B352&gt;=Input!$E$5,B352&lt;=Input!$F$5),Input!$Q$5,IF(AND(B352&gt;=Input!$E$6,B352&lt;=Input!$F$6),Input!$Q$6,IF(AND(B352&gt;=Input!$E$7,B352&lt;=Input!$F$7),Input!$Q$7,0))))</f>
        <v>0</v>
      </c>
      <c r="H352" s="72">
        <f t="shared" si="30"/>
        <v>0</v>
      </c>
      <c r="I352" s="73">
        <f>H352*1000*1000/Input!$B$1</f>
        <v>0</v>
      </c>
      <c r="J352" s="82">
        <v>0</v>
      </c>
      <c r="K352" s="83">
        <f>J352*Input!$B$1/1000</f>
        <v>0</v>
      </c>
      <c r="L352" s="92">
        <v>4</v>
      </c>
      <c r="M352" s="93">
        <f>L352*Input!$B$1/1000</f>
        <v>3200</v>
      </c>
      <c r="N352" s="94">
        <f>IF(J352&gt;=L352,0,IF((L352-J352)&gt;VLOOKUP(C352,Input!$D$4:$L$8,4)*1000,VLOOKUP(C352,Input!$D$4:$L$8,4)*1000,L352-J352))</f>
        <v>4</v>
      </c>
      <c r="O352" s="95">
        <f>N352*Input!$B$1/1000</f>
        <v>3200</v>
      </c>
      <c r="P352" s="104">
        <f>IF(AND(B352&gt;=Input!$E$4,B352&lt;=Input!$F$4),Input!$K$4,IF(AND(B352&gt;=Input!$E$5,B352&lt;=Input!$F$5),Input!$K$5,IF(AND(B352&gt;=Input!$E$6,B352&lt;=Input!$F$6),Input!$K$6,IF(AND(B352&gt;=Input!$E$7,B352&lt;=Input!$F$7),Input!$K$7,0))))</f>
        <v>0</v>
      </c>
      <c r="Q352" s="58">
        <f t="shared" si="31"/>
        <v>640</v>
      </c>
      <c r="R352" s="59">
        <f>Q352*1000/Input!$B$1</f>
        <v>0.8</v>
      </c>
      <c r="S352" s="108">
        <f t="shared" si="32"/>
        <v>0</v>
      </c>
      <c r="T352" s="109">
        <f>S352*1000/Input!$B$1/(24*3600)</f>
        <v>0</v>
      </c>
      <c r="U352" s="114">
        <f t="shared" si="33"/>
        <v>0</v>
      </c>
    </row>
    <row r="353" spans="1:21" x14ac:dyDescent="0.45">
      <c r="A353" s="40">
        <v>2000</v>
      </c>
      <c r="B353" s="41">
        <f t="shared" si="34"/>
        <v>43451</v>
      </c>
      <c r="C353" s="41" t="str">
        <f>IF(AND(B353&gt;=Input!$E$4,B353&lt;=Input!$F$4),Input!$D$4,IF(AND(B353&gt;=Input!$E$5,B353&lt;=Input!$F$5),Input!$D$5,IF(AND(B353&gt;=Input!$E$6,B353&lt;=Input!$F$6),Input!$D$6,IF(AND(B353&gt;=Input!$E$7,B353&lt;=Input!$F$7),Input!$D$7,"휴농"))))</f>
        <v>휴농</v>
      </c>
      <c r="D353" s="32">
        <f>VLOOKUP(C353,Input!$D$4:$L$8,9)</f>
        <v>5</v>
      </c>
      <c r="E353" s="51">
        <f t="shared" si="35"/>
        <v>640</v>
      </c>
      <c r="F353" s="52">
        <f>E353*1000/Input!$B$1</f>
        <v>0.8</v>
      </c>
      <c r="G353" s="71">
        <f>IF(AND(B353&gt;=Input!$E$4,B353&lt;=Input!$F$4),Input!$Q$4,IF(AND(B353&gt;=Input!$E$5,B353&lt;=Input!$F$5),Input!$Q$5,IF(AND(B353&gt;=Input!$E$6,B353&lt;=Input!$F$6),Input!$Q$6,IF(AND(B353&gt;=Input!$E$7,B353&lt;=Input!$F$7),Input!$Q$7,0))))</f>
        <v>0</v>
      </c>
      <c r="H353" s="72">
        <f t="shared" si="30"/>
        <v>0</v>
      </c>
      <c r="I353" s="73">
        <f>H353*1000*1000/Input!$B$1</f>
        <v>0</v>
      </c>
      <c r="J353" s="82">
        <v>1</v>
      </c>
      <c r="K353" s="83">
        <f>J353*Input!$B$1/1000</f>
        <v>800</v>
      </c>
      <c r="L353" s="92">
        <v>1.5</v>
      </c>
      <c r="M353" s="93">
        <f>L353*Input!$B$1/1000</f>
        <v>1200</v>
      </c>
      <c r="N353" s="94">
        <f>IF(J353&gt;=L353,0,IF((L353-J353)&gt;VLOOKUP(C353,Input!$D$4:$L$8,4)*1000,VLOOKUP(C353,Input!$D$4:$L$8,4)*1000,L353-J353))</f>
        <v>0.5</v>
      </c>
      <c r="O353" s="95">
        <f>N353*Input!$B$1/1000</f>
        <v>400</v>
      </c>
      <c r="P353" s="104">
        <f>IF(AND(B353&gt;=Input!$E$4,B353&lt;=Input!$F$4),Input!$K$4,IF(AND(B353&gt;=Input!$E$5,B353&lt;=Input!$F$5),Input!$K$5,IF(AND(B353&gt;=Input!$E$6,B353&lt;=Input!$F$6),Input!$K$6,IF(AND(B353&gt;=Input!$E$7,B353&lt;=Input!$F$7),Input!$K$7,0))))</f>
        <v>0</v>
      </c>
      <c r="Q353" s="58">
        <f t="shared" si="31"/>
        <v>640</v>
      </c>
      <c r="R353" s="59">
        <f>Q353*1000/Input!$B$1</f>
        <v>0.8</v>
      </c>
      <c r="S353" s="108">
        <f t="shared" si="32"/>
        <v>1040</v>
      </c>
      <c r="T353" s="109">
        <f>S353*1000/Input!$B$1/(24*3600)</f>
        <v>1.5046296296296297E-5</v>
      </c>
      <c r="U353" s="114">
        <f t="shared" si="33"/>
        <v>0</v>
      </c>
    </row>
    <row r="354" spans="1:21" x14ac:dyDescent="0.45">
      <c r="A354" s="40">
        <v>2000</v>
      </c>
      <c r="B354" s="41">
        <f t="shared" si="34"/>
        <v>43452</v>
      </c>
      <c r="C354" s="41" t="str">
        <f>IF(AND(B354&gt;=Input!$E$4,B354&lt;=Input!$F$4),Input!$D$4,IF(AND(B354&gt;=Input!$E$5,B354&lt;=Input!$F$5),Input!$D$5,IF(AND(B354&gt;=Input!$E$6,B354&lt;=Input!$F$6),Input!$D$6,IF(AND(B354&gt;=Input!$E$7,B354&lt;=Input!$F$7),Input!$D$7,"휴농"))))</f>
        <v>휴농</v>
      </c>
      <c r="D354" s="32">
        <f>VLOOKUP(C354,Input!$D$4:$L$8,9)</f>
        <v>5</v>
      </c>
      <c r="E354" s="51">
        <f t="shared" si="35"/>
        <v>640</v>
      </c>
      <c r="F354" s="52">
        <f>E354*1000/Input!$B$1</f>
        <v>0.8</v>
      </c>
      <c r="G354" s="71">
        <f>IF(AND(B354&gt;=Input!$E$4,B354&lt;=Input!$F$4),Input!$Q$4,IF(AND(B354&gt;=Input!$E$5,B354&lt;=Input!$F$5),Input!$Q$5,IF(AND(B354&gt;=Input!$E$6,B354&lt;=Input!$F$6),Input!$Q$6,IF(AND(B354&gt;=Input!$E$7,B354&lt;=Input!$F$7),Input!$Q$7,0))))</f>
        <v>0</v>
      </c>
      <c r="H354" s="72">
        <f t="shared" si="30"/>
        <v>0</v>
      </c>
      <c r="I354" s="73">
        <f>H354*1000*1000/Input!$B$1</f>
        <v>0</v>
      </c>
      <c r="J354" s="82">
        <v>0.75</v>
      </c>
      <c r="K354" s="83">
        <f>J354*Input!$B$1/1000</f>
        <v>600</v>
      </c>
      <c r="L354" s="92">
        <v>5</v>
      </c>
      <c r="M354" s="93">
        <f>L354*Input!$B$1/1000</f>
        <v>4000</v>
      </c>
      <c r="N354" s="94">
        <f>IF(J354&gt;=L354,0,IF((L354-J354)&gt;VLOOKUP(C354,Input!$D$4:$L$8,4)*1000,VLOOKUP(C354,Input!$D$4:$L$8,4)*1000,L354-J354))</f>
        <v>4.25</v>
      </c>
      <c r="O354" s="95">
        <f>N354*Input!$B$1/1000</f>
        <v>3400</v>
      </c>
      <c r="P354" s="104">
        <f>IF(AND(B354&gt;=Input!$E$4,B354&lt;=Input!$F$4),Input!$K$4,IF(AND(B354&gt;=Input!$E$5,B354&lt;=Input!$F$5),Input!$K$5,IF(AND(B354&gt;=Input!$E$6,B354&lt;=Input!$F$6),Input!$K$6,IF(AND(B354&gt;=Input!$E$7,B354&lt;=Input!$F$7),Input!$K$7,0))))</f>
        <v>0</v>
      </c>
      <c r="Q354" s="58">
        <f t="shared" si="31"/>
        <v>640</v>
      </c>
      <c r="R354" s="59">
        <f>Q354*1000/Input!$B$1</f>
        <v>0.8</v>
      </c>
      <c r="S354" s="108">
        <f t="shared" si="32"/>
        <v>0</v>
      </c>
      <c r="T354" s="109">
        <f>S354*1000/Input!$B$1/(24*3600)</f>
        <v>0</v>
      </c>
      <c r="U354" s="114">
        <f t="shared" si="33"/>
        <v>0</v>
      </c>
    </row>
    <row r="355" spans="1:21" x14ac:dyDescent="0.45">
      <c r="A355" s="40">
        <v>2000</v>
      </c>
      <c r="B355" s="41">
        <f t="shared" si="34"/>
        <v>43453</v>
      </c>
      <c r="C355" s="41" t="str">
        <f>IF(AND(B355&gt;=Input!$E$4,B355&lt;=Input!$F$4),Input!$D$4,IF(AND(B355&gt;=Input!$E$5,B355&lt;=Input!$F$5),Input!$D$5,IF(AND(B355&gt;=Input!$E$6,B355&lt;=Input!$F$6),Input!$D$6,IF(AND(B355&gt;=Input!$E$7,B355&lt;=Input!$F$7),Input!$D$7,"휴농"))))</f>
        <v>휴농</v>
      </c>
      <c r="D355" s="32">
        <f>VLOOKUP(C355,Input!$D$4:$L$8,9)</f>
        <v>5</v>
      </c>
      <c r="E355" s="51">
        <f t="shared" si="35"/>
        <v>640</v>
      </c>
      <c r="F355" s="52">
        <f>E355*1000/Input!$B$1</f>
        <v>0.8</v>
      </c>
      <c r="G355" s="71">
        <f>IF(AND(B355&gt;=Input!$E$4,B355&lt;=Input!$F$4),Input!$Q$4,IF(AND(B355&gt;=Input!$E$5,B355&lt;=Input!$F$5),Input!$Q$5,IF(AND(B355&gt;=Input!$E$6,B355&lt;=Input!$F$6),Input!$Q$6,IF(AND(B355&gt;=Input!$E$7,B355&lt;=Input!$F$7),Input!$Q$7,0))))</f>
        <v>0</v>
      </c>
      <c r="H355" s="72">
        <f t="shared" si="30"/>
        <v>0</v>
      </c>
      <c r="I355" s="73">
        <f>H355*1000*1000/Input!$B$1</f>
        <v>0</v>
      </c>
      <c r="J355" s="82">
        <v>0.75</v>
      </c>
      <c r="K355" s="83">
        <f>J355*Input!$B$1/1000</f>
        <v>600</v>
      </c>
      <c r="L355" s="92">
        <v>2</v>
      </c>
      <c r="M355" s="93">
        <f>L355*Input!$B$1/1000</f>
        <v>1600</v>
      </c>
      <c r="N355" s="94">
        <f>IF(J355&gt;=L355,0,IF((L355-J355)&gt;VLOOKUP(C355,Input!$D$4:$L$8,4)*1000,VLOOKUP(C355,Input!$D$4:$L$8,4)*1000,L355-J355))</f>
        <v>1.25</v>
      </c>
      <c r="O355" s="95">
        <f>N355*Input!$B$1/1000</f>
        <v>1000</v>
      </c>
      <c r="P355" s="104">
        <f>IF(AND(B355&gt;=Input!$E$4,B355&lt;=Input!$F$4),Input!$K$4,IF(AND(B355&gt;=Input!$E$5,B355&lt;=Input!$F$5),Input!$K$5,IF(AND(B355&gt;=Input!$E$6,B355&lt;=Input!$F$6),Input!$K$6,IF(AND(B355&gt;=Input!$E$7,B355&lt;=Input!$F$7),Input!$K$7,0))))</f>
        <v>0</v>
      </c>
      <c r="Q355" s="58">
        <f t="shared" si="31"/>
        <v>640</v>
      </c>
      <c r="R355" s="59">
        <f>Q355*1000/Input!$B$1</f>
        <v>0.8</v>
      </c>
      <c r="S355" s="108">
        <f t="shared" si="32"/>
        <v>240</v>
      </c>
      <c r="T355" s="109">
        <f>S355*1000/Input!$B$1/(24*3600)</f>
        <v>3.472222222222222E-6</v>
      </c>
      <c r="U355" s="114">
        <f t="shared" si="33"/>
        <v>0</v>
      </c>
    </row>
    <row r="356" spans="1:21" x14ac:dyDescent="0.45">
      <c r="A356" s="40">
        <v>2000</v>
      </c>
      <c r="B356" s="41">
        <f t="shared" si="34"/>
        <v>43454</v>
      </c>
      <c r="C356" s="41" t="str">
        <f>IF(AND(B356&gt;=Input!$E$4,B356&lt;=Input!$F$4),Input!$D$4,IF(AND(B356&gt;=Input!$E$5,B356&lt;=Input!$F$5),Input!$D$5,IF(AND(B356&gt;=Input!$E$6,B356&lt;=Input!$F$6),Input!$D$6,IF(AND(B356&gt;=Input!$E$7,B356&lt;=Input!$F$7),Input!$D$7,"휴농"))))</f>
        <v>휴농</v>
      </c>
      <c r="D356" s="32">
        <f>VLOOKUP(C356,Input!$D$4:$L$8,9)</f>
        <v>5</v>
      </c>
      <c r="E356" s="51">
        <f t="shared" si="35"/>
        <v>640</v>
      </c>
      <c r="F356" s="52">
        <f>E356*1000/Input!$B$1</f>
        <v>0.8</v>
      </c>
      <c r="G356" s="71">
        <f>IF(AND(B356&gt;=Input!$E$4,B356&lt;=Input!$F$4),Input!$Q$4,IF(AND(B356&gt;=Input!$E$5,B356&lt;=Input!$F$5),Input!$Q$5,IF(AND(B356&gt;=Input!$E$6,B356&lt;=Input!$F$6),Input!$Q$6,IF(AND(B356&gt;=Input!$E$7,B356&lt;=Input!$F$7),Input!$Q$7,0))))</f>
        <v>0</v>
      </c>
      <c r="H356" s="72">
        <f t="shared" si="30"/>
        <v>0</v>
      </c>
      <c r="I356" s="73">
        <f>H356*1000*1000/Input!$B$1</f>
        <v>0</v>
      </c>
      <c r="J356" s="82">
        <v>1</v>
      </c>
      <c r="K356" s="83">
        <f>J356*Input!$B$1/1000</f>
        <v>800</v>
      </c>
      <c r="L356" s="92">
        <v>4.5</v>
      </c>
      <c r="M356" s="93">
        <f>L356*Input!$B$1/1000</f>
        <v>3600</v>
      </c>
      <c r="N356" s="94">
        <f>IF(J356&gt;=L356,0,IF((L356-J356)&gt;VLOOKUP(C356,Input!$D$4:$L$8,4)*1000,VLOOKUP(C356,Input!$D$4:$L$8,4)*1000,L356-J356))</f>
        <v>3.5</v>
      </c>
      <c r="O356" s="95">
        <f>N356*Input!$B$1/1000</f>
        <v>2800</v>
      </c>
      <c r="P356" s="104">
        <f>IF(AND(B356&gt;=Input!$E$4,B356&lt;=Input!$F$4),Input!$K$4,IF(AND(B356&gt;=Input!$E$5,B356&lt;=Input!$F$5),Input!$K$5,IF(AND(B356&gt;=Input!$E$6,B356&lt;=Input!$F$6),Input!$K$6,IF(AND(B356&gt;=Input!$E$7,B356&lt;=Input!$F$7),Input!$K$7,0))))</f>
        <v>0</v>
      </c>
      <c r="Q356" s="58">
        <f t="shared" si="31"/>
        <v>640</v>
      </c>
      <c r="R356" s="59">
        <f>Q356*1000/Input!$B$1</f>
        <v>0.8</v>
      </c>
      <c r="S356" s="108">
        <f t="shared" si="32"/>
        <v>0</v>
      </c>
      <c r="T356" s="109">
        <f>S356*1000/Input!$B$1/(24*3600)</f>
        <v>0</v>
      </c>
      <c r="U356" s="114">
        <f t="shared" si="33"/>
        <v>0</v>
      </c>
    </row>
    <row r="357" spans="1:21" x14ac:dyDescent="0.45">
      <c r="A357" s="40">
        <v>2000</v>
      </c>
      <c r="B357" s="41">
        <f t="shared" si="34"/>
        <v>43455</v>
      </c>
      <c r="C357" s="41" t="str">
        <f>IF(AND(B357&gt;=Input!$E$4,B357&lt;=Input!$F$4),Input!$D$4,IF(AND(B357&gt;=Input!$E$5,B357&lt;=Input!$F$5),Input!$D$5,IF(AND(B357&gt;=Input!$E$6,B357&lt;=Input!$F$6),Input!$D$6,IF(AND(B357&gt;=Input!$E$7,B357&lt;=Input!$F$7),Input!$D$7,"휴농"))))</f>
        <v>휴농</v>
      </c>
      <c r="D357" s="32">
        <f>VLOOKUP(C357,Input!$D$4:$L$8,9)</f>
        <v>5</v>
      </c>
      <c r="E357" s="51">
        <f t="shared" si="35"/>
        <v>640</v>
      </c>
      <c r="F357" s="52">
        <f>E357*1000/Input!$B$1</f>
        <v>0.8</v>
      </c>
      <c r="G357" s="71">
        <f>IF(AND(B357&gt;=Input!$E$4,B357&lt;=Input!$F$4),Input!$Q$4,IF(AND(B357&gt;=Input!$E$5,B357&lt;=Input!$F$5),Input!$Q$5,IF(AND(B357&gt;=Input!$E$6,B357&lt;=Input!$F$6),Input!$Q$6,IF(AND(B357&gt;=Input!$E$7,B357&lt;=Input!$F$7),Input!$Q$7,0))))</f>
        <v>0</v>
      </c>
      <c r="H357" s="72">
        <f t="shared" si="30"/>
        <v>0</v>
      </c>
      <c r="I357" s="73">
        <f>H357*1000*1000/Input!$B$1</f>
        <v>0</v>
      </c>
      <c r="J357" s="82">
        <v>0.25</v>
      </c>
      <c r="K357" s="83">
        <f>J357*Input!$B$1/1000</f>
        <v>200</v>
      </c>
      <c r="L357" s="92">
        <v>5</v>
      </c>
      <c r="M357" s="93">
        <f>L357*Input!$B$1/1000</f>
        <v>4000</v>
      </c>
      <c r="N357" s="94">
        <f>IF(J357&gt;=L357,0,IF((L357-J357)&gt;VLOOKUP(C357,Input!$D$4:$L$8,4)*1000,VLOOKUP(C357,Input!$D$4:$L$8,4)*1000,L357-J357))</f>
        <v>4.75</v>
      </c>
      <c r="O357" s="95">
        <f>N357*Input!$B$1/1000</f>
        <v>3800</v>
      </c>
      <c r="P357" s="104">
        <f>IF(AND(B357&gt;=Input!$E$4,B357&lt;=Input!$F$4),Input!$K$4,IF(AND(B357&gt;=Input!$E$5,B357&lt;=Input!$F$5),Input!$K$5,IF(AND(B357&gt;=Input!$E$6,B357&lt;=Input!$F$6),Input!$K$6,IF(AND(B357&gt;=Input!$E$7,B357&lt;=Input!$F$7),Input!$K$7,0))))</f>
        <v>0</v>
      </c>
      <c r="Q357" s="58">
        <f t="shared" si="31"/>
        <v>640</v>
      </c>
      <c r="R357" s="59">
        <f>Q357*1000/Input!$B$1</f>
        <v>0.8</v>
      </c>
      <c r="S357" s="108">
        <f t="shared" si="32"/>
        <v>0</v>
      </c>
      <c r="T357" s="109">
        <f>S357*1000/Input!$B$1/(24*3600)</f>
        <v>0</v>
      </c>
      <c r="U357" s="114">
        <f t="shared" si="33"/>
        <v>0</v>
      </c>
    </row>
    <row r="358" spans="1:21" x14ac:dyDescent="0.45">
      <c r="A358" s="40">
        <v>2000</v>
      </c>
      <c r="B358" s="41">
        <f t="shared" si="34"/>
        <v>43456</v>
      </c>
      <c r="C358" s="41" t="str">
        <f>IF(AND(B358&gt;=Input!$E$4,B358&lt;=Input!$F$4),Input!$D$4,IF(AND(B358&gt;=Input!$E$5,B358&lt;=Input!$F$5),Input!$D$5,IF(AND(B358&gt;=Input!$E$6,B358&lt;=Input!$F$6),Input!$D$6,IF(AND(B358&gt;=Input!$E$7,B358&lt;=Input!$F$7),Input!$D$7,"휴농"))))</f>
        <v>휴농</v>
      </c>
      <c r="D358" s="32">
        <f>VLOOKUP(C358,Input!$D$4:$L$8,9)</f>
        <v>5</v>
      </c>
      <c r="E358" s="51">
        <f t="shared" si="35"/>
        <v>640</v>
      </c>
      <c r="F358" s="52">
        <f>E358*1000/Input!$B$1</f>
        <v>0.8</v>
      </c>
      <c r="G358" s="71">
        <f>IF(AND(B358&gt;=Input!$E$4,B358&lt;=Input!$F$4),Input!$Q$4,IF(AND(B358&gt;=Input!$E$5,B358&lt;=Input!$F$5),Input!$Q$5,IF(AND(B358&gt;=Input!$E$6,B358&lt;=Input!$F$6),Input!$Q$6,IF(AND(B358&gt;=Input!$E$7,B358&lt;=Input!$F$7),Input!$Q$7,0))))</f>
        <v>0</v>
      </c>
      <c r="H358" s="72">
        <f t="shared" si="30"/>
        <v>0</v>
      </c>
      <c r="I358" s="73">
        <f>H358*1000*1000/Input!$B$1</f>
        <v>0</v>
      </c>
      <c r="J358" s="82">
        <v>1</v>
      </c>
      <c r="K358" s="83">
        <f>J358*Input!$B$1/1000</f>
        <v>800</v>
      </c>
      <c r="L358" s="92">
        <v>5</v>
      </c>
      <c r="M358" s="93">
        <f>L358*Input!$B$1/1000</f>
        <v>4000</v>
      </c>
      <c r="N358" s="94">
        <f>IF(J358&gt;=L358,0,IF((L358-J358)&gt;VLOOKUP(C358,Input!$D$4:$L$8,4)*1000,VLOOKUP(C358,Input!$D$4:$L$8,4)*1000,L358-J358))</f>
        <v>4</v>
      </c>
      <c r="O358" s="95">
        <f>N358*Input!$B$1/1000</f>
        <v>3200</v>
      </c>
      <c r="P358" s="104">
        <f>IF(AND(B358&gt;=Input!$E$4,B358&lt;=Input!$F$4),Input!$K$4,IF(AND(B358&gt;=Input!$E$5,B358&lt;=Input!$F$5),Input!$K$5,IF(AND(B358&gt;=Input!$E$6,B358&lt;=Input!$F$6),Input!$K$6,IF(AND(B358&gt;=Input!$E$7,B358&lt;=Input!$F$7),Input!$K$7,0))))</f>
        <v>0</v>
      </c>
      <c r="Q358" s="58">
        <f t="shared" si="31"/>
        <v>640</v>
      </c>
      <c r="R358" s="59">
        <f>Q358*1000/Input!$B$1</f>
        <v>0.8</v>
      </c>
      <c r="S358" s="108">
        <f t="shared" si="32"/>
        <v>0</v>
      </c>
      <c r="T358" s="109">
        <f>S358*1000/Input!$B$1/(24*3600)</f>
        <v>0</v>
      </c>
      <c r="U358" s="114">
        <f t="shared" si="33"/>
        <v>0</v>
      </c>
    </row>
    <row r="359" spans="1:21" x14ac:dyDescent="0.45">
      <c r="A359" s="40">
        <v>2000</v>
      </c>
      <c r="B359" s="41">
        <f t="shared" si="34"/>
        <v>43457</v>
      </c>
      <c r="C359" s="41" t="str">
        <f>IF(AND(B359&gt;=Input!$E$4,B359&lt;=Input!$F$4),Input!$D$4,IF(AND(B359&gt;=Input!$E$5,B359&lt;=Input!$F$5),Input!$D$5,IF(AND(B359&gt;=Input!$E$6,B359&lt;=Input!$F$6),Input!$D$6,IF(AND(B359&gt;=Input!$E$7,B359&lt;=Input!$F$7),Input!$D$7,"휴농"))))</f>
        <v>휴농</v>
      </c>
      <c r="D359" s="32">
        <f>VLOOKUP(C359,Input!$D$4:$L$8,9)</f>
        <v>5</v>
      </c>
      <c r="E359" s="51">
        <f t="shared" si="35"/>
        <v>640</v>
      </c>
      <c r="F359" s="52">
        <f>E359*1000/Input!$B$1</f>
        <v>0.8</v>
      </c>
      <c r="G359" s="71">
        <f>IF(AND(B359&gt;=Input!$E$4,B359&lt;=Input!$F$4),Input!$Q$4,IF(AND(B359&gt;=Input!$E$5,B359&lt;=Input!$F$5),Input!$Q$5,IF(AND(B359&gt;=Input!$E$6,B359&lt;=Input!$F$6),Input!$Q$6,IF(AND(B359&gt;=Input!$E$7,B359&lt;=Input!$F$7),Input!$Q$7,0))))</f>
        <v>0</v>
      </c>
      <c r="H359" s="72">
        <f t="shared" si="30"/>
        <v>0</v>
      </c>
      <c r="I359" s="73">
        <f>H359*1000*1000/Input!$B$1</f>
        <v>0</v>
      </c>
      <c r="J359" s="82">
        <v>0.75</v>
      </c>
      <c r="K359" s="83">
        <f>J359*Input!$B$1/1000</f>
        <v>600</v>
      </c>
      <c r="L359" s="92">
        <v>2.5</v>
      </c>
      <c r="M359" s="93">
        <f>L359*Input!$B$1/1000</f>
        <v>2000</v>
      </c>
      <c r="N359" s="94">
        <f>IF(J359&gt;=L359,0,IF((L359-J359)&gt;VLOOKUP(C359,Input!$D$4:$L$8,4)*1000,VLOOKUP(C359,Input!$D$4:$L$8,4)*1000,L359-J359))</f>
        <v>1.75</v>
      </c>
      <c r="O359" s="95">
        <f>N359*Input!$B$1/1000</f>
        <v>1400</v>
      </c>
      <c r="P359" s="104">
        <f>IF(AND(B359&gt;=Input!$E$4,B359&lt;=Input!$F$4),Input!$K$4,IF(AND(B359&gt;=Input!$E$5,B359&lt;=Input!$F$5),Input!$K$5,IF(AND(B359&gt;=Input!$E$6,B359&lt;=Input!$F$6),Input!$K$6,IF(AND(B359&gt;=Input!$E$7,B359&lt;=Input!$F$7),Input!$K$7,0))))</f>
        <v>0</v>
      </c>
      <c r="Q359" s="58">
        <f t="shared" si="31"/>
        <v>640</v>
      </c>
      <c r="R359" s="59">
        <f>Q359*1000/Input!$B$1</f>
        <v>0.8</v>
      </c>
      <c r="S359" s="108">
        <f t="shared" si="32"/>
        <v>0</v>
      </c>
      <c r="T359" s="109">
        <f>S359*1000/Input!$B$1/(24*3600)</f>
        <v>0</v>
      </c>
      <c r="U359" s="114">
        <f t="shared" si="33"/>
        <v>0</v>
      </c>
    </row>
    <row r="360" spans="1:21" x14ac:dyDescent="0.45">
      <c r="A360" s="40">
        <v>2000</v>
      </c>
      <c r="B360" s="41">
        <f t="shared" si="34"/>
        <v>43458</v>
      </c>
      <c r="C360" s="41" t="str">
        <f>IF(AND(B360&gt;=Input!$E$4,B360&lt;=Input!$F$4),Input!$D$4,IF(AND(B360&gt;=Input!$E$5,B360&lt;=Input!$F$5),Input!$D$5,IF(AND(B360&gt;=Input!$E$6,B360&lt;=Input!$F$6),Input!$D$6,IF(AND(B360&gt;=Input!$E$7,B360&lt;=Input!$F$7),Input!$D$7,"휴농"))))</f>
        <v>휴농</v>
      </c>
      <c r="D360" s="32">
        <f>VLOOKUP(C360,Input!$D$4:$L$8,9)</f>
        <v>5</v>
      </c>
      <c r="E360" s="51">
        <f t="shared" si="35"/>
        <v>640</v>
      </c>
      <c r="F360" s="52">
        <f>E360*1000/Input!$B$1</f>
        <v>0.8</v>
      </c>
      <c r="G360" s="71">
        <f>IF(AND(B360&gt;=Input!$E$4,B360&lt;=Input!$F$4),Input!$Q$4,IF(AND(B360&gt;=Input!$E$5,B360&lt;=Input!$F$5),Input!$Q$5,IF(AND(B360&gt;=Input!$E$6,B360&lt;=Input!$F$6),Input!$Q$6,IF(AND(B360&gt;=Input!$E$7,B360&lt;=Input!$F$7),Input!$Q$7,0))))</f>
        <v>0</v>
      </c>
      <c r="H360" s="72">
        <f t="shared" si="30"/>
        <v>0</v>
      </c>
      <c r="I360" s="73">
        <f>H360*1000*1000/Input!$B$1</f>
        <v>0</v>
      </c>
      <c r="J360" s="82">
        <v>0.75</v>
      </c>
      <c r="K360" s="83">
        <f>J360*Input!$B$1/1000</f>
        <v>600</v>
      </c>
      <c r="L360" s="92">
        <v>0.5</v>
      </c>
      <c r="M360" s="93">
        <f>L360*Input!$B$1/1000</f>
        <v>400</v>
      </c>
      <c r="N360" s="94">
        <f>IF(J360&gt;=L360,0,IF((L360-J360)&gt;VLOOKUP(C360,Input!$D$4:$L$8,4)*1000,VLOOKUP(C360,Input!$D$4:$L$8,4)*1000,L360-J360))</f>
        <v>0</v>
      </c>
      <c r="O360" s="95">
        <f>N360*Input!$B$1/1000</f>
        <v>0</v>
      </c>
      <c r="P360" s="104">
        <f>IF(AND(B360&gt;=Input!$E$4,B360&lt;=Input!$F$4),Input!$K$4,IF(AND(B360&gt;=Input!$E$5,B360&lt;=Input!$F$5),Input!$K$5,IF(AND(B360&gt;=Input!$E$6,B360&lt;=Input!$F$6),Input!$K$6,IF(AND(B360&gt;=Input!$E$7,B360&lt;=Input!$F$7),Input!$K$7,0))))</f>
        <v>0</v>
      </c>
      <c r="Q360" s="58">
        <f t="shared" si="31"/>
        <v>640</v>
      </c>
      <c r="R360" s="59">
        <f>Q360*1000/Input!$B$1</f>
        <v>0.8</v>
      </c>
      <c r="S360" s="108">
        <f t="shared" si="32"/>
        <v>1240</v>
      </c>
      <c r="T360" s="109">
        <f>S360*1000/Input!$B$1/(24*3600)</f>
        <v>1.7939814814814815E-5</v>
      </c>
      <c r="U360" s="114">
        <f t="shared" si="33"/>
        <v>0</v>
      </c>
    </row>
    <row r="361" spans="1:21" x14ac:dyDescent="0.45">
      <c r="A361" s="40">
        <v>2000</v>
      </c>
      <c r="B361" s="41">
        <f t="shared" si="34"/>
        <v>43459</v>
      </c>
      <c r="C361" s="41" t="str">
        <f>IF(AND(B361&gt;=Input!$E$4,B361&lt;=Input!$F$4),Input!$D$4,IF(AND(B361&gt;=Input!$E$5,B361&lt;=Input!$F$5),Input!$D$5,IF(AND(B361&gt;=Input!$E$6,B361&lt;=Input!$F$6),Input!$D$6,IF(AND(B361&gt;=Input!$E$7,B361&lt;=Input!$F$7),Input!$D$7,"휴농"))))</f>
        <v>휴농</v>
      </c>
      <c r="D361" s="32">
        <f>VLOOKUP(C361,Input!$D$4:$L$8,9)</f>
        <v>5</v>
      </c>
      <c r="E361" s="51">
        <f t="shared" si="35"/>
        <v>640</v>
      </c>
      <c r="F361" s="52">
        <f>E361*1000/Input!$B$1</f>
        <v>0.8</v>
      </c>
      <c r="G361" s="71">
        <f>IF(AND(B361&gt;=Input!$E$4,B361&lt;=Input!$F$4),Input!$Q$4,IF(AND(B361&gt;=Input!$E$5,B361&lt;=Input!$F$5),Input!$Q$5,IF(AND(B361&gt;=Input!$E$6,B361&lt;=Input!$F$6),Input!$Q$6,IF(AND(B361&gt;=Input!$E$7,B361&lt;=Input!$F$7),Input!$Q$7,0))))</f>
        <v>0</v>
      </c>
      <c r="H361" s="72">
        <f t="shared" si="30"/>
        <v>0</v>
      </c>
      <c r="I361" s="73">
        <f>H361*1000*1000/Input!$B$1</f>
        <v>0</v>
      </c>
      <c r="J361" s="82">
        <v>0.5</v>
      </c>
      <c r="K361" s="83">
        <f>J361*Input!$B$1/1000</f>
        <v>400</v>
      </c>
      <c r="L361" s="92">
        <v>3.5</v>
      </c>
      <c r="M361" s="93">
        <f>L361*Input!$B$1/1000</f>
        <v>2800</v>
      </c>
      <c r="N361" s="94">
        <f>IF(J361&gt;=L361,0,IF((L361-J361)&gt;VLOOKUP(C361,Input!$D$4:$L$8,4)*1000,VLOOKUP(C361,Input!$D$4:$L$8,4)*1000,L361-J361))</f>
        <v>3</v>
      </c>
      <c r="O361" s="95">
        <f>N361*Input!$B$1/1000</f>
        <v>2400</v>
      </c>
      <c r="P361" s="104">
        <f>IF(AND(B361&gt;=Input!$E$4,B361&lt;=Input!$F$4),Input!$K$4,IF(AND(B361&gt;=Input!$E$5,B361&lt;=Input!$F$5),Input!$K$5,IF(AND(B361&gt;=Input!$E$6,B361&lt;=Input!$F$6),Input!$K$6,IF(AND(B361&gt;=Input!$E$7,B361&lt;=Input!$F$7),Input!$K$7,0))))</f>
        <v>0</v>
      </c>
      <c r="Q361" s="58">
        <f t="shared" si="31"/>
        <v>640</v>
      </c>
      <c r="R361" s="59">
        <f>Q361*1000/Input!$B$1</f>
        <v>0.8</v>
      </c>
      <c r="S361" s="108">
        <f t="shared" si="32"/>
        <v>0</v>
      </c>
      <c r="T361" s="109">
        <f>S361*1000/Input!$B$1/(24*3600)</f>
        <v>0</v>
      </c>
      <c r="U361" s="114">
        <f t="shared" si="33"/>
        <v>0</v>
      </c>
    </row>
    <row r="362" spans="1:21" x14ac:dyDescent="0.45">
      <c r="A362" s="40">
        <v>2000</v>
      </c>
      <c r="B362" s="41">
        <f t="shared" si="34"/>
        <v>43460</v>
      </c>
      <c r="C362" s="41" t="str">
        <f>IF(AND(B362&gt;=Input!$E$4,B362&lt;=Input!$F$4),Input!$D$4,IF(AND(B362&gt;=Input!$E$5,B362&lt;=Input!$F$5),Input!$D$5,IF(AND(B362&gt;=Input!$E$6,B362&lt;=Input!$F$6),Input!$D$6,IF(AND(B362&gt;=Input!$E$7,B362&lt;=Input!$F$7),Input!$D$7,"휴농"))))</f>
        <v>휴농</v>
      </c>
      <c r="D362" s="32">
        <f>VLOOKUP(C362,Input!$D$4:$L$8,9)</f>
        <v>5</v>
      </c>
      <c r="E362" s="51">
        <f t="shared" si="35"/>
        <v>640</v>
      </c>
      <c r="F362" s="52">
        <f>E362*1000/Input!$B$1</f>
        <v>0.8</v>
      </c>
      <c r="G362" s="71">
        <f>IF(AND(B362&gt;=Input!$E$4,B362&lt;=Input!$F$4),Input!$Q$4,IF(AND(B362&gt;=Input!$E$5,B362&lt;=Input!$F$5),Input!$Q$5,IF(AND(B362&gt;=Input!$E$6,B362&lt;=Input!$F$6),Input!$Q$6,IF(AND(B362&gt;=Input!$E$7,B362&lt;=Input!$F$7),Input!$Q$7,0))))</f>
        <v>0</v>
      </c>
      <c r="H362" s="72">
        <f t="shared" si="30"/>
        <v>0</v>
      </c>
      <c r="I362" s="73">
        <f>H362*1000*1000/Input!$B$1</f>
        <v>0</v>
      </c>
      <c r="J362" s="82">
        <v>0.75</v>
      </c>
      <c r="K362" s="83">
        <f>J362*Input!$B$1/1000</f>
        <v>600</v>
      </c>
      <c r="L362" s="92">
        <v>0.5</v>
      </c>
      <c r="M362" s="93">
        <f>L362*Input!$B$1/1000</f>
        <v>400</v>
      </c>
      <c r="N362" s="94">
        <f>IF(J362&gt;=L362,0,IF((L362-J362)&gt;VLOOKUP(C362,Input!$D$4:$L$8,4)*1000,VLOOKUP(C362,Input!$D$4:$L$8,4)*1000,L362-J362))</f>
        <v>0</v>
      </c>
      <c r="O362" s="95">
        <f>N362*Input!$B$1/1000</f>
        <v>0</v>
      </c>
      <c r="P362" s="104">
        <f>IF(AND(B362&gt;=Input!$E$4,B362&lt;=Input!$F$4),Input!$K$4,IF(AND(B362&gt;=Input!$E$5,B362&lt;=Input!$F$5),Input!$K$5,IF(AND(B362&gt;=Input!$E$6,B362&lt;=Input!$F$6),Input!$K$6,IF(AND(B362&gt;=Input!$E$7,B362&lt;=Input!$F$7),Input!$K$7,0))))</f>
        <v>0</v>
      </c>
      <c r="Q362" s="58">
        <f t="shared" si="31"/>
        <v>640</v>
      </c>
      <c r="R362" s="59">
        <f>Q362*1000/Input!$B$1</f>
        <v>0.8</v>
      </c>
      <c r="S362" s="108">
        <f t="shared" si="32"/>
        <v>1240</v>
      </c>
      <c r="T362" s="109">
        <f>S362*1000/Input!$B$1/(24*3600)</f>
        <v>1.7939814814814815E-5</v>
      </c>
      <c r="U362" s="114">
        <f t="shared" si="33"/>
        <v>0</v>
      </c>
    </row>
    <row r="363" spans="1:21" x14ac:dyDescent="0.45">
      <c r="A363" s="40">
        <v>2000</v>
      </c>
      <c r="B363" s="41">
        <f t="shared" si="34"/>
        <v>43461</v>
      </c>
      <c r="C363" s="41" t="str">
        <f>IF(AND(B363&gt;=Input!$E$4,B363&lt;=Input!$F$4),Input!$D$4,IF(AND(B363&gt;=Input!$E$5,B363&lt;=Input!$F$5),Input!$D$5,IF(AND(B363&gt;=Input!$E$6,B363&lt;=Input!$F$6),Input!$D$6,IF(AND(B363&gt;=Input!$E$7,B363&lt;=Input!$F$7),Input!$D$7,"휴농"))))</f>
        <v>휴농</v>
      </c>
      <c r="D363" s="32">
        <f>VLOOKUP(C363,Input!$D$4:$L$8,9)</f>
        <v>5</v>
      </c>
      <c r="E363" s="51">
        <f t="shared" si="35"/>
        <v>640</v>
      </c>
      <c r="F363" s="52">
        <f>E363*1000/Input!$B$1</f>
        <v>0.8</v>
      </c>
      <c r="G363" s="71">
        <f>IF(AND(B363&gt;=Input!$E$4,B363&lt;=Input!$F$4),Input!$Q$4,IF(AND(B363&gt;=Input!$E$5,B363&lt;=Input!$F$5),Input!$Q$5,IF(AND(B363&gt;=Input!$E$6,B363&lt;=Input!$F$6),Input!$Q$6,IF(AND(B363&gt;=Input!$E$7,B363&lt;=Input!$F$7),Input!$Q$7,0))))</f>
        <v>0</v>
      </c>
      <c r="H363" s="72">
        <f t="shared" si="30"/>
        <v>0</v>
      </c>
      <c r="I363" s="73">
        <f>H363*1000*1000/Input!$B$1</f>
        <v>0</v>
      </c>
      <c r="J363" s="82">
        <v>1</v>
      </c>
      <c r="K363" s="83">
        <f>J363*Input!$B$1/1000</f>
        <v>800</v>
      </c>
      <c r="L363" s="92">
        <v>3.5</v>
      </c>
      <c r="M363" s="93">
        <f>L363*Input!$B$1/1000</f>
        <v>2800</v>
      </c>
      <c r="N363" s="94">
        <f>IF(J363&gt;=L363,0,IF((L363-J363)&gt;VLOOKUP(C363,Input!$D$4:$L$8,4)*1000,VLOOKUP(C363,Input!$D$4:$L$8,4)*1000,L363-J363))</f>
        <v>2.5</v>
      </c>
      <c r="O363" s="95">
        <f>N363*Input!$B$1/1000</f>
        <v>2000</v>
      </c>
      <c r="P363" s="104">
        <f>IF(AND(B363&gt;=Input!$E$4,B363&lt;=Input!$F$4),Input!$K$4,IF(AND(B363&gt;=Input!$E$5,B363&lt;=Input!$F$5),Input!$K$5,IF(AND(B363&gt;=Input!$E$6,B363&lt;=Input!$F$6),Input!$K$6,IF(AND(B363&gt;=Input!$E$7,B363&lt;=Input!$F$7),Input!$K$7,0))))</f>
        <v>0</v>
      </c>
      <c r="Q363" s="58">
        <f t="shared" si="31"/>
        <v>640</v>
      </c>
      <c r="R363" s="59">
        <f>Q363*1000/Input!$B$1</f>
        <v>0.8</v>
      </c>
      <c r="S363" s="108">
        <f t="shared" si="32"/>
        <v>0</v>
      </c>
      <c r="T363" s="109">
        <f>S363*1000/Input!$B$1/(24*3600)</f>
        <v>0</v>
      </c>
      <c r="U363" s="114">
        <f t="shared" si="33"/>
        <v>0</v>
      </c>
    </row>
    <row r="364" spans="1:21" x14ac:dyDescent="0.45">
      <c r="A364" s="40">
        <v>2000</v>
      </c>
      <c r="B364" s="41">
        <f t="shared" si="34"/>
        <v>43462</v>
      </c>
      <c r="C364" s="41" t="str">
        <f>IF(AND(B364&gt;=Input!$E$4,B364&lt;=Input!$F$4),Input!$D$4,IF(AND(B364&gt;=Input!$E$5,B364&lt;=Input!$F$5),Input!$D$5,IF(AND(B364&gt;=Input!$E$6,B364&lt;=Input!$F$6),Input!$D$6,IF(AND(B364&gt;=Input!$E$7,B364&lt;=Input!$F$7),Input!$D$7,"휴농"))))</f>
        <v>휴농</v>
      </c>
      <c r="D364" s="32">
        <f>VLOOKUP(C364,Input!$D$4:$L$8,9)</f>
        <v>5</v>
      </c>
      <c r="E364" s="51">
        <f t="shared" si="35"/>
        <v>640</v>
      </c>
      <c r="F364" s="52">
        <f>E364*1000/Input!$B$1</f>
        <v>0.8</v>
      </c>
      <c r="G364" s="71">
        <f>IF(AND(B364&gt;=Input!$E$4,B364&lt;=Input!$F$4),Input!$Q$4,IF(AND(B364&gt;=Input!$E$5,B364&lt;=Input!$F$5),Input!$Q$5,IF(AND(B364&gt;=Input!$E$6,B364&lt;=Input!$F$6),Input!$Q$6,IF(AND(B364&gt;=Input!$E$7,B364&lt;=Input!$F$7),Input!$Q$7,0))))</f>
        <v>0</v>
      </c>
      <c r="H364" s="72">
        <f t="shared" si="30"/>
        <v>0</v>
      </c>
      <c r="I364" s="73">
        <f>H364*1000*1000/Input!$B$1</f>
        <v>0</v>
      </c>
      <c r="J364" s="82">
        <v>0.5</v>
      </c>
      <c r="K364" s="83">
        <f>J364*Input!$B$1/1000</f>
        <v>400</v>
      </c>
      <c r="L364" s="92">
        <v>2.5</v>
      </c>
      <c r="M364" s="93">
        <f>L364*Input!$B$1/1000</f>
        <v>2000</v>
      </c>
      <c r="N364" s="94">
        <f>IF(J364&gt;=L364,0,IF((L364-J364)&gt;VLOOKUP(C364,Input!$D$4:$L$8,4)*1000,VLOOKUP(C364,Input!$D$4:$L$8,4)*1000,L364-J364))</f>
        <v>2</v>
      </c>
      <c r="O364" s="95">
        <f>N364*Input!$B$1/1000</f>
        <v>1600</v>
      </c>
      <c r="P364" s="104">
        <f>IF(AND(B364&gt;=Input!$E$4,B364&lt;=Input!$F$4),Input!$K$4,IF(AND(B364&gt;=Input!$E$5,B364&lt;=Input!$F$5),Input!$K$5,IF(AND(B364&gt;=Input!$E$6,B364&lt;=Input!$F$6),Input!$K$6,IF(AND(B364&gt;=Input!$E$7,B364&lt;=Input!$F$7),Input!$K$7,0))))</f>
        <v>0</v>
      </c>
      <c r="Q364" s="58">
        <f t="shared" si="31"/>
        <v>640</v>
      </c>
      <c r="R364" s="59">
        <f>Q364*1000/Input!$B$1</f>
        <v>0.8</v>
      </c>
      <c r="S364" s="108">
        <f t="shared" si="32"/>
        <v>0</v>
      </c>
      <c r="T364" s="109">
        <f>S364*1000/Input!$B$1/(24*3600)</f>
        <v>0</v>
      </c>
      <c r="U364" s="114">
        <f t="shared" si="33"/>
        <v>0</v>
      </c>
    </row>
    <row r="365" spans="1:21" x14ac:dyDescent="0.45">
      <c r="A365" s="40">
        <v>2000</v>
      </c>
      <c r="B365" s="41">
        <f t="shared" si="34"/>
        <v>43463</v>
      </c>
      <c r="C365" s="41" t="str">
        <f>IF(AND(B365&gt;=Input!$E$4,B365&lt;=Input!$F$4),Input!$D$4,IF(AND(B365&gt;=Input!$E$5,B365&lt;=Input!$F$5),Input!$D$5,IF(AND(B365&gt;=Input!$E$6,B365&lt;=Input!$F$6),Input!$D$6,IF(AND(B365&gt;=Input!$E$7,B365&lt;=Input!$F$7),Input!$D$7,"휴농"))))</f>
        <v>휴농</v>
      </c>
      <c r="D365" s="32">
        <f>VLOOKUP(C365,Input!$D$4:$L$8,9)</f>
        <v>5</v>
      </c>
      <c r="E365" s="51">
        <f t="shared" si="35"/>
        <v>640</v>
      </c>
      <c r="F365" s="52">
        <f>E365*1000/Input!$B$1</f>
        <v>0.8</v>
      </c>
      <c r="G365" s="71">
        <f>IF(AND(B365&gt;=Input!$E$4,B365&lt;=Input!$F$4),Input!$Q$4,IF(AND(B365&gt;=Input!$E$5,B365&lt;=Input!$F$5),Input!$Q$5,IF(AND(B365&gt;=Input!$E$6,B365&lt;=Input!$F$6),Input!$Q$6,IF(AND(B365&gt;=Input!$E$7,B365&lt;=Input!$F$7),Input!$Q$7,0))))</f>
        <v>0</v>
      </c>
      <c r="H365" s="72">
        <f t="shared" si="30"/>
        <v>0</v>
      </c>
      <c r="I365" s="73">
        <f>H365*1000*1000/Input!$B$1</f>
        <v>0</v>
      </c>
      <c r="J365" s="82">
        <v>0.5</v>
      </c>
      <c r="K365" s="83">
        <f>J365*Input!$B$1/1000</f>
        <v>400</v>
      </c>
      <c r="L365" s="92">
        <v>2.5</v>
      </c>
      <c r="M365" s="93">
        <f>L365*Input!$B$1/1000</f>
        <v>2000</v>
      </c>
      <c r="N365" s="94">
        <f>IF(J365&gt;=L365,0,IF((L365-J365)&gt;VLOOKUP(C365,Input!$D$4:$L$8,4)*1000,VLOOKUP(C365,Input!$D$4:$L$8,4)*1000,L365-J365))</f>
        <v>2</v>
      </c>
      <c r="O365" s="95">
        <f>N365*Input!$B$1/1000</f>
        <v>1600</v>
      </c>
      <c r="P365" s="104">
        <f>IF(AND(B365&gt;=Input!$E$4,B365&lt;=Input!$F$4),Input!$K$4,IF(AND(B365&gt;=Input!$E$5,B365&lt;=Input!$F$5),Input!$K$5,IF(AND(B365&gt;=Input!$E$6,B365&lt;=Input!$F$6),Input!$K$6,IF(AND(B365&gt;=Input!$E$7,B365&lt;=Input!$F$7),Input!$K$7,0))))</f>
        <v>0</v>
      </c>
      <c r="Q365" s="58">
        <f t="shared" si="31"/>
        <v>640</v>
      </c>
      <c r="R365" s="59">
        <f>Q365*1000/Input!$B$1</f>
        <v>0.8</v>
      </c>
      <c r="S365" s="108">
        <f t="shared" si="32"/>
        <v>0</v>
      </c>
      <c r="T365" s="109">
        <f>S365*1000/Input!$B$1/(24*3600)</f>
        <v>0</v>
      </c>
      <c r="U365" s="114">
        <f t="shared" si="33"/>
        <v>0</v>
      </c>
    </row>
    <row r="366" spans="1:21" x14ac:dyDescent="0.45">
      <c r="A366" s="40">
        <v>2000</v>
      </c>
      <c r="B366" s="41">
        <f t="shared" si="34"/>
        <v>43464</v>
      </c>
      <c r="C366" s="41" t="str">
        <f>IF(AND(B366&gt;=Input!$E$4,B366&lt;=Input!$F$4),Input!$D$4,IF(AND(B366&gt;=Input!$E$5,B366&lt;=Input!$F$5),Input!$D$5,IF(AND(B366&gt;=Input!$E$6,B366&lt;=Input!$F$6),Input!$D$6,IF(AND(B366&gt;=Input!$E$7,B366&lt;=Input!$F$7),Input!$D$7,"휴농"))))</f>
        <v>휴농</v>
      </c>
      <c r="D366" s="32">
        <f>VLOOKUP(C366,Input!$D$4:$L$8,9)</f>
        <v>5</v>
      </c>
      <c r="E366" s="51">
        <f t="shared" si="35"/>
        <v>640</v>
      </c>
      <c r="F366" s="52">
        <f>E366*1000/Input!$B$1</f>
        <v>0.8</v>
      </c>
      <c r="G366" s="71">
        <f>IF(AND(B366&gt;=Input!$E$4,B366&lt;=Input!$F$4),Input!$Q$4,IF(AND(B366&gt;=Input!$E$5,B366&lt;=Input!$F$5),Input!$Q$5,IF(AND(B366&gt;=Input!$E$6,B366&lt;=Input!$F$6),Input!$Q$6,IF(AND(B366&gt;=Input!$E$7,B366&lt;=Input!$F$7),Input!$Q$7,0))))</f>
        <v>0</v>
      </c>
      <c r="H366" s="72">
        <f t="shared" si="30"/>
        <v>0</v>
      </c>
      <c r="I366" s="73">
        <f>H366*1000*1000/Input!$B$1</f>
        <v>0</v>
      </c>
      <c r="J366" s="82">
        <v>1</v>
      </c>
      <c r="K366" s="83">
        <f>J366*Input!$B$1/1000</f>
        <v>800</v>
      </c>
      <c r="L366" s="92">
        <v>4</v>
      </c>
      <c r="M366" s="93">
        <f>L366*Input!$B$1/1000</f>
        <v>3200</v>
      </c>
      <c r="N366" s="94">
        <f>IF(J366&gt;=L366,0,IF((L366-J366)&gt;VLOOKUP(C366,Input!$D$4:$L$8,4)*1000,VLOOKUP(C366,Input!$D$4:$L$8,4)*1000,L366-J366))</f>
        <v>3</v>
      </c>
      <c r="O366" s="95">
        <f>N366*Input!$B$1/1000</f>
        <v>2400</v>
      </c>
      <c r="P366" s="104">
        <f>IF(AND(B366&gt;=Input!$E$4,B366&lt;=Input!$F$4),Input!$K$4,IF(AND(B366&gt;=Input!$E$5,B366&lt;=Input!$F$5),Input!$K$5,IF(AND(B366&gt;=Input!$E$6,B366&lt;=Input!$F$6),Input!$K$6,IF(AND(B366&gt;=Input!$E$7,B366&lt;=Input!$F$7),Input!$K$7,0))))</f>
        <v>0</v>
      </c>
      <c r="Q366" s="58">
        <f t="shared" si="31"/>
        <v>640</v>
      </c>
      <c r="R366" s="59">
        <f>Q366*1000/Input!$B$1</f>
        <v>0.8</v>
      </c>
      <c r="S366" s="108">
        <f t="shared" si="32"/>
        <v>0</v>
      </c>
      <c r="T366" s="109">
        <f>S366*1000/Input!$B$1/(24*3600)</f>
        <v>0</v>
      </c>
      <c r="U366" s="114">
        <f t="shared" si="33"/>
        <v>0</v>
      </c>
    </row>
    <row r="367" spans="1:21" ht="17.5" thickBot="1" x14ac:dyDescent="0.5">
      <c r="A367" s="42">
        <v>2000</v>
      </c>
      <c r="B367" s="43">
        <f t="shared" si="34"/>
        <v>43465</v>
      </c>
      <c r="C367" s="43" t="str">
        <f>IF(AND(B367&gt;=Input!$E$4,B367&lt;=Input!$F$4),Input!$D$4,IF(AND(B367&gt;=Input!$E$5,B367&lt;=Input!$F$5),Input!$D$5,IF(AND(B367&gt;=Input!$E$6,B367&lt;=Input!$F$6),Input!$D$6,IF(AND(B367&gt;=Input!$E$7,B367&lt;=Input!$F$7),Input!$D$7,"휴농"))))</f>
        <v>휴농</v>
      </c>
      <c r="D367" s="33">
        <f>VLOOKUP(C367,Input!$D$4:$L$8,9)</f>
        <v>5</v>
      </c>
      <c r="E367" s="53">
        <f t="shared" si="35"/>
        <v>640</v>
      </c>
      <c r="F367" s="54">
        <f>E367*1000/Input!$B$1</f>
        <v>0.8</v>
      </c>
      <c r="G367" s="74">
        <f>IF(AND(B367&gt;=Input!$E$4,B367&lt;=Input!$F$4),Input!$Q$4,IF(AND(B367&gt;=Input!$E$5,B367&lt;=Input!$F$5),Input!$Q$5,IF(AND(B367&gt;=Input!$E$6,B367&lt;=Input!$F$6),Input!$Q$6,IF(AND(B367&gt;=Input!$E$7,B367&lt;=Input!$F$7),Input!$Q$7,0))))</f>
        <v>0</v>
      </c>
      <c r="H367" s="75">
        <v>0</v>
      </c>
      <c r="I367" s="76">
        <v>0</v>
      </c>
      <c r="J367" s="84">
        <v>0</v>
      </c>
      <c r="K367" s="85">
        <v>0</v>
      </c>
      <c r="L367" s="96">
        <v>0</v>
      </c>
      <c r="M367" s="97">
        <v>0</v>
      </c>
      <c r="N367" s="98">
        <f>IF(J367&gt;=L367,0,IF((L367-J367)&gt;VLOOKUP(C367,Input!$D$4:$L$8,4)*1000,VLOOKUP(C367,Input!$D$4:$L$8,4)*1000,L367-J367))</f>
        <v>0</v>
      </c>
      <c r="O367" s="99">
        <f>N367*Input!$B$1/1000</f>
        <v>0</v>
      </c>
      <c r="P367" s="105">
        <f>IF(AND(B367&gt;=Input!$E$4,B367&lt;=Input!$F$4),Input!$K$4,IF(AND(B367&gt;=Input!$E$5,B367&lt;=Input!$F$5),Input!$K$5,IF(AND(B367&gt;=Input!$E$6,B367&lt;=Input!$F$6),Input!$K$6,IF(AND(B367&gt;=Input!$E$7,B367&lt;=Input!$F$7),Input!$K$7,0))))</f>
        <v>0</v>
      </c>
      <c r="Q367" s="60">
        <f t="shared" si="31"/>
        <v>640</v>
      </c>
      <c r="R367" s="61">
        <f>Q367*1000/Input!$B$1</f>
        <v>0.8</v>
      </c>
      <c r="S367" s="110">
        <f t="shared" si="32"/>
        <v>640</v>
      </c>
      <c r="T367" s="111">
        <f>S367*1000/Input!$B$1/(24*3600)</f>
        <v>9.2592592592592591E-6</v>
      </c>
      <c r="U367" s="115">
        <f t="shared" si="33"/>
        <v>0</v>
      </c>
    </row>
    <row r="368" spans="1:21" x14ac:dyDescent="0.45">
      <c r="A368" s="44"/>
      <c r="B368" s="45"/>
      <c r="C368" s="45"/>
      <c r="D368" s="31"/>
      <c r="E368" s="55"/>
      <c r="F368" s="55"/>
      <c r="G368" s="77"/>
      <c r="H368" s="77"/>
      <c r="I368" s="77"/>
      <c r="J368" s="86"/>
      <c r="K368" s="86"/>
      <c r="L368" s="100"/>
      <c r="M368" s="100"/>
      <c r="N368" s="100"/>
      <c r="O368" s="100"/>
      <c r="P368" s="66"/>
      <c r="Q368" s="55"/>
      <c r="R368" s="55"/>
      <c r="S368" s="63"/>
      <c r="T368" s="63"/>
      <c r="U368" s="116"/>
    </row>
  </sheetData>
  <mergeCells count="11">
    <mergeCell ref="A1:A2"/>
    <mergeCell ref="B1:B2"/>
    <mergeCell ref="C1:C2"/>
    <mergeCell ref="D1:D2"/>
    <mergeCell ref="Q1:R1"/>
    <mergeCell ref="S1:T1"/>
    <mergeCell ref="G1:I1"/>
    <mergeCell ref="J1:K1"/>
    <mergeCell ref="E1:F1"/>
    <mergeCell ref="L1:M1"/>
    <mergeCell ref="N1:O1"/>
  </mergeCells>
  <phoneticPr fontId="2" type="noConversion"/>
  <pageMargins left="0.7" right="0.7" top="0.75" bottom="0.75" header="0.3" footer="0.3"/>
  <ignoredErrors>
    <ignoredError sqref="N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 x14ac:dyDescent="0.4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Input</vt:lpstr>
      <vt:lpstr>Simulation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Hyun-Han Kwon</dc:creator>
  <cp:lastModifiedBy>Kwon</cp:lastModifiedBy>
  <dcterms:created xsi:type="dcterms:W3CDTF">2018-06-11T14:27:44Z</dcterms:created>
  <dcterms:modified xsi:type="dcterms:W3CDTF">2022-06-08T00:26:21Z</dcterms:modified>
</cp:coreProperties>
</file>