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rhelger Cirrus\"/>
    </mc:Choice>
  </mc:AlternateContent>
  <xr:revisionPtr revIDLastSave="0" documentId="10_ncr:100000_{F7A0523B-90B8-4EBA-9C24-CF5B73C9392A}" xr6:coauthVersionLast="31" xr6:coauthVersionMax="31" xr10:uidLastSave="{00000000-0000-0000-0000-000000000000}"/>
  <bookViews>
    <workbookView xWindow="0" yWindow="0" windowWidth="15195" windowHeight="7365" xr2:uid="{335F8E60-8F0B-4509-9C02-A0DE04746CBF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6" i="1"/>
  <c r="M5" i="1"/>
  <c r="M8" i="1" s="1"/>
  <c r="M9" i="1" l="1"/>
  <c r="M10" i="1" s="1"/>
  <c r="N20" i="1" s="1"/>
  <c r="M13" i="1" l="1"/>
  <c r="M16" i="1" l="1"/>
  <c r="M20" i="1" s="1"/>
  <c r="M14" i="1"/>
  <c r="M15" i="1"/>
  <c r="U14" i="1" l="1"/>
  <c r="T14" i="1" l="1"/>
  <c r="S14" i="1" s="1"/>
  <c r="R14" i="1" s="1"/>
  <c r="V14" i="1"/>
  <c r="W14" i="1" s="1"/>
</calcChain>
</file>

<file path=xl/sharedStrings.xml><?xml version="1.0" encoding="utf-8"?>
<sst xmlns="http://schemas.openxmlformats.org/spreadsheetml/2006/main" count="76" uniqueCount="68">
  <si>
    <t>M</t>
  </si>
  <si>
    <t>N</t>
  </si>
  <si>
    <t>1583 - 1699</t>
  </si>
  <si>
    <t>2100 - 2199</t>
  </si>
  <si>
    <t>1700 - 1799</t>
  </si>
  <si>
    <t>2200 - 2299</t>
  </si>
  <si>
    <t>1800 - 1899</t>
  </si>
  <si>
    <t>2300 - 2399</t>
  </si>
  <si>
    <t>1900 - 1999</t>
  </si>
  <si>
    <t>2400 - 2499</t>
  </si>
  <si>
    <t>2000 - 2099</t>
  </si>
  <si>
    <t>2500 - 2599</t>
  </si>
  <si>
    <t xml:space="preserve">1. </t>
  </si>
  <si>
    <t>a</t>
  </si>
  <si>
    <t>2.</t>
  </si>
  <si>
    <r>
      <t xml:space="preserve">Divide the year by 4; remainder is saved as </t>
    </r>
    <r>
      <rPr>
        <b/>
        <sz val="11"/>
        <color theme="1"/>
        <rFont val="Calibri"/>
        <family val="2"/>
        <scheme val="minor"/>
      </rPr>
      <t>b</t>
    </r>
  </si>
  <si>
    <r>
      <t xml:space="preserve">Divide the year by 19;  remainder is saved as </t>
    </r>
    <r>
      <rPr>
        <b/>
        <sz val="11"/>
        <color theme="1"/>
        <rFont val="Calibri"/>
        <family val="2"/>
        <scheme val="minor"/>
      </rPr>
      <t>a</t>
    </r>
  </si>
  <si>
    <t>3.</t>
  </si>
  <si>
    <r>
      <t xml:space="preserve">Divide the year by 7; remainder is saved as </t>
    </r>
    <r>
      <rPr>
        <b/>
        <sz val="11"/>
        <color theme="1"/>
        <rFont val="Calibri"/>
        <family val="2"/>
        <scheme val="minor"/>
      </rPr>
      <t>c</t>
    </r>
  </si>
  <si>
    <t>4.</t>
  </si>
  <si>
    <t xml:space="preserve">5. </t>
  </si>
  <si>
    <t>Year</t>
  </si>
  <si>
    <r>
      <t>Remainder of : (19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)/30 is savd as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is table value, see below.</t>
    </r>
  </si>
  <si>
    <t>6.</t>
  </si>
  <si>
    <t>7.</t>
  </si>
  <si>
    <t>Input</t>
  </si>
  <si>
    <t>Year:</t>
  </si>
  <si>
    <t>b</t>
  </si>
  <si>
    <t>c</t>
  </si>
  <si>
    <t>d</t>
  </si>
  <si>
    <t>e</t>
  </si>
  <si>
    <t>Calculator for easter day in sweden for 2000-2099</t>
  </si>
  <si>
    <t>Exceptions!!</t>
  </si>
  <si>
    <t>Day</t>
  </si>
  <si>
    <t>Easterday</t>
  </si>
  <si>
    <r>
      <t xml:space="preserve">otherwise subtract 31 from the result and call it </t>
    </r>
    <r>
      <rPr>
        <b/>
        <sz val="11"/>
        <color theme="1"/>
        <rFont val="Calibri"/>
        <family val="2"/>
        <scheme val="minor"/>
      </rPr>
      <t>X</t>
    </r>
  </si>
  <si>
    <t>X</t>
  </si>
  <si>
    <t>Month</t>
  </si>
  <si>
    <t>Exep1</t>
  </si>
  <si>
    <t>Exep2</t>
  </si>
  <si>
    <t>Exep1+2</t>
  </si>
  <si>
    <r>
      <t>z</t>
    </r>
    <r>
      <rPr>
        <sz val="11"/>
        <color theme="1"/>
        <rFont val="Calibri"/>
        <family val="2"/>
        <scheme val="minor"/>
      </rPr>
      <t>=22+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e </t>
    </r>
  </si>
  <si>
    <t>z</t>
  </si>
  <si>
    <r>
      <t xml:space="preserve">if </t>
    </r>
    <r>
      <rPr>
        <b/>
        <sz val="11"/>
        <color theme="1"/>
        <rFont val="Calibri"/>
        <family val="2"/>
        <scheme val="minor"/>
      </rPr>
      <t>z &lt;=</t>
    </r>
    <r>
      <rPr>
        <sz val="11"/>
        <color theme="1"/>
        <rFont val="Calibri"/>
        <family val="2"/>
        <scheme val="minor"/>
      </rPr>
      <t xml:space="preserve"> 31 </t>
    </r>
  </si>
  <si>
    <r>
      <t xml:space="preserve">easter day is on </t>
    </r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/3</t>
    </r>
  </si>
  <si>
    <t>Swedish sources</t>
  </si>
  <si>
    <t>https://www.eit.lth.se/fileadmin/eit/courses/edi021/DP_Gauss.htm</t>
  </si>
  <si>
    <t>https://sv.wikipedia.org/wiki/P%C3%A5skdagen</t>
  </si>
  <si>
    <t>Calculating swedish easter day</t>
  </si>
  <si>
    <r>
      <t xml:space="preserve">IF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25 AND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=28,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=6 AND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&gt;10 subtract 7 days from </t>
    </r>
    <r>
      <rPr>
        <b/>
        <sz val="11"/>
        <color theme="1"/>
        <rFont val="Calibri"/>
        <family val="2"/>
        <scheme val="minor"/>
      </rPr>
      <t>X</t>
    </r>
  </si>
  <si>
    <r>
      <t xml:space="preserve">If </t>
    </r>
    <r>
      <rPr>
        <b/>
        <sz val="11"/>
        <color theme="1"/>
        <rFont val="Calibri"/>
        <family val="2"/>
        <scheme val="minor"/>
      </rPr>
      <t>X =</t>
    </r>
    <r>
      <rPr>
        <sz val="11"/>
        <color theme="1"/>
        <rFont val="Calibri"/>
        <family val="2"/>
        <scheme val="minor"/>
      </rPr>
      <t xml:space="preserve"> 26 easterday occurs at 19/4 or</t>
    </r>
  </si>
  <si>
    <t>Also includes all the easter days 1800-2099</t>
  </si>
  <si>
    <t>Easterday is always a Sunday</t>
  </si>
  <si>
    <t>Sunday</t>
  </si>
  <si>
    <t>Monday</t>
  </si>
  <si>
    <t>Saturday</t>
  </si>
  <si>
    <t>Friday</t>
  </si>
  <si>
    <t>Time</t>
  </si>
  <si>
    <t>Tuesday</t>
  </si>
  <si>
    <t>Thursday</t>
  </si>
  <si>
    <t>Yes</t>
  </si>
  <si>
    <t>2017-2020</t>
  </si>
  <si>
    <t>Red day</t>
  </si>
  <si>
    <t>Result</t>
  </si>
  <si>
    <r>
      <t xml:space="preserve">Remainder of: (2b + 4c + 6d +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)/7 is saved as </t>
    </r>
    <r>
      <rPr>
        <b/>
        <sz val="11"/>
        <color theme="1"/>
        <rFont val="Calibri"/>
        <family val="2"/>
        <scheme val="minor"/>
      </rPr>
      <t>e</t>
    </r>
  </si>
  <si>
    <t>Easter occurs at X/4</t>
  </si>
  <si>
    <t>(z of March)</t>
  </si>
  <si>
    <t>(X of 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</si>
</sst>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0" fontId="1" fillId="0" borderId="4" xfId="0" applyFont="1" applyBorder="1"/>
    <xf numFmtId="0" fontId="5" fillId="0" borderId="0" xfId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20" fontId="0" fillId="0" borderId="0" xfId="0" applyNumberFormat="1" applyBorder="1"/>
    <xf numFmtId="20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6" xfId="0" applyFont="1" applyFill="1" applyBorder="1"/>
    <xf numFmtId="0" fontId="0" fillId="0" borderId="6" xfId="0" applyBorder="1"/>
    <xf numFmtId="0" fontId="1" fillId="0" borderId="6" xfId="0" applyFont="1" applyBorder="1"/>
    <xf numFmtId="0" fontId="0" fillId="0" borderId="17" xfId="0" applyBorder="1"/>
    <xf numFmtId="0" fontId="1" fillId="0" borderId="2" xfId="0" applyFont="1" applyFill="1" applyBorder="1"/>
    <xf numFmtId="0" fontId="0" fillId="0" borderId="18" xfId="0" applyBorder="1"/>
    <xf numFmtId="0" fontId="0" fillId="0" borderId="19" xfId="0" applyBorder="1"/>
    <xf numFmtId="0" fontId="1" fillId="0" borderId="17" xfId="0" applyFont="1" applyFill="1" applyBorder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v.wikipedia.org/wiki/P%C3%A5skda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EBEF-3D77-4470-84F6-B61357EA9202}">
  <dimension ref="A1:Y29"/>
  <sheetViews>
    <sheetView tabSelected="1" workbookViewId="0">
      <selection activeCell="G10" sqref="G10"/>
    </sheetView>
  </sheetViews>
  <sheetFormatPr defaultRowHeight="15" x14ac:dyDescent="0.25"/>
  <cols>
    <col min="1" max="1" width="15.7109375" bestFit="1" customWidth="1"/>
    <col min="2" max="2" width="42.42578125" bestFit="1" customWidth="1"/>
    <col min="23" max="23" width="11.5703125" bestFit="1" customWidth="1"/>
  </cols>
  <sheetData>
    <row r="1" spans="1:25" x14ac:dyDescent="0.25">
      <c r="A1" s="4" t="s">
        <v>48</v>
      </c>
    </row>
    <row r="2" spans="1:25" ht="15.75" thickBot="1" x14ac:dyDescent="0.3">
      <c r="A2" t="s">
        <v>12</v>
      </c>
      <c r="B2" t="s">
        <v>16</v>
      </c>
      <c r="L2" t="s">
        <v>31</v>
      </c>
    </row>
    <row r="3" spans="1:25" x14ac:dyDescent="0.25">
      <c r="L3" s="5" t="s">
        <v>25</v>
      </c>
      <c r="M3" s="6"/>
      <c r="N3" s="9" t="s">
        <v>0</v>
      </c>
      <c r="O3" s="6">
        <v>24</v>
      </c>
    </row>
    <row r="4" spans="1:25" ht="15.75" thickBot="1" x14ac:dyDescent="0.3">
      <c r="A4" t="s">
        <v>14</v>
      </c>
      <c r="B4" t="s">
        <v>15</v>
      </c>
      <c r="L4" s="7" t="s">
        <v>26</v>
      </c>
      <c r="M4" s="8">
        <v>2018</v>
      </c>
      <c r="N4" s="10" t="s">
        <v>1</v>
      </c>
      <c r="O4" s="8">
        <v>5</v>
      </c>
    </row>
    <row r="5" spans="1:25" x14ac:dyDescent="0.25">
      <c r="L5" s="33" t="s">
        <v>13</v>
      </c>
      <c r="M5" s="29">
        <f>MOD(M4,19)</f>
        <v>4</v>
      </c>
    </row>
    <row r="6" spans="1:25" x14ac:dyDescent="0.25">
      <c r="A6" t="s">
        <v>17</v>
      </c>
      <c r="B6" t="s">
        <v>18</v>
      </c>
      <c r="L6" s="26" t="s">
        <v>27</v>
      </c>
      <c r="M6" s="27">
        <f>MOD(M4,4)</f>
        <v>2</v>
      </c>
    </row>
    <row r="7" spans="1:25" x14ac:dyDescent="0.25">
      <c r="L7" s="26" t="s">
        <v>28</v>
      </c>
      <c r="M7" s="27">
        <f>MOD(M4,7)</f>
        <v>2</v>
      </c>
    </row>
    <row r="8" spans="1:25" x14ac:dyDescent="0.25">
      <c r="A8" t="s">
        <v>19</v>
      </c>
      <c r="B8" t="s">
        <v>22</v>
      </c>
      <c r="L8" s="26" t="s">
        <v>29</v>
      </c>
      <c r="M8" s="27">
        <f>MOD((19*M5+O3),30)</f>
        <v>10</v>
      </c>
    </row>
    <row r="9" spans="1:25" x14ac:dyDescent="0.25">
      <c r="L9" s="26" t="s">
        <v>30</v>
      </c>
      <c r="M9" s="27">
        <f>MOD((2*M6+4*M7+6*M8+O4),7)</f>
        <v>0</v>
      </c>
    </row>
    <row r="10" spans="1:25" x14ac:dyDescent="0.25">
      <c r="A10" t="s">
        <v>20</v>
      </c>
      <c r="B10" t="s">
        <v>64</v>
      </c>
      <c r="L10" s="28" t="s">
        <v>42</v>
      </c>
      <c r="M10" s="27">
        <f>22+M8+M9</f>
        <v>32</v>
      </c>
    </row>
    <row r="11" spans="1:25" x14ac:dyDescent="0.25">
      <c r="L11" s="17"/>
      <c r="M11" s="17"/>
      <c r="S11" t="s">
        <v>52</v>
      </c>
    </row>
    <row r="12" spans="1:25" x14ac:dyDescent="0.25">
      <c r="A12" s="4" t="s">
        <v>23</v>
      </c>
      <c r="B12" s="4" t="s">
        <v>41</v>
      </c>
      <c r="C12" t="s">
        <v>43</v>
      </c>
      <c r="D12" t="s">
        <v>44</v>
      </c>
      <c r="F12" t="s">
        <v>66</v>
      </c>
      <c r="L12" s="17"/>
      <c r="M12" s="17"/>
    </row>
    <row r="13" spans="1:25" x14ac:dyDescent="0.25">
      <c r="C13" t="s">
        <v>35</v>
      </c>
      <c r="L13" s="28" t="s">
        <v>36</v>
      </c>
      <c r="M13" s="27">
        <f>IF(22+M8+M9&lt;=31,22+M8+M9,22+M8+M9-31)</f>
        <v>1</v>
      </c>
      <c r="Q13" s="12"/>
      <c r="R13" s="13" t="s">
        <v>59</v>
      </c>
      <c r="S13" s="13" t="s">
        <v>56</v>
      </c>
      <c r="T13" s="13" t="s">
        <v>55</v>
      </c>
      <c r="U13" s="14" t="s">
        <v>53</v>
      </c>
      <c r="V13" s="13" t="s">
        <v>54</v>
      </c>
      <c r="W13" s="15" t="s">
        <v>58</v>
      </c>
    </row>
    <row r="14" spans="1:25" x14ac:dyDescent="0.25">
      <c r="C14" t="s">
        <v>65</v>
      </c>
      <c r="E14" t="s">
        <v>67</v>
      </c>
      <c r="L14" s="28" t="s">
        <v>38</v>
      </c>
      <c r="M14" s="27">
        <f>IF(M13=26,19,M13)</f>
        <v>1</v>
      </c>
      <c r="Q14" s="16"/>
      <c r="R14" s="17">
        <f>IF(S14-1=0,31,S14-1)</f>
        <v>29</v>
      </c>
      <c r="S14" s="17">
        <f>IF(T14-1=0,31,T14-1)</f>
        <v>30</v>
      </c>
      <c r="T14" s="17">
        <f>IF(U14-1=0,31,U14-1)</f>
        <v>31</v>
      </c>
      <c r="U14" s="17">
        <f>M20</f>
        <v>1</v>
      </c>
      <c r="V14" s="17">
        <f>IF(U14+1=32,1,U14+1)</f>
        <v>2</v>
      </c>
      <c r="W14" s="18">
        <f>IF(V14+1=32,1,V14+1)</f>
        <v>3</v>
      </c>
    </row>
    <row r="15" spans="1:25" x14ac:dyDescent="0.25">
      <c r="A15" t="s">
        <v>24</v>
      </c>
      <c r="B15" t="s">
        <v>32</v>
      </c>
      <c r="L15" s="28" t="s">
        <v>39</v>
      </c>
      <c r="M15" s="27">
        <f>IF(AND(M13=25,M8=28,M9=6,M5&gt;10),M13-7,M13)</f>
        <v>1</v>
      </c>
      <c r="Q15" s="16" t="s">
        <v>57</v>
      </c>
      <c r="R15" s="19">
        <v>0.75</v>
      </c>
      <c r="S15" s="17"/>
      <c r="T15" s="17"/>
      <c r="U15" s="17"/>
      <c r="V15" s="17"/>
      <c r="W15" s="20">
        <v>0.29166666666666669</v>
      </c>
      <c r="Y15" t="s">
        <v>61</v>
      </c>
    </row>
    <row r="16" spans="1:25" x14ac:dyDescent="0.25">
      <c r="A16" t="s">
        <v>38</v>
      </c>
      <c r="B16" t="s">
        <v>50</v>
      </c>
      <c r="L16" s="28" t="s">
        <v>40</v>
      </c>
      <c r="M16" s="27">
        <f>IF(OR(M13=26,AND(M13=25,M8=28,M9=6,M5&gt;10)),M13-7,M13)</f>
        <v>1</v>
      </c>
      <c r="Q16" s="21" t="s">
        <v>62</v>
      </c>
      <c r="R16" s="22"/>
      <c r="S16" s="22" t="s">
        <v>60</v>
      </c>
      <c r="T16" s="22"/>
      <c r="U16" s="22" t="s">
        <v>60</v>
      </c>
      <c r="V16" s="22" t="s">
        <v>60</v>
      </c>
      <c r="W16" s="23"/>
    </row>
    <row r="17" spans="1:14" ht="15.75" thickBot="1" x14ac:dyDescent="0.3">
      <c r="A17" t="s">
        <v>39</v>
      </c>
      <c r="B17" t="s">
        <v>49</v>
      </c>
    </row>
    <row r="18" spans="1:14" x14ac:dyDescent="0.25">
      <c r="L18" s="30" t="s">
        <v>63</v>
      </c>
      <c r="M18" s="31"/>
      <c r="N18" s="6"/>
    </row>
    <row r="19" spans="1:14" x14ac:dyDescent="0.25">
      <c r="L19" s="24"/>
      <c r="M19" s="17" t="s">
        <v>33</v>
      </c>
      <c r="N19" s="25" t="s">
        <v>37</v>
      </c>
    </row>
    <row r="20" spans="1:14" ht="15.75" thickBot="1" x14ac:dyDescent="0.3">
      <c r="C20" s="2" t="s">
        <v>21</v>
      </c>
      <c r="D20" s="1" t="s">
        <v>0</v>
      </c>
      <c r="E20" s="1" t="s">
        <v>1</v>
      </c>
      <c r="F20" s="2"/>
      <c r="G20" s="2"/>
      <c r="H20" s="1" t="s">
        <v>0</v>
      </c>
      <c r="I20" s="1" t="s">
        <v>1</v>
      </c>
      <c r="L20" s="7" t="s">
        <v>34</v>
      </c>
      <c r="M20" s="32">
        <f>M16</f>
        <v>1</v>
      </c>
      <c r="N20" s="8">
        <f>IF(M10&lt;=31,3,4)</f>
        <v>4</v>
      </c>
    </row>
    <row r="21" spans="1:14" ht="25.5" x14ac:dyDescent="0.25">
      <c r="C21" s="3" t="s">
        <v>2</v>
      </c>
      <c r="D21" s="3">
        <v>22</v>
      </c>
      <c r="E21" s="3">
        <v>2</v>
      </c>
      <c r="F21" s="2"/>
      <c r="G21" s="3" t="s">
        <v>3</v>
      </c>
      <c r="H21" s="3">
        <v>24</v>
      </c>
      <c r="I21" s="3">
        <v>6</v>
      </c>
    </row>
    <row r="22" spans="1:14" ht="25.5" x14ac:dyDescent="0.25">
      <c r="C22" s="3" t="s">
        <v>4</v>
      </c>
      <c r="D22" s="3">
        <v>23</v>
      </c>
      <c r="E22" s="3">
        <v>3</v>
      </c>
      <c r="F22" s="2"/>
      <c r="G22" s="3" t="s">
        <v>5</v>
      </c>
      <c r="H22" s="3">
        <v>25</v>
      </c>
      <c r="I22" s="3">
        <v>0</v>
      </c>
    </row>
    <row r="23" spans="1:14" ht="25.5" x14ac:dyDescent="0.25">
      <c r="C23" s="3" t="s">
        <v>6</v>
      </c>
      <c r="D23" s="3">
        <v>23</v>
      </c>
      <c r="E23" s="3">
        <v>4</v>
      </c>
      <c r="F23" s="2"/>
      <c r="G23" s="3" t="s">
        <v>7</v>
      </c>
      <c r="H23" s="3">
        <v>26</v>
      </c>
      <c r="I23" s="3">
        <v>1</v>
      </c>
    </row>
    <row r="24" spans="1:14" ht="25.5" x14ac:dyDescent="0.25">
      <c r="C24" s="3" t="s">
        <v>8</v>
      </c>
      <c r="D24" s="3">
        <v>24</v>
      </c>
      <c r="E24" s="3">
        <v>5</v>
      </c>
      <c r="F24" s="2"/>
      <c r="G24" s="3" t="s">
        <v>9</v>
      </c>
      <c r="H24" s="3">
        <v>25</v>
      </c>
      <c r="I24" s="3">
        <v>1</v>
      </c>
    </row>
    <row r="25" spans="1:14" ht="25.5" x14ac:dyDescent="0.25">
      <c r="C25" s="3" t="s">
        <v>10</v>
      </c>
      <c r="D25" s="3">
        <v>24</v>
      </c>
      <c r="E25" s="3">
        <v>5</v>
      </c>
      <c r="F25" s="2"/>
      <c r="G25" s="3" t="s">
        <v>11</v>
      </c>
      <c r="H25" s="3">
        <v>26</v>
      </c>
      <c r="I25" s="3">
        <v>2</v>
      </c>
    </row>
    <row r="28" spans="1:14" x14ac:dyDescent="0.25">
      <c r="A28" t="s">
        <v>45</v>
      </c>
      <c r="B28" t="s">
        <v>46</v>
      </c>
    </row>
    <row r="29" spans="1:14" x14ac:dyDescent="0.25">
      <c r="B29" s="11" t="s">
        <v>47</v>
      </c>
      <c r="D29" t="s">
        <v>51</v>
      </c>
    </row>
  </sheetData>
  <hyperlinks>
    <hyperlink ref="B29" r:id="rId1" xr:uid="{403DE385-9FB9-4025-89AB-C4AE5E28A61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nitta</dc:creator>
  <cp:lastModifiedBy>nitta</cp:lastModifiedBy>
  <dcterms:created xsi:type="dcterms:W3CDTF">2018-07-27T09:05:33Z</dcterms:created>
  <dcterms:modified xsi:type="dcterms:W3CDTF">2018-07-27T11:52:00Z</dcterms:modified>
</cp:coreProperties>
</file>