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2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ga\Desktop\Мамино\"/>
    </mc:Choice>
  </mc:AlternateContent>
  <xr:revisionPtr revIDLastSave="0" documentId="8_{E5E945E8-D68D-4602-BD02-831F18A02FD0}" xr6:coauthVersionLast="47" xr6:coauthVersionMax="47" xr10:uidLastSave="{00000000-0000-0000-0000-000000000000}"/>
  <bookViews>
    <workbookView xWindow="-120" yWindow="-120" windowWidth="29040" windowHeight="15720" xr2:uid="{683C0DAB-D444-46DE-B0E1-F9E04B65F1CF}"/>
  </bookViews>
  <sheets>
    <sheet name="Визуализация" sheetId="4" r:id="rId1"/>
    <sheet name="Юнит-экономика" sheetId="3" r:id="rId2"/>
    <sheet name="Курсовой Проект Часть 1" sheetId="2" r:id="rId3"/>
    <sheet name="Лист1" sheetId="1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G2" i="3"/>
  <c r="H2" i="3"/>
  <c r="D3" i="3"/>
  <c r="E3" i="3"/>
  <c r="G3" i="3"/>
  <c r="H3" i="3"/>
  <c r="D4" i="3"/>
  <c r="E4" i="3"/>
  <c r="G4" i="3"/>
  <c r="D5" i="3"/>
  <c r="E5" i="3"/>
  <c r="G5" i="3"/>
  <c r="D6" i="3"/>
  <c r="E6" i="3"/>
  <c r="D13" i="3" s="1"/>
  <c r="G6" i="3"/>
  <c r="D7" i="3"/>
  <c r="E7" i="3"/>
  <c r="G7" i="3"/>
  <c r="K11" i="3"/>
  <c r="M11" i="3" s="1"/>
  <c r="D15" i="3"/>
  <c r="K5" i="3" s="1"/>
  <c r="M5" i="3" s="1"/>
  <c r="D16" i="3"/>
  <c r="K6" i="3" s="1"/>
  <c r="D18" i="3"/>
  <c r="K8" i="3" s="1"/>
  <c r="D14" i="2"/>
  <c r="F7" i="2"/>
  <c r="F6" i="2"/>
  <c r="F5" i="2"/>
  <c r="F4" i="2"/>
  <c r="F3" i="2"/>
  <c r="F2" i="2"/>
  <c r="F9" i="2" s="1"/>
  <c r="M8" i="3" l="1"/>
  <c r="M10" i="3" s="1"/>
  <c r="D14" i="3"/>
  <c r="K2" i="3"/>
  <c r="M2" i="3" s="1"/>
  <c r="M3" i="3" s="1"/>
  <c r="K4" i="3"/>
  <c r="M4" i="3" s="1"/>
  <c r="M6" i="3" s="1"/>
  <c r="M12" i="3" s="1"/>
  <c r="M13" i="3" s="1"/>
  <c r="M7" i="3" l="1"/>
  <c r="K3" i="3"/>
  <c r="K10" i="3" s="1"/>
  <c r="K12" i="3" s="1"/>
  <c r="K13" i="3" s="1"/>
  <c r="D19" i="3" s="1"/>
  <c r="D17" i="3"/>
  <c r="K7" i="3" s="1"/>
</calcChain>
</file>

<file path=xl/sharedStrings.xml><?xml version="1.0" encoding="utf-8"?>
<sst xmlns="http://schemas.openxmlformats.org/spreadsheetml/2006/main" count="51" uniqueCount="48">
  <si>
    <t>Месяцы</t>
  </si>
  <si>
    <t>Количество новых подписок</t>
  </si>
  <si>
    <t>Количество просмотров</t>
  </si>
  <si>
    <t>Количество уникальных юзеров</t>
  </si>
  <si>
    <t>Количество первых просмотров</t>
  </si>
  <si>
    <t>Среднее количество просмотров на 1 юзера</t>
  </si>
  <si>
    <t>Общий итог</t>
  </si>
  <si>
    <r>
      <t xml:space="preserve">Для расчета метрики для задания 6 - </t>
    </r>
    <r>
      <rPr>
        <b/>
        <sz val="14"/>
        <color theme="1"/>
        <rFont val="Calibri"/>
        <family val="2"/>
        <scheme val="minor"/>
      </rPr>
      <t>среднего количества просмотров на одного юзера в каждом месяце -</t>
    </r>
    <r>
      <rPr>
        <sz val="14"/>
        <color theme="1"/>
        <rFont val="Calibri"/>
        <family val="2"/>
        <scheme val="minor"/>
      </rPr>
      <t xml:space="preserve"> использваны метрики, расчитанные при выполнении предыдущих заданий и объединенные в таблице выше</t>
    </r>
  </si>
  <si>
    <t>Средняя конверсия подписчиков в юзеров</t>
  </si>
  <si>
    <t xml:space="preserve">Анализ на основании расчитанных метрик позволяет сделать вывод о том, что на нашей платформе "Скай-синема" наблюдается стремительная отрицательная динамика пользовательской активности. На основании данных за 5 месяцев - с апреля по август 2021 года включительно (данные за март и сентябрь предлагается не рассматривать ввиду их краткосрочности в марте и явной неполноты и фрагментарности в сентябре) можно отметить следующие тенденции: </t>
  </si>
  <si>
    <t>1. Число новых привлеченных клиентов (оно равно числу первых просмотров в месяц) на нашей платформе от месяца к месяцу неуклонно падает, начиная с июля месяца падает резко (более чем на 40 п.п. по отношению к прошлому месяцу). Причины этого могут быть различны: неудача маркетинга, сезонность (но у нас слишком малый период времени для анализа, чтобы судить об этом), выход на рынок нового конкурента (или активизация старого) и т.д. С сентября вся динамика на платформе, как по старым, так и по новым пользователям, отсутствует, и здесь в возможных причинах, помимо всего вышеперечисленного стоит предположить серьезные технические и/или административные проблемы.</t>
  </si>
  <si>
    <t>2. Среднее количество просмотров в месяц на одного юзера весьма невысоко и за исключением первых двух месяцев показывает очень незначительный рост, да и стремительный относительный рост первых двух месяцев (более 120 п.п. в апреле и более 50 п.п. в мае) является в абсолютных цифрах более чем скромным и объясняется эффектом низкой базы. Получается, что наши пользователи используют наш сервис в среднем реже, чем раз в неделю. Причинами этого может быть: неинтересный контент, неудобный интерфейс, низкое качество картинки, звука и/или сигнала, неверно определенная целевая аудитория и т.д.</t>
  </si>
  <si>
    <t>7. Маржинальность</t>
  </si>
  <si>
    <t>6. Cредний СAC </t>
  </si>
  <si>
    <t>5. LTR</t>
  </si>
  <si>
    <t>Фактичкская средняя цена подписки</t>
  </si>
  <si>
    <t>Базовая цена подписки</t>
  </si>
  <si>
    <t>4. Лайфтайм (месяцы)</t>
  </si>
  <si>
    <t>Маржинальность</t>
  </si>
  <si>
    <t>3. Среднее геометрическое Retention</t>
  </si>
  <si>
    <t>Маржа на юнит</t>
  </si>
  <si>
    <t>2. Retention для каждого месяца</t>
  </si>
  <si>
    <t>Fixed Costs на юнит</t>
  </si>
  <si>
    <t>CAC на юнит</t>
  </si>
  <si>
    <t>1. Количество повторных оплат в каждом месяце - расчитано как разность между общим количеством оплат в месяце и количеством первых оплат (за количество первых оплат взято количество подписок по месяцам, расчитанное в рамках первой части проекта)</t>
  </si>
  <si>
    <t>TO-BE</t>
  </si>
  <si>
    <t>AS-IS</t>
  </si>
  <si>
    <t>Расчитанные метрики:</t>
  </si>
  <si>
    <t>CAC</t>
  </si>
  <si>
    <t>LTR</t>
  </si>
  <si>
    <t>Price юнита (фактическая)</t>
  </si>
  <si>
    <t>Объём скидок</t>
  </si>
  <si>
    <t>Price юнита (базовая)</t>
  </si>
  <si>
    <t>LT</t>
  </si>
  <si>
    <t>Retention</t>
  </si>
  <si>
    <t>Изменение</t>
  </si>
  <si>
    <t>Постоянные расходы</t>
  </si>
  <si>
    <t>САС</t>
  </si>
  <si>
    <t>Затраты на маркетинг</t>
  </si>
  <si>
    <t>Повторные оплаты</t>
  </si>
  <si>
    <t>Первые оплаты</t>
  </si>
  <si>
    <t>Оплат всего</t>
  </si>
  <si>
    <t>Месяц</t>
  </si>
  <si>
    <t>Визуализируйте</t>
  </si>
  <si>
    <t>1. Популярность фильмов.</t>
  </si>
  <si>
    <t xml:space="preserve">2. Активность пользователей (выберите наиболее подходящий разрез, в котором будут представлены данные). </t>
  </si>
  <si>
    <t xml:space="preserve">3. Распределение подписчиков по часовым поясам. </t>
  </si>
  <si>
    <t xml:space="preserve">4. То, что посчитаете важным визуализировать в данных (вы можете самостоятельно поискать закономерности и построить для них графики, в этом вам помогут материалы 6 и 9-10 уроков).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</si>
</sst>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19]mmmm\ yyyy;@"/>
    <numFmt numFmtId="165" formatCode="_-* #,##0.00\ &quot;₽&quot;_-;\-* #,##0.00\ &quot;₽&quot;_-;_-* &quot;-&quot;??\ &quot;₽&quot;_-;_-@_-"/>
    <numFmt numFmtId="166" formatCode="0.0%"/>
    <numFmt numFmtId="167" formatCode="#,##0.00\ &quot;₽&quot;"/>
    <numFmt numFmtId="168" formatCode="#,##0\ &quot;₽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06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164" fontId="0" fillId="0" borderId="5" xfId="0" applyNumberFormat="1" applyBorder="1" applyAlignment="1">
      <alignment horizontal="left"/>
    </xf>
    <xf numFmtId="0" fontId="0" fillId="0" borderId="6" xfId="0" applyBorder="1"/>
    <xf numFmtId="0" fontId="0" fillId="0" borderId="7" xfId="0" applyBorder="1"/>
    <xf numFmtId="2" fontId="0" fillId="0" borderId="6" xfId="0" applyNumberFormat="1" applyBorder="1"/>
    <xf numFmtId="164" fontId="0" fillId="0" borderId="0" xfId="0" applyNumberFormat="1" applyAlignment="1">
      <alignment horizontal="left"/>
    </xf>
    <xf numFmtId="0" fontId="0" fillId="0" borderId="8" xfId="0" applyBorder="1"/>
    <xf numFmtId="0" fontId="0" fillId="0" borderId="3" xfId="0" applyBorder="1"/>
    <xf numFmtId="2" fontId="0" fillId="0" borderId="8" xfId="0" applyNumberFormat="1" applyBorder="1"/>
    <xf numFmtId="164" fontId="0" fillId="0" borderId="9" xfId="0" applyNumberFormat="1" applyBorder="1" applyAlignment="1">
      <alignment horizontal="left"/>
    </xf>
    <xf numFmtId="0" fontId="0" fillId="0" borderId="2" xfId="0" applyBorder="1"/>
    <xf numFmtId="0" fontId="0" fillId="0" borderId="10" xfId="0" applyBorder="1"/>
    <xf numFmtId="0" fontId="0" fillId="0" borderId="1" xfId="0" applyBorder="1"/>
    <xf numFmtId="0" fontId="4" fillId="0" borderId="6" xfId="0" applyFont="1" applyBorder="1"/>
    <xf numFmtId="2" fontId="0" fillId="0" borderId="1" xfId="0" applyNumberFormat="1" applyBorder="1"/>
    <xf numFmtId="0" fontId="5" fillId="2" borderId="11" xfId="0" applyFont="1" applyFill="1" applyBorder="1" applyAlignment="1">
      <alignment horizontal="left" wrapText="1"/>
    </xf>
    <xf numFmtId="0" fontId="5" fillId="2" borderId="5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5" fillId="0" borderId="0" xfId="0" applyFont="1"/>
    <xf numFmtId="0" fontId="5" fillId="2" borderId="4" xfId="0" applyFont="1" applyFill="1" applyBorder="1" applyAlignment="1">
      <alignment horizontal="left" wrapText="1"/>
    </xf>
    <xf numFmtId="0" fontId="5" fillId="2" borderId="9" xfId="0" applyFont="1" applyFill="1" applyBorder="1" applyAlignment="1">
      <alignment horizontal="left" wrapText="1"/>
    </xf>
    <xf numFmtId="0" fontId="5" fillId="2" borderId="10" xfId="0" applyFont="1" applyFill="1" applyBorder="1" applyAlignment="1">
      <alignment horizontal="left" wrapText="1"/>
    </xf>
    <xf numFmtId="10" fontId="5" fillId="3" borderId="1" xfId="0" applyNumberFormat="1" applyFont="1" applyFill="1" applyBorder="1"/>
    <xf numFmtId="10" fontId="5" fillId="0" borderId="0" xfId="0" applyNumberFormat="1" applyFont="1"/>
    <xf numFmtId="0" fontId="5" fillId="0" borderId="11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9" xfId="0" applyBorder="1"/>
    <xf numFmtId="0" fontId="0" fillId="0" borderId="5" xfId="0" applyBorder="1"/>
    <xf numFmtId="0" fontId="0" fillId="0" borderId="0" xfId="0" applyAlignment="1">
      <alignment horizontal="left"/>
    </xf>
    <xf numFmtId="10" fontId="0" fillId="3" borderId="1" xfId="0" applyNumberFormat="1" applyFill="1" applyBorder="1"/>
    <xf numFmtId="0" fontId="0" fillId="0" borderId="0" xfId="0" applyAlignment="1">
      <alignment horizontal="left"/>
    </xf>
    <xf numFmtId="165" fontId="0" fillId="3" borderId="1" xfId="0" applyNumberFormat="1" applyFill="1" applyBorder="1"/>
    <xf numFmtId="165" fontId="0" fillId="0" borderId="0" xfId="0" applyNumberFormat="1"/>
    <xf numFmtId="0" fontId="7" fillId="0" borderId="0" xfId="0" applyFont="1"/>
    <xf numFmtId="2" fontId="0" fillId="3" borderId="1" xfId="0" applyNumberFormat="1" applyFill="1" applyBorder="1"/>
    <xf numFmtId="166" fontId="7" fillId="0" borderId="13" xfId="0" applyNumberFormat="1" applyFont="1" applyBorder="1" applyAlignment="1">
      <alignment horizontal="right" vertical="center"/>
    </xf>
    <xf numFmtId="10" fontId="7" fillId="0" borderId="14" xfId="0" applyNumberFormat="1" applyFont="1" applyBorder="1" applyAlignment="1">
      <alignment horizontal="right" vertical="center"/>
    </xf>
    <xf numFmtId="166" fontId="7" fillId="0" borderId="9" xfId="0" applyNumberFormat="1" applyFont="1" applyBorder="1" applyAlignment="1">
      <alignment horizontal="right" vertical="center"/>
    </xf>
    <xf numFmtId="0" fontId="8" fillId="0" borderId="2" xfId="0" applyFont="1" applyBorder="1"/>
    <xf numFmtId="10" fontId="0" fillId="3" borderId="1" xfId="1" applyNumberFormat="1" applyFont="1" applyFill="1" applyBorder="1"/>
    <xf numFmtId="165" fontId="7" fillId="0" borderId="15" xfId="0" applyNumberFormat="1" applyFont="1" applyBorder="1" applyAlignment="1">
      <alignment vertical="center"/>
    </xf>
    <xf numFmtId="165" fontId="7" fillId="0" borderId="16" xfId="0" applyNumberFormat="1" applyFont="1" applyBorder="1" applyAlignment="1">
      <alignment vertical="center"/>
    </xf>
    <xf numFmtId="165" fontId="7" fillId="0" borderId="0" xfId="0" applyNumberFormat="1" applyFont="1" applyAlignment="1">
      <alignment vertical="center"/>
    </xf>
    <xf numFmtId="0" fontId="8" fillId="0" borderId="8" xfId="0" applyFont="1" applyBorder="1"/>
    <xf numFmtId="0" fontId="0" fillId="0" borderId="0" xfId="0" applyAlignment="1">
      <alignment horizontal="left" wrapText="1"/>
    </xf>
    <xf numFmtId="167" fontId="7" fillId="3" borderId="15" xfId="0" applyNumberFormat="1" applyFont="1" applyFill="1" applyBorder="1"/>
    <xf numFmtId="166" fontId="7" fillId="0" borderId="16" xfId="0" applyNumberFormat="1" applyFont="1" applyBorder="1" applyAlignment="1">
      <alignment horizontal="right" vertical="center"/>
    </xf>
    <xf numFmtId="165" fontId="7" fillId="3" borderId="0" xfId="0" applyNumberFormat="1" applyFont="1" applyFill="1" applyAlignment="1">
      <alignment horizontal="right" vertical="center"/>
    </xf>
    <xf numFmtId="165" fontId="7" fillId="0" borderId="15" xfId="0" applyNumberFormat="1" applyFont="1" applyBorder="1" applyAlignment="1">
      <alignment horizontal="right" vertical="center"/>
    </xf>
    <xf numFmtId="165" fontId="7" fillId="0" borderId="16" xfId="0" applyNumberFormat="1" applyFont="1" applyBorder="1" applyAlignment="1">
      <alignment horizontal="right" vertical="center"/>
    </xf>
    <xf numFmtId="165" fontId="7" fillId="0" borderId="0" xfId="0" applyNumberFormat="1" applyFont="1" applyAlignment="1">
      <alignment horizontal="right" vertical="center"/>
    </xf>
    <xf numFmtId="0" fontId="9" fillId="4" borderId="15" xfId="0" applyFont="1" applyFill="1" applyBorder="1" applyAlignment="1">
      <alignment horizontal="center"/>
    </xf>
    <xf numFmtId="0" fontId="7" fillId="4" borderId="16" xfId="0" applyFont="1" applyFill="1" applyBorder="1" applyAlignment="1">
      <alignment horizontal="right" vertical="center"/>
    </xf>
    <xf numFmtId="0" fontId="9" fillId="4" borderId="0" xfId="0" applyFont="1" applyFill="1" applyAlignment="1">
      <alignment horizontal="center" vertical="center"/>
    </xf>
    <xf numFmtId="0" fontId="8" fillId="4" borderId="8" xfId="0" applyFont="1" applyFill="1" applyBorder="1"/>
    <xf numFmtId="0" fontId="3" fillId="0" borderId="0" xfId="0" applyFont="1" applyAlignment="1">
      <alignment horizontal="left"/>
    </xf>
    <xf numFmtId="165" fontId="0" fillId="0" borderId="0" xfId="2" applyFont="1" applyBorder="1"/>
    <xf numFmtId="10" fontId="0" fillId="0" borderId="0" xfId="1" applyNumberFormat="1" applyFont="1" applyBorder="1"/>
    <xf numFmtId="1" fontId="0" fillId="0" borderId="0" xfId="0" applyNumberFormat="1"/>
    <xf numFmtId="165" fontId="7" fillId="0" borderId="15" xfId="0" applyNumberFormat="1" applyFont="1" applyBorder="1"/>
    <xf numFmtId="165" fontId="0" fillId="0" borderId="10" xfId="2" applyFont="1" applyBorder="1"/>
    <xf numFmtId="165" fontId="0" fillId="0" borderId="9" xfId="0" applyNumberFormat="1" applyBorder="1"/>
    <xf numFmtId="165" fontId="0" fillId="0" borderId="9" xfId="2" applyFont="1" applyBorder="1"/>
    <xf numFmtId="10" fontId="0" fillId="0" borderId="9" xfId="1" applyNumberFormat="1" applyFont="1" applyBorder="1"/>
    <xf numFmtId="1" fontId="0" fillId="0" borderId="9" xfId="0" applyNumberFormat="1" applyBorder="1"/>
    <xf numFmtId="164" fontId="0" fillId="0" borderId="4" xfId="0" applyNumberFormat="1" applyBorder="1" applyAlignment="1">
      <alignment horizontal="left"/>
    </xf>
    <xf numFmtId="9" fontId="7" fillId="0" borderId="16" xfId="1" applyFont="1" applyBorder="1" applyAlignment="1">
      <alignment horizontal="right" vertical="center"/>
    </xf>
    <xf numFmtId="165" fontId="0" fillId="0" borderId="3" xfId="2" applyFont="1" applyBorder="1"/>
    <xf numFmtId="164" fontId="0" fillId="0" borderId="12" xfId="0" applyNumberFormat="1" applyBorder="1" applyAlignment="1">
      <alignment horizontal="left"/>
    </xf>
    <xf numFmtId="166" fontId="7" fillId="3" borderId="15" xfId="0" applyNumberFormat="1" applyFont="1" applyFill="1" applyBorder="1"/>
    <xf numFmtId="166" fontId="7" fillId="0" borderId="16" xfId="1" applyNumberFormat="1" applyFont="1" applyBorder="1" applyAlignment="1">
      <alignment horizontal="right" vertical="center"/>
    </xf>
    <xf numFmtId="166" fontId="7" fillId="3" borderId="0" xfId="1" applyNumberFormat="1" applyFont="1" applyFill="1" applyBorder="1" applyAlignment="1">
      <alignment horizontal="right" vertical="center"/>
    </xf>
    <xf numFmtId="165" fontId="7" fillId="3" borderId="15" xfId="0" applyNumberFormat="1" applyFont="1" applyFill="1" applyBorder="1"/>
    <xf numFmtId="168" fontId="7" fillId="0" borderId="16" xfId="1" applyNumberFormat="1" applyFont="1" applyBorder="1" applyAlignment="1">
      <alignment horizontal="right" vertical="center"/>
    </xf>
    <xf numFmtId="2" fontId="7" fillId="0" borderId="15" xfId="0" applyNumberFormat="1" applyFont="1" applyBorder="1"/>
    <xf numFmtId="2" fontId="7" fillId="0" borderId="16" xfId="0" applyNumberFormat="1" applyFont="1" applyBorder="1" applyAlignment="1">
      <alignment horizontal="right" vertical="center"/>
    </xf>
    <xf numFmtId="2" fontId="7" fillId="0" borderId="0" xfId="0" applyNumberFormat="1" applyFont="1" applyAlignment="1">
      <alignment horizontal="right" vertical="center"/>
    </xf>
    <xf numFmtId="166" fontId="7" fillId="3" borderId="0" xfId="0" applyNumberFormat="1" applyFont="1" applyFill="1" applyAlignment="1">
      <alignment horizontal="right" vertical="center"/>
    </xf>
    <xf numFmtId="0" fontId="8" fillId="0" borderId="6" xfId="0" applyFont="1" applyBorder="1"/>
    <xf numFmtId="165" fontId="0" fillId="0" borderId="7" xfId="2" applyFont="1" applyBorder="1"/>
    <xf numFmtId="165" fontId="0" fillId="0" borderId="5" xfId="0" applyNumberFormat="1" applyBorder="1"/>
    <xf numFmtId="165" fontId="0" fillId="0" borderId="5" xfId="2" applyFont="1" applyBorder="1"/>
    <xf numFmtId="10" fontId="0" fillId="0" borderId="5" xfId="1" applyNumberFormat="1" applyFont="1" applyBorder="1"/>
    <xf numFmtId="1" fontId="0" fillId="0" borderId="5" xfId="0" applyNumberFormat="1" applyBorder="1"/>
    <xf numFmtId="164" fontId="0" fillId="0" borderId="11" xfId="0" applyNumberFormat="1" applyBorder="1" applyAlignment="1">
      <alignment horizontal="left"/>
    </xf>
    <xf numFmtId="0" fontId="8" fillId="5" borderId="17" xfId="0" applyFont="1" applyFill="1" applyBorder="1" applyAlignment="1">
      <alignment horizontal="center"/>
    </xf>
    <xf numFmtId="0" fontId="8" fillId="5" borderId="18" xfId="0" applyFont="1" applyFill="1" applyBorder="1" applyAlignment="1">
      <alignment horizontal="center"/>
    </xf>
    <xf numFmtId="0" fontId="8" fillId="5" borderId="19" xfId="0" applyFont="1" applyFill="1" applyBorder="1" applyAlignment="1">
      <alignment horizontal="center"/>
    </xf>
    <xf numFmtId="0" fontId="8" fillId="5" borderId="1" xfId="0" applyFont="1" applyFill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2" fillId="0" borderId="0" xfId="0" applyFont="1"/>
  </cellXfs>
  <cellStyles count="3">
    <cellStyle name="Денежный 2" xfId="2" xr:uid="{73801844-1EFA-44E7-AD12-975C79CA0B43}"/>
    <cellStyle name="Обычный" xfId="0" builtinId="0"/>
    <cellStyle name="Процентный" xfId="1" builtinId="5"/>
  </cellStyles>
  <dxfs count="6">
    <dxf>
      <numFmt numFmtId="2" formatCode="0.0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numFmt numFmtId="19" formatCode="dd/mm/yyyy"/>
      <border diagonalUp="0" diagonalDown="0">
        <left/>
        <right/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Активность пользователей в разрезе по месяцам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52760417957674"/>
          <c:y val="0.15067963459235351"/>
          <c:w val="0.76384124069468318"/>
          <c:h val="0.535079569355120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'[1]Курсовой Проект Часть 1'!$B$1</c:f>
              <c:strCache>
                <c:ptCount val="1"/>
                <c:pt idx="0">
                  <c:v>Количество новых подписок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2542957244419873E-3"/>
                  <c:y val="8.962487743286401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63D-4F8C-80C9-3C19771BBDC7}"/>
                </c:ext>
              </c:extLst>
            </c:dLbl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'[1]Курсовой Проект Часть 1'!$A$2:$A$8</c:f>
              <c:numCache>
                <c:formatCode>[$-419]mmmm\ yyyy;@</c:formatCode>
                <c:ptCount val="7"/>
                <c:pt idx="0">
                  <c:v>44256</c:v>
                </c:pt>
                <c:pt idx="1">
                  <c:v>44287</c:v>
                </c:pt>
                <c:pt idx="2">
                  <c:v>44317</c:v>
                </c:pt>
                <c:pt idx="3">
                  <c:v>44348</c:v>
                </c:pt>
                <c:pt idx="4">
                  <c:v>44378</c:v>
                </c:pt>
                <c:pt idx="5">
                  <c:v>44409</c:v>
                </c:pt>
                <c:pt idx="6">
                  <c:v>44440</c:v>
                </c:pt>
              </c:numCache>
            </c:numRef>
          </c:cat>
          <c:val>
            <c:numRef>
              <c:f>'[1]Курсовой Проект Часть 1'!$B$2:$B$8</c:f>
              <c:numCache>
                <c:formatCode>General</c:formatCode>
                <c:ptCount val="7"/>
                <c:pt idx="0">
                  <c:v>201</c:v>
                </c:pt>
                <c:pt idx="1">
                  <c:v>5122</c:v>
                </c:pt>
                <c:pt idx="2">
                  <c:v>4396</c:v>
                </c:pt>
                <c:pt idx="3">
                  <c:v>3255</c:v>
                </c:pt>
                <c:pt idx="4">
                  <c:v>1916</c:v>
                </c:pt>
                <c:pt idx="5">
                  <c:v>378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3D-4F8C-80C9-3C19771BBDC7}"/>
            </c:ext>
          </c:extLst>
        </c:ser>
        <c:ser>
          <c:idx val="2"/>
          <c:order val="2"/>
          <c:tx>
            <c:strRef>
              <c:f>'[1]Курсовой Проект Часть 1'!$D$1</c:f>
              <c:strCache>
                <c:ptCount val="1"/>
                <c:pt idx="0">
                  <c:v>Количество уникальных юзеров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3390609659226237E-3"/>
                  <c:y val="7.312618910261211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63D-4F8C-80C9-3C19771BBDC7}"/>
                </c:ext>
              </c:extLst>
            </c:dLbl>
            <c:dLbl>
              <c:idx val="3"/>
              <c:layout>
                <c:manualLayout>
                  <c:x val="-7.6440509140339541E-17"/>
                  <c:y val="0.1219975821521333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63D-4F8C-80C9-3C19771BBDC7}"/>
                </c:ext>
              </c:extLst>
            </c:dLbl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'[1]Курсовой Проект Часть 1'!$A$2:$A$8</c:f>
              <c:numCache>
                <c:formatCode>[$-419]mmmm\ yyyy;@</c:formatCode>
                <c:ptCount val="7"/>
                <c:pt idx="0">
                  <c:v>44256</c:v>
                </c:pt>
                <c:pt idx="1">
                  <c:v>44287</c:v>
                </c:pt>
                <c:pt idx="2">
                  <c:v>44317</c:v>
                </c:pt>
                <c:pt idx="3">
                  <c:v>44348</c:v>
                </c:pt>
                <c:pt idx="4">
                  <c:v>44378</c:v>
                </c:pt>
                <c:pt idx="5">
                  <c:v>44409</c:v>
                </c:pt>
                <c:pt idx="6">
                  <c:v>44440</c:v>
                </c:pt>
              </c:numCache>
            </c:numRef>
          </c:cat>
          <c:val>
            <c:numRef>
              <c:f>'[1]Курсовой Проект Часть 1'!$D$2:$D$8</c:f>
              <c:numCache>
                <c:formatCode>General</c:formatCode>
                <c:ptCount val="7"/>
                <c:pt idx="0">
                  <c:v>164</c:v>
                </c:pt>
                <c:pt idx="1">
                  <c:v>5066</c:v>
                </c:pt>
                <c:pt idx="2">
                  <c:v>8622</c:v>
                </c:pt>
                <c:pt idx="3">
                  <c:v>10018</c:v>
                </c:pt>
                <c:pt idx="4">
                  <c:v>9491</c:v>
                </c:pt>
                <c:pt idx="5">
                  <c:v>7480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3D-4F8C-80C9-3C19771BB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8729055"/>
        <c:axId val="181872425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'[1]Курсовой Проект Часть 1'!$C$1</c15:sqref>
                        </c15:formulaRef>
                      </c:ext>
                    </c:extLst>
                    <c:strCache>
                      <c:ptCount val="1"/>
                      <c:pt idx="0">
                        <c:v>Количество просмотров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'[1]Курсовой Проект Часть 1'!$A$2:$A$8</c15:sqref>
                        </c15:formulaRef>
                      </c:ext>
                    </c:extLst>
                    <c:numCache>
                      <c:formatCode>[$-419]mmmm\ yyyy;@</c:formatCode>
                      <c:ptCount val="7"/>
                      <c:pt idx="0">
                        <c:v>44256</c:v>
                      </c:pt>
                      <c:pt idx="1">
                        <c:v>44287</c:v>
                      </c:pt>
                      <c:pt idx="2">
                        <c:v>44317</c:v>
                      </c:pt>
                      <c:pt idx="3">
                        <c:v>44348</c:v>
                      </c:pt>
                      <c:pt idx="4">
                        <c:v>44378</c:v>
                      </c:pt>
                      <c:pt idx="5">
                        <c:v>44409</c:v>
                      </c:pt>
                      <c:pt idx="6">
                        <c:v>44440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'[1]Курсовой Проект Часть 1'!$C$2:$C$8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165</c:v>
                      </c:pt>
                      <c:pt idx="1">
                        <c:v>11466</c:v>
                      </c:pt>
                      <c:pt idx="2">
                        <c:v>29990</c:v>
                      </c:pt>
                      <c:pt idx="3">
                        <c:v>34863</c:v>
                      </c:pt>
                      <c:pt idx="4">
                        <c:v>35348</c:v>
                      </c:pt>
                      <c:pt idx="5">
                        <c:v>28736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663D-4F8C-80C9-3C19771BBDC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'[1]Курсовой Проект Часть 1'!$F$1</c:f>
              <c:strCache>
                <c:ptCount val="1"/>
                <c:pt idx="0">
                  <c:v>Среднее количество просмотров на 1 юзера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7949600554055088E-2"/>
                  <c:y val="-8.25641058980055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63D-4F8C-80C9-3C19771BBDC7}"/>
                </c:ext>
              </c:extLst>
            </c:dLbl>
            <c:dLbl>
              <c:idx val="1"/>
              <c:layout>
                <c:manualLayout>
                  <c:x val="-7.505154869330366E-2"/>
                  <c:y val="-5.02564122857424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63D-4F8C-80C9-3C19771BBDC7}"/>
                </c:ext>
              </c:extLst>
            </c:dLbl>
            <c:dLbl>
              <c:idx val="2"/>
              <c:layout>
                <c:manualLayout>
                  <c:x val="-8.5475374900706905E-2"/>
                  <c:y val="-6.46153872245260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63D-4F8C-80C9-3C19771BBDC7}"/>
                </c:ext>
              </c:extLst>
            </c:dLbl>
            <c:dLbl>
              <c:idx val="3"/>
              <c:layout>
                <c:manualLayout>
                  <c:x val="-4.5864835312574508E-2"/>
                  <c:y val="-8.97435933673972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63D-4F8C-80C9-3C19771BBDC7}"/>
                </c:ext>
              </c:extLst>
            </c:dLbl>
            <c:dLbl>
              <c:idx val="4"/>
              <c:layout>
                <c:manualLayout>
                  <c:x val="-3.3356243863690571E-2"/>
                  <c:y val="-6.46153872245260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63D-4F8C-80C9-3C19771BBDC7}"/>
                </c:ext>
              </c:extLst>
            </c:dLbl>
            <c:dLbl>
              <c:idx val="5"/>
              <c:layout>
                <c:manualLayout>
                  <c:x val="-1.6678121931845247E-2"/>
                  <c:y val="-5.38461560204383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63D-4F8C-80C9-3C19771BBDC7}"/>
                </c:ext>
              </c:extLst>
            </c:dLbl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'[1]Курсовой Проект Часть 1'!$A$2:$A$8</c:f>
              <c:numCache>
                <c:formatCode>[$-419]mmmm\ yyyy;@</c:formatCode>
                <c:ptCount val="7"/>
                <c:pt idx="0">
                  <c:v>44256</c:v>
                </c:pt>
                <c:pt idx="1">
                  <c:v>44287</c:v>
                </c:pt>
                <c:pt idx="2">
                  <c:v>44317</c:v>
                </c:pt>
                <c:pt idx="3">
                  <c:v>44348</c:v>
                </c:pt>
                <c:pt idx="4">
                  <c:v>44378</c:v>
                </c:pt>
                <c:pt idx="5">
                  <c:v>44409</c:v>
                </c:pt>
                <c:pt idx="6">
                  <c:v>44440</c:v>
                </c:pt>
              </c:numCache>
            </c:numRef>
          </c:cat>
          <c:val>
            <c:numRef>
              <c:f>'[1]Курсовой Проект Часть 1'!$F$2:$F$8</c:f>
              <c:numCache>
                <c:formatCode>0.00</c:formatCode>
                <c:ptCount val="7"/>
                <c:pt idx="0">
                  <c:v>1.0060975609756098</c:v>
                </c:pt>
                <c:pt idx="1">
                  <c:v>2.2633241215949469</c:v>
                </c:pt>
                <c:pt idx="2">
                  <c:v>3.4783112966829042</c:v>
                </c:pt>
                <c:pt idx="3">
                  <c:v>3.4800359353164305</c:v>
                </c:pt>
                <c:pt idx="4">
                  <c:v>3.7243704562216835</c:v>
                </c:pt>
                <c:pt idx="5">
                  <c:v>3.8417112299465241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63D-4F8C-80C9-3C19771BB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730015"/>
        <c:axId val="1818719455"/>
      </c:lineChart>
      <c:dateAx>
        <c:axId val="181872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Месяцы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19]mmmm\ 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24255"/>
        <c:crosses val="autoZero"/>
        <c:auto val="1"/>
        <c:lblOffset val="100"/>
        <c:baseTimeUnit val="months"/>
      </c:dateAx>
      <c:valAx>
        <c:axId val="18187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/>
                  <a:t>Количество подписок и пользователей</a:t>
                </a:r>
              </a:p>
            </c:rich>
          </c:tx>
          <c:layout>
            <c:manualLayout>
              <c:xMode val="edge"/>
              <c:yMode val="edge"/>
              <c:x val="2.0331621006967435E-2"/>
              <c:y val="8.24745036331315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29055"/>
        <c:crosses val="autoZero"/>
        <c:crossBetween val="between"/>
      </c:valAx>
      <c:valAx>
        <c:axId val="18187194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Интенсивность</a:t>
                </a:r>
                <a:r>
                  <a:rPr lang="ru-RU" sz="1400" b="1" baseline="0"/>
                  <a:t> просмотров</a:t>
                </a:r>
                <a:endParaRPr lang="ru-RU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30015"/>
        <c:crosses val="max"/>
        <c:crossBetween val="between"/>
      </c:valAx>
      <c:dateAx>
        <c:axId val="1818730015"/>
        <c:scaling>
          <c:orientation val="minMax"/>
        </c:scaling>
        <c:delete val="1"/>
        <c:axPos val="b"/>
        <c:numFmt formatCode="[$-419]mmmm\ yyyy;@" sourceLinked="1"/>
        <c:majorTickMark val="out"/>
        <c:minorTickMark val="none"/>
        <c:tickLblPos val="nextTo"/>
        <c:crossAx val="181871945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237736122234878E-2"/>
          <c:y val="0.84474273550344181"/>
          <c:w val="0.97760912884226747"/>
          <c:h val="0.13371880208838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ysClr val="windowText" lastClr="000000"/>
                </a:solidFill>
              </a:rPr>
              <a:t>Структура юнит-экономики: на</a:t>
            </a:r>
            <a:r>
              <a:rPr lang="ru-RU" sz="1600" b="1" baseline="0">
                <a:solidFill>
                  <a:sysClr val="windowText" lastClr="000000"/>
                </a:solidFill>
              </a:rPr>
              <a:t> текущий момент и целевая</a:t>
            </a:r>
            <a:endParaRPr lang="ru-RU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361702519839296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67198030094134"/>
          <c:y val="0.17171296296296298"/>
          <c:w val="0.75426714585526489"/>
          <c:h val="0.601064085739282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'Юнит-экономика'!$J$10</c:f>
              <c:strCache>
                <c:ptCount val="1"/>
                <c:pt idx="0">
                  <c:v>CAC на юнит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('Юнит-экономика'!$K$9,'Юнит-экономика'!$M$9)</c:f>
              <c:strCache>
                <c:ptCount val="2"/>
                <c:pt idx="0">
                  <c:v>AS-IS</c:v>
                </c:pt>
                <c:pt idx="1">
                  <c:v>TO-BE</c:v>
                </c:pt>
              </c:strCache>
            </c:strRef>
          </c:cat>
          <c:val>
            <c:numRef>
              <c:f>('Юнит-экономика'!$K$10,'Юнит-экономика'!$M$10)</c:f>
              <c:numCache>
                <c:formatCode>_-* #,##0.00\ "₽"_-;\-* #,##0.00\ "₽"_-;_-* "-"??\ "₽"_-;_-@_-</c:formatCode>
                <c:ptCount val="2"/>
                <c:pt idx="0">
                  <c:v>437.45577549963838</c:v>
                </c:pt>
                <c:pt idx="1">
                  <c:v>137.09587408754763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5-4F47-AD11-BCDDB3DAFC42}"/>
            </c:ext>
          </c:extLst>
        </c:ser>
        <c:ser>
          <c:idx val="1"/>
          <c:order val="1"/>
          <c:tx>
            <c:strRef>
              <c:f>'Юнит-экономика'!$J$11</c:f>
              <c:strCache>
                <c:ptCount val="1"/>
                <c:pt idx="0">
                  <c:v>Fixed Costs на юнит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('Юнит-экономика'!$K$9,'Юнит-экономика'!$M$9)</c:f>
              <c:strCache>
                <c:ptCount val="2"/>
                <c:pt idx="0">
                  <c:v>AS-IS</c:v>
                </c:pt>
                <c:pt idx="1">
                  <c:v>TO-BE</c:v>
                </c:pt>
              </c:strCache>
            </c:strRef>
          </c:cat>
          <c:val>
            <c:numRef>
              <c:f>('Юнит-экономика'!$K$11,'Юнит-экономика'!$M$11)</c:f>
              <c:numCache>
                <c:formatCode>#,##0.00\ "₽"</c:formatCode>
                <c:ptCount val="2"/>
                <c:pt idx="0" formatCode="_-* #,##0.00\ &quot;₽&quot;_-;\-* #,##0.00\ &quot;₽&quot;_-;_-* &quot;-&quot;??\ &quot;₽&quot;_-;_-@_-">
                  <c:v>177.43090001292856</c:v>
                </c:pt>
                <c:pt idx="1">
                  <c:v>141.94472001034285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25-4F47-AD11-BCDDB3DAFC42}"/>
            </c:ext>
          </c:extLst>
        </c:ser>
        <c:ser>
          <c:idx val="2"/>
          <c:order val="2"/>
          <c:tx>
            <c:strRef>
              <c:f>'Юнит-экономика'!$J$12</c:f>
              <c:strCache>
                <c:ptCount val="1"/>
                <c:pt idx="0">
                  <c:v>Маржа на юнит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('Юнит-экономика'!$K$9,'Юнит-экономика'!$M$9)</c:f>
              <c:strCache>
                <c:ptCount val="2"/>
                <c:pt idx="0">
                  <c:v>AS-IS</c:v>
                </c:pt>
                <c:pt idx="1">
                  <c:v>TO-BE</c:v>
                </c:pt>
              </c:strCache>
            </c:strRef>
          </c:cat>
          <c:val>
            <c:numRef>
              <c:f>('Юнит-экономика'!$K$12,'Юнит-экономика'!$M$12)</c:f>
              <c:numCache>
                <c:formatCode>_-* #,##0.00\ "₽"_-;\-* #,##0.00\ "₽"_-;_-* "-"??\ "₽"_-;_-@_-</c:formatCode>
                <c:ptCount val="2"/>
                <c:pt idx="0">
                  <c:v>-297.53015418165603</c:v>
                </c:pt>
                <c:pt idx="1">
                  <c:v>92.979281328604571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25-4F47-AD11-BCDDB3DAFC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944847"/>
        <c:axId val="1906931887"/>
      </c:barChart>
      <c:lineChart>
        <c:grouping val="standard"/>
        <c:varyColors val="0"/>
        <c:ser>
          <c:idx val="3"/>
          <c:order val="3"/>
          <c:tx>
            <c:strRef>
              <c:f>'Юнит-экономика'!$J$13</c:f>
              <c:strCache>
                <c:ptCount val="1"/>
                <c:pt idx="0">
                  <c:v>Маржинальность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('Юнит-экономика'!$K$9,'Юнит-экономика'!$M$9)</c:f>
              <c:strCache>
                <c:ptCount val="2"/>
                <c:pt idx="0">
                  <c:v>AS-IS</c:v>
                </c:pt>
                <c:pt idx="1">
                  <c:v>TO-BE</c:v>
                </c:pt>
              </c:strCache>
            </c:strRef>
          </c:cat>
          <c:val>
            <c:numRef>
              <c:f>('Юнит-экономика'!$K$13,'Юнит-экономика'!$M$13)</c:f>
              <c:numCache>
                <c:formatCode>0.0%</c:formatCode>
                <c:ptCount val="2"/>
                <c:pt idx="0">
                  <c:v>-0.93752651728690428</c:v>
                </c:pt>
                <c:pt idx="1">
                  <c:v>0.2499309511945034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25-4F47-AD11-BCDDB3DAFC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6931407"/>
        <c:axId val="1906927087"/>
      </c:lineChart>
      <c:catAx>
        <c:axId val="190694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31887"/>
        <c:crosses val="autoZero"/>
        <c:auto val="1"/>
        <c:lblAlgn val="ctr"/>
        <c:lblOffset val="100"/>
        <c:noMultiLvlLbl val="0"/>
      </c:catAx>
      <c:valAx>
        <c:axId val="190693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&quot;₽&quot;_-;\-* #,##0.00\ &quot;₽&quot;_-;_-* &quot;-&quot;??\ &quot;₽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44847"/>
        <c:crosses val="autoZero"/>
        <c:crossBetween val="between"/>
      </c:valAx>
      <c:valAx>
        <c:axId val="1906927087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31407"/>
        <c:crosses val="max"/>
        <c:crossBetween val="between"/>
      </c:valAx>
      <c:catAx>
        <c:axId val="19069314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069270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027777777777762E-2"/>
          <c:y val="0.82291557305336838"/>
          <c:w val="0.95438888888888884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Распределение подписчиков по часовым поясам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95652887139106"/>
          <c:y val="0.1418888888888889"/>
          <c:w val="0.86512680446194223"/>
          <c:h val="0.662459900845727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'[1]Часовые пояса'!$F$1</c:f>
              <c:strCache>
                <c:ptCount val="1"/>
                <c:pt idx="0">
                  <c:v>Количество подписчиков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'[1]Часовые пояса'!$D$2:$D$25</c:f>
              <c:strCache>
                <c:ptCount val="24"/>
                <c:pt idx="0">
                  <c:v>UTC-11</c:v>
                </c:pt>
                <c:pt idx="1">
                  <c:v>UTC-10</c:v>
                </c:pt>
                <c:pt idx="2">
                  <c:v>UTC-9</c:v>
                </c:pt>
                <c:pt idx="3">
                  <c:v>UTC-8</c:v>
                </c:pt>
                <c:pt idx="4">
                  <c:v>UTC-7</c:v>
                </c:pt>
                <c:pt idx="5">
                  <c:v>UTC-6</c:v>
                </c:pt>
                <c:pt idx="6">
                  <c:v>UTC-5</c:v>
                </c:pt>
                <c:pt idx="7">
                  <c:v>UTC-4</c:v>
                </c:pt>
                <c:pt idx="8">
                  <c:v>UTC-3</c:v>
                </c:pt>
                <c:pt idx="9">
                  <c:v>UTC-2</c:v>
                </c:pt>
                <c:pt idx="10">
                  <c:v>UTC-1</c:v>
                </c:pt>
                <c:pt idx="11">
                  <c:v>UTC+0</c:v>
                </c:pt>
                <c:pt idx="12">
                  <c:v>UTC+1</c:v>
                </c:pt>
                <c:pt idx="13">
                  <c:v>UTC+2</c:v>
                </c:pt>
                <c:pt idx="14">
                  <c:v>UTC+3</c:v>
                </c:pt>
                <c:pt idx="15">
                  <c:v>UTC+4</c:v>
                </c:pt>
                <c:pt idx="16">
                  <c:v>UTC+5</c:v>
                </c:pt>
                <c:pt idx="17">
                  <c:v>UTC+6</c:v>
                </c:pt>
                <c:pt idx="18">
                  <c:v>UTC+7</c:v>
                </c:pt>
                <c:pt idx="19">
                  <c:v>UTC+8</c:v>
                </c:pt>
                <c:pt idx="20">
                  <c:v>UTC+9</c:v>
                </c:pt>
                <c:pt idx="21">
                  <c:v>UTC+10</c:v>
                </c:pt>
                <c:pt idx="22">
                  <c:v>UTC+11</c:v>
                </c:pt>
                <c:pt idx="23">
                  <c:v>UTC+12</c:v>
                </c:pt>
              </c:strCache>
            </c:strRef>
          </c:cat>
          <c:val>
            <c:numRef>
              <c:f>'[1]Часовые пояса'!$F$2:$F$25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149</c:v>
                </c:pt>
                <c:pt idx="4">
                  <c:v>109</c:v>
                </c:pt>
                <c:pt idx="5">
                  <c:v>123</c:v>
                </c:pt>
                <c:pt idx="6">
                  <c:v>183</c:v>
                </c:pt>
                <c:pt idx="7">
                  <c:v>306</c:v>
                </c:pt>
                <c:pt idx="8">
                  <c:v>147</c:v>
                </c:pt>
                <c:pt idx="9">
                  <c:v>15</c:v>
                </c:pt>
                <c:pt idx="10">
                  <c:v>29</c:v>
                </c:pt>
                <c:pt idx="11">
                  <c:v>2430</c:v>
                </c:pt>
                <c:pt idx="12">
                  <c:v>4526</c:v>
                </c:pt>
                <c:pt idx="13">
                  <c:v>3214</c:v>
                </c:pt>
                <c:pt idx="14">
                  <c:v>2164</c:v>
                </c:pt>
                <c:pt idx="15">
                  <c:v>483</c:v>
                </c:pt>
                <c:pt idx="16">
                  <c:v>342</c:v>
                </c:pt>
                <c:pt idx="17">
                  <c:v>303</c:v>
                </c:pt>
                <c:pt idx="18">
                  <c:v>355</c:v>
                </c:pt>
                <c:pt idx="19">
                  <c:v>99</c:v>
                </c:pt>
                <c:pt idx="20">
                  <c:v>139</c:v>
                </c:pt>
                <c:pt idx="21">
                  <c:v>36</c:v>
                </c:pt>
                <c:pt idx="22">
                  <c:v>55</c:v>
                </c:pt>
                <c:pt idx="2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C-4A7D-8D4B-0BA909C137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742015"/>
        <c:axId val="1818714175"/>
      </c:barChart>
      <c:catAx>
        <c:axId val="181874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Часовые пояса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14175"/>
        <c:crosses val="autoZero"/>
        <c:auto val="1"/>
        <c:lblAlgn val="ctr"/>
        <c:lblOffset val="100"/>
        <c:noMultiLvlLbl val="0"/>
      </c:catAx>
      <c:valAx>
        <c:axId val="181871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Количество подписчиков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42015"/>
        <c:crosses val="autoZero"/>
        <c:crossBetween val="between"/>
      </c:valAx>
      <c:spPr>
        <a:blipFill dpi="0" rotWithShape="1">
          <a:blip xmlns:r="http://schemas.openxmlformats.org/officeDocument/2006/relationships" r:embed="rId3">
            <a:alphaModFix amt="28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Retention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'Юнит-экономика'!$E$1</c:f>
              <c:strCache>
                <c:ptCount val="1"/>
                <c:pt idx="0">
                  <c:v>Retention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'Юнит-экономика'!$A$2:$A$7</c:f>
              <c:numCache>
                <c:formatCode>[$-419]mmmm\ yyyy;@</c:formatCode>
                <c:ptCount val="6"/>
                <c:pt idx="0">
                  <c:v>44256</c:v>
                </c:pt>
                <c:pt idx="1">
                  <c:v>44287</c:v>
                </c:pt>
                <c:pt idx="2">
                  <c:v>44317</c:v>
                </c:pt>
                <c:pt idx="3">
                  <c:v>44348</c:v>
                </c:pt>
                <c:pt idx="4">
                  <c:v>44378</c:v>
                </c:pt>
                <c:pt idx="5">
                  <c:v>44409</c:v>
                </c:pt>
              </c:numCache>
            </c:numRef>
          </c:cat>
          <c:val>
            <c:numRef>
              <c:f>'Юнит-экономика'!$E$2:$E$7</c:f>
              <c:numCache>
                <c:formatCode>0.00%</c:formatCode>
                <c:ptCount val="6"/>
                <c:pt idx="1">
                  <c:v>0.8308457711442786</c:v>
                </c:pt>
                <c:pt idx="2">
                  <c:v>0.86862718643700376</c:v>
                </c:pt>
                <c:pt idx="3">
                  <c:v>0.7861606758690689</c:v>
                </c:pt>
                <c:pt idx="4">
                  <c:v>0.78298123172559619</c:v>
                </c:pt>
                <c:pt idx="5">
                  <c:v>0.76553484646670578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B-4339-B7D2-40F62EAEB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945327"/>
        <c:axId val="1906927087"/>
      </c:lineChart>
      <c:dateAx>
        <c:axId val="1906945327"/>
        <c:scaling>
          <c:orientation val="minMax"/>
        </c:scaling>
        <c:delete val="0"/>
        <c:axPos val="b"/>
        <c:numFmt formatCode="[$-419]mmmm\ 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27087"/>
        <c:crosses val="autoZero"/>
        <c:auto val="1"/>
        <c:lblOffset val="100"/>
        <c:baseTimeUnit val="months"/>
      </c:dateAx>
      <c:valAx>
        <c:axId val="190692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4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Зависимость</a:t>
            </a:r>
            <a:r>
              <a:rPr lang="ru-RU" sz="1600" b="1" baseline="0"/>
              <a:t> суммарного количества просмотров от времени суток в разрезе будни-выходные</a:t>
            </a:r>
            <a:endParaRPr lang="ru-RU" sz="1600" b="1"/>
          </a:p>
        </c:rich>
      </c:tx>
      <c:layout>
        <c:manualLayout>
          <c:xMode val="edge"/>
          <c:yMode val="edge"/>
          <c:x val="0.1173442658510661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Просмотры в будни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3830</c:v>
              </c:pt>
              <c:pt idx="1">
                <c:v>2297</c:v>
              </c:pt>
              <c:pt idx="2">
                <c:v>1217</c:v>
              </c:pt>
              <c:pt idx="3">
                <c:v>610</c:v>
              </c:pt>
              <c:pt idx="4">
                <c:v>401</c:v>
              </c:pt>
              <c:pt idx="5">
                <c:v>438</c:v>
              </c:pt>
              <c:pt idx="6">
                <c:v>443</c:v>
              </c:pt>
              <c:pt idx="7">
                <c:v>415</c:v>
              </c:pt>
              <c:pt idx="8">
                <c:v>438</c:v>
              </c:pt>
              <c:pt idx="9">
                <c:v>503</c:v>
              </c:pt>
              <c:pt idx="10">
                <c:v>655</c:v>
              </c:pt>
              <c:pt idx="11">
                <c:v>869</c:v>
              </c:pt>
              <c:pt idx="12">
                <c:v>1572</c:v>
              </c:pt>
              <c:pt idx="13">
                <c:v>2425</c:v>
              </c:pt>
              <c:pt idx="14">
                <c:v>3759</c:v>
              </c:pt>
              <c:pt idx="15">
                <c:v>5193</c:v>
              </c:pt>
              <c:pt idx="16">
                <c:v>7055</c:v>
              </c:pt>
              <c:pt idx="17">
                <c:v>8371</c:v>
              </c:pt>
              <c:pt idx="18">
                <c:v>9349</c:v>
              </c:pt>
              <c:pt idx="19">
                <c:v>9068</c:v>
              </c:pt>
              <c:pt idx="20">
                <c:v>9138</c:v>
              </c:pt>
              <c:pt idx="21">
                <c:v>8149</c:v>
              </c:pt>
              <c:pt idx="22">
                <c:v>6821</c:v>
              </c:pt>
              <c:pt idx="23">
                <c:v>5083</c:v>
              </c:pt>
            </c:numLit>
          </c:val>
          <c:extLst>
            <c:ext xmlns:c16="http://schemas.microsoft.com/office/drawing/2014/chart" uri="{C3380CC4-5D6E-409C-BE32-E72D297353CC}">
              <c16:uniqueId val="{00000000-D4B9-4E5A-98B1-388B3E7ED171}"/>
            </c:ext>
          </c:extLst>
        </c:ser>
        <c:ser>
          <c:idx val="1"/>
          <c:order val="1"/>
          <c:tx>
            <c:v>Просмотры в выходные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2243</c:v>
              </c:pt>
              <c:pt idx="1">
                <c:v>1574</c:v>
              </c:pt>
              <c:pt idx="2">
                <c:v>1150</c:v>
              </c:pt>
              <c:pt idx="3">
                <c:v>999</c:v>
              </c:pt>
              <c:pt idx="4">
                <c:v>943</c:v>
              </c:pt>
              <c:pt idx="5">
                <c:v>957</c:v>
              </c:pt>
              <c:pt idx="6">
                <c:v>964</c:v>
              </c:pt>
              <c:pt idx="7">
                <c:v>978</c:v>
              </c:pt>
              <c:pt idx="8">
                <c:v>1038</c:v>
              </c:pt>
              <c:pt idx="9">
                <c:v>1096</c:v>
              </c:pt>
              <c:pt idx="10">
                <c:v>1088</c:v>
              </c:pt>
              <c:pt idx="11">
                <c:v>1144</c:v>
              </c:pt>
              <c:pt idx="12">
                <c:v>1384</c:v>
              </c:pt>
              <c:pt idx="13">
                <c:v>1788</c:v>
              </c:pt>
              <c:pt idx="14">
                <c:v>2325</c:v>
              </c:pt>
              <c:pt idx="15">
                <c:v>2757</c:v>
              </c:pt>
              <c:pt idx="16">
                <c:v>3342</c:v>
              </c:pt>
              <c:pt idx="17">
                <c:v>3890</c:v>
              </c:pt>
              <c:pt idx="18">
                <c:v>4311</c:v>
              </c:pt>
              <c:pt idx="19">
                <c:v>4232</c:v>
              </c:pt>
              <c:pt idx="20">
                <c:v>4201</c:v>
              </c:pt>
              <c:pt idx="21">
                <c:v>3984</c:v>
              </c:pt>
              <c:pt idx="22">
                <c:v>3449</c:v>
              </c:pt>
              <c:pt idx="23">
                <c:v>2632</c:v>
              </c:pt>
            </c:numLit>
          </c:val>
          <c:extLst>
            <c:ext xmlns:c16="http://schemas.microsoft.com/office/drawing/2014/chart" uri="{C3380CC4-5D6E-409C-BE32-E72D297353CC}">
              <c16:uniqueId val="{00000001-D4B9-4E5A-98B1-388B3E7ED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6944367"/>
        <c:axId val="1906928527"/>
      </c:barChart>
      <c:catAx>
        <c:axId val="1906944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/>
                  <a:t>Час суток</a:t>
                </a:r>
              </a:p>
            </c:rich>
          </c:tx>
          <c:layout>
            <c:manualLayout>
              <c:xMode val="edge"/>
              <c:yMode val="edge"/>
              <c:x val="0.44610814741205546"/>
              <c:y val="0.82356429633421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28527"/>
        <c:crosses val="autoZero"/>
        <c:auto val="1"/>
        <c:lblAlgn val="ctr"/>
        <c:lblOffset val="100"/>
        <c:noMultiLvlLbl val="0"/>
      </c:catAx>
      <c:valAx>
        <c:axId val="190692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/>
                  <a:t>Количество просмотров</a:t>
                </a:r>
              </a:p>
            </c:rich>
          </c:tx>
          <c:layout>
            <c:manualLayout>
              <c:xMode val="edge"/>
              <c:yMode val="edge"/>
              <c:x val="1.6857857478653659E-2"/>
              <c:y val="0.21275114936017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4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535502704833701"/>
          <c:y val="0.86556367252571109"/>
          <c:w val="0.65101714364793639"/>
          <c:h val="0.102993861220790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Суточная</a:t>
            </a:r>
            <a:r>
              <a:rPr lang="ru-RU" b="1" baseline="0"/>
              <a:t> а</a:t>
            </a:r>
            <a:r>
              <a:rPr lang="ru-RU" b="1"/>
              <a:t>ктивность пользователей по дням недели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97454942920589"/>
          <c:y val="0.14923785416714688"/>
          <c:w val="0.87753018372703417"/>
          <c:h val="0.5358639545056868"/>
        </c:manualLayout>
      </c:layout>
      <c:lineChart>
        <c:grouping val="standard"/>
        <c:varyColors val="0"/>
        <c:ser>
          <c:idx val="0"/>
          <c:order val="0"/>
          <c:tx>
            <c:strRef>
              <c:f>'[1]Просмотры по часам и дням'!$W$31</c:f>
              <c:strCache>
                <c:ptCount val="1"/>
                <c:pt idx="0">
                  <c:v>Пн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'[1]Просмотры по часам и дням'!$V$32:$V$55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'[1]Просмотры по часам и дням'!$W$32:$W$55</c:f>
              <c:numCache>
                <c:formatCode>General</c:formatCode>
                <c:ptCount val="24"/>
                <c:pt idx="0">
                  <c:v>755</c:v>
                </c:pt>
                <c:pt idx="1">
                  <c:v>493</c:v>
                </c:pt>
                <c:pt idx="2">
                  <c:v>297</c:v>
                </c:pt>
                <c:pt idx="3">
                  <c:v>159</c:v>
                </c:pt>
                <c:pt idx="4">
                  <c:v>103</c:v>
                </c:pt>
                <c:pt idx="5">
                  <c:v>102</c:v>
                </c:pt>
                <c:pt idx="6">
                  <c:v>106</c:v>
                </c:pt>
                <c:pt idx="7">
                  <c:v>89</c:v>
                </c:pt>
                <c:pt idx="8">
                  <c:v>86</c:v>
                </c:pt>
                <c:pt idx="9">
                  <c:v>103</c:v>
                </c:pt>
                <c:pt idx="10">
                  <c:v>113</c:v>
                </c:pt>
                <c:pt idx="11">
                  <c:v>160</c:v>
                </c:pt>
                <c:pt idx="12">
                  <c:v>284</c:v>
                </c:pt>
                <c:pt idx="13">
                  <c:v>478</c:v>
                </c:pt>
                <c:pt idx="14">
                  <c:v>663</c:v>
                </c:pt>
                <c:pt idx="15">
                  <c:v>953</c:v>
                </c:pt>
                <c:pt idx="16">
                  <c:v>1390</c:v>
                </c:pt>
                <c:pt idx="17">
                  <c:v>1565</c:v>
                </c:pt>
                <c:pt idx="18">
                  <c:v>1662</c:v>
                </c:pt>
                <c:pt idx="19">
                  <c:v>1480</c:v>
                </c:pt>
                <c:pt idx="20">
                  <c:v>1633</c:v>
                </c:pt>
                <c:pt idx="21">
                  <c:v>1471</c:v>
                </c:pt>
                <c:pt idx="22">
                  <c:v>1210</c:v>
                </c:pt>
                <c:pt idx="23">
                  <c:v>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1-496C-AB59-FB241B9BC7D0}"/>
            </c:ext>
          </c:extLst>
        </c:ser>
        <c:ser>
          <c:idx val="1"/>
          <c:order val="1"/>
          <c:tx>
            <c:strRef>
              <c:f>'[1]Просмотры по часам и дням'!$X$31</c:f>
              <c:strCache>
                <c:ptCount val="1"/>
                <c:pt idx="0">
                  <c:v>Вт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'[1]Просмотры по часам и дням'!$V$32:$V$55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'[1]Просмотры по часам и дням'!$X$32:$X$55</c:f>
              <c:numCache>
                <c:formatCode>General</c:formatCode>
                <c:ptCount val="24"/>
                <c:pt idx="0">
                  <c:v>674</c:v>
                </c:pt>
                <c:pt idx="1">
                  <c:v>382</c:v>
                </c:pt>
                <c:pt idx="2">
                  <c:v>190</c:v>
                </c:pt>
                <c:pt idx="3">
                  <c:v>108</c:v>
                </c:pt>
                <c:pt idx="4">
                  <c:v>58</c:v>
                </c:pt>
                <c:pt idx="5">
                  <c:v>88</c:v>
                </c:pt>
                <c:pt idx="6">
                  <c:v>61</c:v>
                </c:pt>
                <c:pt idx="7">
                  <c:v>62</c:v>
                </c:pt>
                <c:pt idx="8">
                  <c:v>84</c:v>
                </c:pt>
                <c:pt idx="9">
                  <c:v>79</c:v>
                </c:pt>
                <c:pt idx="10">
                  <c:v>118</c:v>
                </c:pt>
                <c:pt idx="11">
                  <c:v>153</c:v>
                </c:pt>
                <c:pt idx="12">
                  <c:v>307</c:v>
                </c:pt>
                <c:pt idx="13">
                  <c:v>443</c:v>
                </c:pt>
                <c:pt idx="14">
                  <c:v>747</c:v>
                </c:pt>
                <c:pt idx="15">
                  <c:v>913</c:v>
                </c:pt>
                <c:pt idx="16">
                  <c:v>1316</c:v>
                </c:pt>
                <c:pt idx="17">
                  <c:v>1532</c:v>
                </c:pt>
                <c:pt idx="18">
                  <c:v>1750</c:v>
                </c:pt>
                <c:pt idx="19">
                  <c:v>1652</c:v>
                </c:pt>
                <c:pt idx="20">
                  <c:v>1660</c:v>
                </c:pt>
                <c:pt idx="21">
                  <c:v>1469</c:v>
                </c:pt>
                <c:pt idx="22">
                  <c:v>1208</c:v>
                </c:pt>
                <c:pt idx="23">
                  <c:v>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51-496C-AB59-FB241B9BC7D0}"/>
            </c:ext>
          </c:extLst>
        </c:ser>
        <c:ser>
          <c:idx val="2"/>
          <c:order val="2"/>
          <c:tx>
            <c:strRef>
              <c:f>'[1]Просмотры по часам и дням'!$Y$31</c:f>
              <c:strCache>
                <c:ptCount val="1"/>
                <c:pt idx="0">
                  <c:v>Ср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'[1]Просмотры по часам и дням'!$V$32:$V$55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'[1]Просмотры по часам и дням'!$Y$32:$Y$55</c:f>
              <c:numCache>
                <c:formatCode>General</c:formatCode>
                <c:ptCount val="24"/>
                <c:pt idx="0">
                  <c:v>690</c:v>
                </c:pt>
                <c:pt idx="1">
                  <c:v>406</c:v>
                </c:pt>
                <c:pt idx="2">
                  <c:v>223</c:v>
                </c:pt>
                <c:pt idx="3">
                  <c:v>111</c:v>
                </c:pt>
                <c:pt idx="4">
                  <c:v>73</c:v>
                </c:pt>
                <c:pt idx="5">
                  <c:v>72</c:v>
                </c:pt>
                <c:pt idx="6">
                  <c:v>80</c:v>
                </c:pt>
                <c:pt idx="7">
                  <c:v>84</c:v>
                </c:pt>
                <c:pt idx="8">
                  <c:v>84</c:v>
                </c:pt>
                <c:pt idx="9">
                  <c:v>105</c:v>
                </c:pt>
                <c:pt idx="10">
                  <c:v>121</c:v>
                </c:pt>
                <c:pt idx="11">
                  <c:v>184</c:v>
                </c:pt>
                <c:pt idx="12">
                  <c:v>289</c:v>
                </c:pt>
                <c:pt idx="13">
                  <c:v>470</c:v>
                </c:pt>
                <c:pt idx="14">
                  <c:v>721</c:v>
                </c:pt>
                <c:pt idx="15">
                  <c:v>998</c:v>
                </c:pt>
                <c:pt idx="16">
                  <c:v>1311</c:v>
                </c:pt>
                <c:pt idx="17">
                  <c:v>1619</c:v>
                </c:pt>
                <c:pt idx="18">
                  <c:v>1785</c:v>
                </c:pt>
                <c:pt idx="19">
                  <c:v>1791</c:v>
                </c:pt>
                <c:pt idx="20">
                  <c:v>1767</c:v>
                </c:pt>
                <c:pt idx="21">
                  <c:v>1591</c:v>
                </c:pt>
                <c:pt idx="22">
                  <c:v>1274</c:v>
                </c:pt>
                <c:pt idx="23">
                  <c:v>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51-496C-AB59-FB241B9BC7D0}"/>
            </c:ext>
          </c:extLst>
        </c:ser>
        <c:ser>
          <c:idx val="3"/>
          <c:order val="3"/>
          <c:tx>
            <c:strRef>
              <c:f>'[1]Просмотры по часам и дням'!$Z$31</c:f>
              <c:strCache>
                <c:ptCount val="1"/>
                <c:pt idx="0">
                  <c:v>Чт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'[1]Просмотры по часам и дням'!$V$32:$V$55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'[1]Просмотры по часам и дням'!$Z$32:$Z$55</c:f>
              <c:numCache>
                <c:formatCode>General</c:formatCode>
                <c:ptCount val="24"/>
                <c:pt idx="0">
                  <c:v>722</c:v>
                </c:pt>
                <c:pt idx="1">
                  <c:v>394</c:v>
                </c:pt>
                <c:pt idx="2">
                  <c:v>204</c:v>
                </c:pt>
                <c:pt idx="3">
                  <c:v>93</c:v>
                </c:pt>
                <c:pt idx="4">
                  <c:v>75</c:v>
                </c:pt>
                <c:pt idx="5">
                  <c:v>85</c:v>
                </c:pt>
                <c:pt idx="6">
                  <c:v>87</c:v>
                </c:pt>
                <c:pt idx="7">
                  <c:v>74</c:v>
                </c:pt>
                <c:pt idx="8">
                  <c:v>85</c:v>
                </c:pt>
                <c:pt idx="9">
                  <c:v>95</c:v>
                </c:pt>
                <c:pt idx="10">
                  <c:v>115</c:v>
                </c:pt>
                <c:pt idx="11">
                  <c:v>145</c:v>
                </c:pt>
                <c:pt idx="12">
                  <c:v>286</c:v>
                </c:pt>
                <c:pt idx="13">
                  <c:v>447</c:v>
                </c:pt>
                <c:pt idx="14">
                  <c:v>665</c:v>
                </c:pt>
                <c:pt idx="15">
                  <c:v>963</c:v>
                </c:pt>
                <c:pt idx="16">
                  <c:v>1316</c:v>
                </c:pt>
                <c:pt idx="17">
                  <c:v>1514</c:v>
                </c:pt>
                <c:pt idx="18">
                  <c:v>1693</c:v>
                </c:pt>
                <c:pt idx="19">
                  <c:v>1735</c:v>
                </c:pt>
                <c:pt idx="20">
                  <c:v>1693</c:v>
                </c:pt>
                <c:pt idx="21">
                  <c:v>1475</c:v>
                </c:pt>
                <c:pt idx="22">
                  <c:v>1239</c:v>
                </c:pt>
                <c:pt idx="23">
                  <c:v>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51-496C-AB59-FB241B9BC7D0}"/>
            </c:ext>
          </c:extLst>
        </c:ser>
        <c:ser>
          <c:idx val="4"/>
          <c:order val="4"/>
          <c:tx>
            <c:strRef>
              <c:f>'[1]Просмотры по часам и дням'!$AA$31</c:f>
              <c:strCache>
                <c:ptCount val="1"/>
                <c:pt idx="0">
                  <c:v>Пт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'[1]Просмотры по часам и дням'!$V$32:$V$55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'[1]Просмотры по часам и дням'!$AA$32:$AA$55</c:f>
              <c:numCache>
                <c:formatCode>General</c:formatCode>
                <c:ptCount val="24"/>
                <c:pt idx="0">
                  <c:v>989</c:v>
                </c:pt>
                <c:pt idx="1">
                  <c:v>622</c:v>
                </c:pt>
                <c:pt idx="2">
                  <c:v>303</c:v>
                </c:pt>
                <c:pt idx="3">
                  <c:v>139</c:v>
                </c:pt>
                <c:pt idx="4">
                  <c:v>92</c:v>
                </c:pt>
                <c:pt idx="5">
                  <c:v>91</c:v>
                </c:pt>
                <c:pt idx="6">
                  <c:v>109</c:v>
                </c:pt>
                <c:pt idx="7">
                  <c:v>106</c:v>
                </c:pt>
                <c:pt idx="8">
                  <c:v>99</c:v>
                </c:pt>
                <c:pt idx="9">
                  <c:v>121</c:v>
                </c:pt>
                <c:pt idx="10">
                  <c:v>188</c:v>
                </c:pt>
                <c:pt idx="11">
                  <c:v>227</c:v>
                </c:pt>
                <c:pt idx="12">
                  <c:v>406</c:v>
                </c:pt>
                <c:pt idx="13">
                  <c:v>587</c:v>
                </c:pt>
                <c:pt idx="14">
                  <c:v>963</c:v>
                </c:pt>
                <c:pt idx="15">
                  <c:v>1366</c:v>
                </c:pt>
                <c:pt idx="16">
                  <c:v>1722</c:v>
                </c:pt>
                <c:pt idx="17">
                  <c:v>2141</c:v>
                </c:pt>
                <c:pt idx="18">
                  <c:v>2459</c:v>
                </c:pt>
                <c:pt idx="19">
                  <c:v>2410</c:v>
                </c:pt>
                <c:pt idx="20">
                  <c:v>2385</c:v>
                </c:pt>
                <c:pt idx="21">
                  <c:v>2143</c:v>
                </c:pt>
                <c:pt idx="22">
                  <c:v>1890</c:v>
                </c:pt>
                <c:pt idx="23">
                  <c:v>1450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51-496C-AB59-FB241B9BC7D0}"/>
            </c:ext>
          </c:extLst>
        </c:ser>
        <c:ser>
          <c:idx val="5"/>
          <c:order val="5"/>
          <c:tx>
            <c:strRef>
              <c:f>'[1]Просмотры по часам и дням'!$AC$31</c:f>
              <c:strCache>
                <c:ptCount val="1"/>
                <c:pt idx="0">
                  <c:v>Сб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'[1]Просмотры по часам и дням'!$V$32:$V$55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'[1]Просмотры по часам и дням'!$AC$32:$AC$55</c:f>
              <c:numCache>
                <c:formatCode>General</c:formatCode>
                <c:ptCount val="24"/>
                <c:pt idx="0">
                  <c:v>1194</c:v>
                </c:pt>
                <c:pt idx="1">
                  <c:v>819</c:v>
                </c:pt>
                <c:pt idx="2">
                  <c:v>583</c:v>
                </c:pt>
                <c:pt idx="3">
                  <c:v>511</c:v>
                </c:pt>
                <c:pt idx="4">
                  <c:v>449</c:v>
                </c:pt>
                <c:pt idx="5">
                  <c:v>496</c:v>
                </c:pt>
                <c:pt idx="6">
                  <c:v>498</c:v>
                </c:pt>
                <c:pt idx="7">
                  <c:v>505</c:v>
                </c:pt>
                <c:pt idx="8">
                  <c:v>540</c:v>
                </c:pt>
                <c:pt idx="9">
                  <c:v>599</c:v>
                </c:pt>
                <c:pt idx="10">
                  <c:v>571</c:v>
                </c:pt>
                <c:pt idx="11">
                  <c:v>603</c:v>
                </c:pt>
                <c:pt idx="12">
                  <c:v>756</c:v>
                </c:pt>
                <c:pt idx="13">
                  <c:v>940</c:v>
                </c:pt>
                <c:pt idx="14">
                  <c:v>1281</c:v>
                </c:pt>
                <c:pt idx="15">
                  <c:v>1513</c:v>
                </c:pt>
                <c:pt idx="16">
                  <c:v>1783</c:v>
                </c:pt>
                <c:pt idx="17">
                  <c:v>2025</c:v>
                </c:pt>
                <c:pt idx="18">
                  <c:v>2240</c:v>
                </c:pt>
                <c:pt idx="19">
                  <c:v>2198</c:v>
                </c:pt>
                <c:pt idx="20">
                  <c:v>2181</c:v>
                </c:pt>
                <c:pt idx="21">
                  <c:v>2144</c:v>
                </c:pt>
                <c:pt idx="22">
                  <c:v>1854</c:v>
                </c:pt>
                <c:pt idx="23">
                  <c:v>1393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51-496C-AB59-FB241B9BC7D0}"/>
            </c:ext>
          </c:extLst>
        </c:ser>
        <c:ser>
          <c:idx val="6"/>
          <c:order val="6"/>
          <c:tx>
            <c:strRef>
              <c:f>'[1]Просмотры по часам и дням'!$AD$31</c:f>
              <c:strCache>
                <c:ptCount val="1"/>
                <c:pt idx="0">
                  <c:v>Вс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'[1]Просмотры по часам и дням'!$V$32:$V$55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'[1]Просмотры по часам и дням'!$AD$32:$AD$55</c:f>
              <c:numCache>
                <c:formatCode>General</c:formatCode>
                <c:ptCount val="24"/>
                <c:pt idx="0">
                  <c:v>1049</c:v>
                </c:pt>
                <c:pt idx="1">
                  <c:v>755</c:v>
                </c:pt>
                <c:pt idx="2">
                  <c:v>567</c:v>
                </c:pt>
                <c:pt idx="3">
                  <c:v>488</c:v>
                </c:pt>
                <c:pt idx="4">
                  <c:v>494</c:v>
                </c:pt>
                <c:pt idx="5">
                  <c:v>461</c:v>
                </c:pt>
                <c:pt idx="6">
                  <c:v>466</c:v>
                </c:pt>
                <c:pt idx="7">
                  <c:v>473</c:v>
                </c:pt>
                <c:pt idx="8">
                  <c:v>498</c:v>
                </c:pt>
                <c:pt idx="9">
                  <c:v>497</c:v>
                </c:pt>
                <c:pt idx="10">
                  <c:v>517</c:v>
                </c:pt>
                <c:pt idx="11">
                  <c:v>541</c:v>
                </c:pt>
                <c:pt idx="12">
                  <c:v>628</c:v>
                </c:pt>
                <c:pt idx="13">
                  <c:v>848</c:v>
                </c:pt>
                <c:pt idx="14">
                  <c:v>1044</c:v>
                </c:pt>
                <c:pt idx="15">
                  <c:v>1244</c:v>
                </c:pt>
                <c:pt idx="16">
                  <c:v>1559</c:v>
                </c:pt>
                <c:pt idx="17">
                  <c:v>1865</c:v>
                </c:pt>
                <c:pt idx="18">
                  <c:v>2071</c:v>
                </c:pt>
                <c:pt idx="19">
                  <c:v>2034</c:v>
                </c:pt>
                <c:pt idx="20">
                  <c:v>2020</c:v>
                </c:pt>
                <c:pt idx="21">
                  <c:v>1840</c:v>
                </c:pt>
                <c:pt idx="22">
                  <c:v>1595</c:v>
                </c:pt>
                <c:pt idx="23">
                  <c:v>1239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51-496C-AB59-FB241B9BC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907904"/>
        <c:axId val="288539967"/>
      </c:lineChart>
      <c:catAx>
        <c:axId val="85390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/>
                  <a:t>Час суток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39967"/>
        <c:crosses val="autoZero"/>
        <c:auto val="1"/>
        <c:lblAlgn val="ctr"/>
        <c:lblOffset val="100"/>
        <c:noMultiLvlLbl val="0"/>
      </c:catAx>
      <c:valAx>
        <c:axId val="28853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/>
                  <a:t>Количество просмотров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0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138320742379184"/>
          <c:y val="0.81851602882990193"/>
          <c:w val="0.62221652068241629"/>
          <c:h val="0.15774770907690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ysClr val="windowText" lastClr="000000"/>
                </a:solidFill>
              </a:rPr>
              <a:t>Структура юнит-экономики: на</a:t>
            </a:r>
            <a:r>
              <a:rPr lang="ru-RU" sz="1600" b="1" baseline="0">
                <a:solidFill>
                  <a:sysClr val="windowText" lastClr="000000"/>
                </a:solidFill>
              </a:rPr>
              <a:t> текущий момент и целевая</a:t>
            </a:r>
            <a:endParaRPr lang="ru-RU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361702519839296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67198030094134"/>
          <c:y val="0.17171296296296298"/>
          <c:w val="0.75426714585526489"/>
          <c:h val="0.601064085739282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'Юнит-экономика'!$J$10</c:f>
              <c:strCache>
                <c:ptCount val="1"/>
                <c:pt idx="0">
                  <c:v>CAC на юнит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('Юнит-экономика'!$K$9,'Юнит-экономика'!$M$9)</c:f>
              <c:strCache>
                <c:ptCount val="2"/>
                <c:pt idx="0">
                  <c:v>AS-IS</c:v>
                </c:pt>
                <c:pt idx="1">
                  <c:v>TO-BE</c:v>
                </c:pt>
              </c:strCache>
            </c:strRef>
          </c:cat>
          <c:val>
            <c:numRef>
              <c:f>('Юнит-экономика'!$K$10,'Юнит-экономика'!$M$10)</c:f>
              <c:numCache>
                <c:formatCode>_-* #,##0.00\ "₽"_-;\-* #,##0.00\ "₽"_-;_-* "-"??\ "₽"_-;_-@_-</c:formatCode>
                <c:ptCount val="2"/>
                <c:pt idx="0">
                  <c:v>437.45577549963838</c:v>
                </c:pt>
                <c:pt idx="1">
                  <c:v>137.09587408754763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5-4101-849C-70B9A364E784}"/>
            </c:ext>
          </c:extLst>
        </c:ser>
        <c:ser>
          <c:idx val="1"/>
          <c:order val="1"/>
          <c:tx>
            <c:strRef>
              <c:f>'Юнит-экономика'!$J$11</c:f>
              <c:strCache>
                <c:ptCount val="1"/>
                <c:pt idx="0">
                  <c:v>Fixed Costs на юнит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('Юнит-экономика'!$K$9,'Юнит-экономика'!$M$9)</c:f>
              <c:strCache>
                <c:ptCount val="2"/>
                <c:pt idx="0">
                  <c:v>AS-IS</c:v>
                </c:pt>
                <c:pt idx="1">
                  <c:v>TO-BE</c:v>
                </c:pt>
              </c:strCache>
            </c:strRef>
          </c:cat>
          <c:val>
            <c:numRef>
              <c:f>('Юнит-экономика'!$K$11,'Юнит-экономика'!$M$11)</c:f>
              <c:numCache>
                <c:formatCode>#,##0.00\ "₽"</c:formatCode>
                <c:ptCount val="2"/>
                <c:pt idx="0" formatCode="_-* #,##0.00\ &quot;₽&quot;_-;\-* #,##0.00\ &quot;₽&quot;_-;_-* &quot;-&quot;??\ &quot;₽&quot;_-;_-@_-">
                  <c:v>177.43090001292856</c:v>
                </c:pt>
                <c:pt idx="1">
                  <c:v>141.94472001034285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5-4101-849C-70B9A364E784}"/>
            </c:ext>
          </c:extLst>
        </c:ser>
        <c:ser>
          <c:idx val="2"/>
          <c:order val="2"/>
          <c:tx>
            <c:strRef>
              <c:f>'Юнит-экономика'!$J$12</c:f>
              <c:strCache>
                <c:ptCount val="1"/>
                <c:pt idx="0">
                  <c:v>Маржа на юнит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('Юнит-экономика'!$K$9,'Юнит-экономика'!$M$9)</c:f>
              <c:strCache>
                <c:ptCount val="2"/>
                <c:pt idx="0">
                  <c:v>AS-IS</c:v>
                </c:pt>
                <c:pt idx="1">
                  <c:v>TO-BE</c:v>
                </c:pt>
              </c:strCache>
            </c:strRef>
          </c:cat>
          <c:val>
            <c:numRef>
              <c:f>('Юнит-экономика'!$K$12,'Юнит-экономика'!$M$12)</c:f>
              <c:numCache>
                <c:formatCode>_-* #,##0.00\ "₽"_-;\-* #,##0.00\ "₽"_-;_-* "-"??\ "₽"_-;_-@_-</c:formatCode>
                <c:ptCount val="2"/>
                <c:pt idx="0">
                  <c:v>-297.53015418165603</c:v>
                </c:pt>
                <c:pt idx="1">
                  <c:v>92.979281328604571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15-4101-849C-70B9A364E7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944847"/>
        <c:axId val="1906931887"/>
      </c:barChart>
      <c:lineChart>
        <c:grouping val="standard"/>
        <c:varyColors val="0"/>
        <c:ser>
          <c:idx val="3"/>
          <c:order val="3"/>
          <c:tx>
            <c:strRef>
              <c:f>'Юнит-экономика'!$J$13</c:f>
              <c:strCache>
                <c:ptCount val="1"/>
                <c:pt idx="0">
                  <c:v>Маржинальность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('Юнит-экономика'!$K$9,'Юнит-экономика'!$M$9)</c:f>
              <c:strCache>
                <c:ptCount val="2"/>
                <c:pt idx="0">
                  <c:v>AS-IS</c:v>
                </c:pt>
                <c:pt idx="1">
                  <c:v>TO-BE</c:v>
                </c:pt>
              </c:strCache>
            </c:strRef>
          </c:cat>
          <c:val>
            <c:numRef>
              <c:f>('Юнит-экономика'!$K$13,'Юнит-экономика'!$M$13)</c:f>
              <c:numCache>
                <c:formatCode>0.0%</c:formatCode>
                <c:ptCount val="2"/>
                <c:pt idx="0">
                  <c:v>-0.93752651728690428</c:v>
                </c:pt>
                <c:pt idx="1">
                  <c:v>0.2499309511945034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15-4101-849C-70B9A364E7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6931407"/>
        <c:axId val="1906927087"/>
      </c:lineChart>
      <c:catAx>
        <c:axId val="190694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31887"/>
        <c:crosses val="autoZero"/>
        <c:auto val="1"/>
        <c:lblAlgn val="ctr"/>
        <c:lblOffset val="100"/>
        <c:noMultiLvlLbl val="0"/>
      </c:catAx>
      <c:valAx>
        <c:axId val="190693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&quot;₽&quot;_-;\-* #,##0.00\ &quot;₽&quot;_-;_-* &quot;-&quot;??\ &quot;₽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44847"/>
        <c:crosses val="autoZero"/>
        <c:crossBetween val="between"/>
      </c:valAx>
      <c:valAx>
        <c:axId val="1906927087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31407"/>
        <c:crosses val="max"/>
        <c:crossBetween val="between"/>
      </c:valAx>
      <c:catAx>
        <c:axId val="19069314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069270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027777777777762E-2"/>
          <c:y val="0.82291557305336838"/>
          <c:w val="0.95438888888888884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Зависимость среднего количества просмотров в сутки от времени суток в разрезе будни-выходные</a:t>
            </a:r>
          </a:p>
        </c:rich>
      </c:tx>
      <c:layout>
        <c:manualLayout>
          <c:xMode val="edge"/>
          <c:yMode val="edge"/>
          <c:x val="0.1035561252517853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'[1]Просмотры по часам и дням'!$AB$31</c:f>
              <c:strCache>
                <c:ptCount val="1"/>
                <c:pt idx="0">
                  <c:v>Среднее количество просмотров в будни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'[1]Просмотры по часам и дням'!$V$32:$V$55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'[1]Просмотры по часам и дням'!$AB$32:$AB$55</c:f>
              <c:numCache>
                <c:formatCode>General</c:formatCode>
                <c:ptCount val="24"/>
                <c:pt idx="0">
                  <c:v>766</c:v>
                </c:pt>
                <c:pt idx="1">
                  <c:v>459.4</c:v>
                </c:pt>
                <c:pt idx="2">
                  <c:v>243.4</c:v>
                </c:pt>
                <c:pt idx="3">
                  <c:v>122</c:v>
                </c:pt>
                <c:pt idx="4">
                  <c:v>80.2</c:v>
                </c:pt>
                <c:pt idx="5">
                  <c:v>87.6</c:v>
                </c:pt>
                <c:pt idx="6">
                  <c:v>88.6</c:v>
                </c:pt>
                <c:pt idx="7">
                  <c:v>83</c:v>
                </c:pt>
                <c:pt idx="8">
                  <c:v>87.6</c:v>
                </c:pt>
                <c:pt idx="9">
                  <c:v>100.6</c:v>
                </c:pt>
                <c:pt idx="10">
                  <c:v>131</c:v>
                </c:pt>
                <c:pt idx="11">
                  <c:v>173.8</c:v>
                </c:pt>
                <c:pt idx="12">
                  <c:v>314.39999999999998</c:v>
                </c:pt>
                <c:pt idx="13">
                  <c:v>485</c:v>
                </c:pt>
                <c:pt idx="14">
                  <c:v>751.8</c:v>
                </c:pt>
                <c:pt idx="15">
                  <c:v>1038.5999999999999</c:v>
                </c:pt>
                <c:pt idx="16">
                  <c:v>1411</c:v>
                </c:pt>
                <c:pt idx="17">
                  <c:v>1674.2</c:v>
                </c:pt>
                <c:pt idx="18">
                  <c:v>1869.8</c:v>
                </c:pt>
                <c:pt idx="19">
                  <c:v>1813.6</c:v>
                </c:pt>
                <c:pt idx="20">
                  <c:v>1827.6</c:v>
                </c:pt>
                <c:pt idx="21">
                  <c:v>1629.8</c:v>
                </c:pt>
                <c:pt idx="22">
                  <c:v>1364.2</c:v>
                </c:pt>
                <c:pt idx="23">
                  <c:v>1016.6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B-4C6E-8DAA-0C796DFDF203}"/>
            </c:ext>
          </c:extLst>
        </c:ser>
        <c:ser>
          <c:idx val="1"/>
          <c:order val="1"/>
          <c:tx>
            <c:strRef>
              <c:f>'[1]Просмотры по часам и дням'!$AE$31</c:f>
              <c:strCache>
                <c:ptCount val="1"/>
                <c:pt idx="0">
                  <c:v>Среднее количество просмотров в выходные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'[1]Просмотры по часам и дням'!$V$32:$V$55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'[1]Просмотры по часам и дням'!$AE$32:$AE$55</c:f>
              <c:numCache>
                <c:formatCode>General</c:formatCode>
                <c:ptCount val="24"/>
                <c:pt idx="0">
                  <c:v>1121.5</c:v>
                </c:pt>
                <c:pt idx="1">
                  <c:v>787</c:v>
                </c:pt>
                <c:pt idx="2">
                  <c:v>575</c:v>
                </c:pt>
                <c:pt idx="3">
                  <c:v>499.5</c:v>
                </c:pt>
                <c:pt idx="4">
                  <c:v>471.5</c:v>
                </c:pt>
                <c:pt idx="5">
                  <c:v>478.5</c:v>
                </c:pt>
                <c:pt idx="6">
                  <c:v>482</c:v>
                </c:pt>
                <c:pt idx="7">
                  <c:v>489</c:v>
                </c:pt>
                <c:pt idx="8">
                  <c:v>519</c:v>
                </c:pt>
                <c:pt idx="9">
                  <c:v>548</c:v>
                </c:pt>
                <c:pt idx="10">
                  <c:v>544</c:v>
                </c:pt>
                <c:pt idx="11">
                  <c:v>572</c:v>
                </c:pt>
                <c:pt idx="12">
                  <c:v>692</c:v>
                </c:pt>
                <c:pt idx="13">
                  <c:v>894</c:v>
                </c:pt>
                <c:pt idx="14">
                  <c:v>1162.5</c:v>
                </c:pt>
                <c:pt idx="15">
                  <c:v>1378.5</c:v>
                </c:pt>
                <c:pt idx="16">
                  <c:v>1671</c:v>
                </c:pt>
                <c:pt idx="17">
                  <c:v>1945</c:v>
                </c:pt>
                <c:pt idx="18">
                  <c:v>2155.5</c:v>
                </c:pt>
                <c:pt idx="19">
                  <c:v>2116</c:v>
                </c:pt>
                <c:pt idx="20">
                  <c:v>2100.5</c:v>
                </c:pt>
                <c:pt idx="21">
                  <c:v>1992</c:v>
                </c:pt>
                <c:pt idx="22">
                  <c:v>1724.5</c:v>
                </c:pt>
                <c:pt idx="23">
                  <c:v>1316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8B-4C6E-8DAA-0C796DFDF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6933807"/>
        <c:axId val="1906925647"/>
      </c:barChart>
      <c:catAx>
        <c:axId val="1906933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/>
                  <a:t>Час суток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25647"/>
        <c:crosses val="autoZero"/>
        <c:auto val="1"/>
        <c:lblAlgn val="ctr"/>
        <c:lblOffset val="100"/>
        <c:noMultiLvlLbl val="0"/>
      </c:catAx>
      <c:valAx>
        <c:axId val="190692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/>
                  <a:t>Количество просмотров</a:t>
                </a:r>
              </a:p>
            </c:rich>
          </c:tx>
          <c:layout>
            <c:manualLayout>
              <c:xMode val="edge"/>
              <c:yMode val="edge"/>
              <c:x val="2.1317829457364341E-2"/>
              <c:y val="0.2462037037037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3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фильмов по</a:t>
            </a:r>
            <a:r>
              <a:rPr lang="ru-RU" baseline="0"/>
              <a:t> долям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59667541557306E-2"/>
          <c:y val="0.16912037037037039"/>
          <c:w val="0.45963888888888887"/>
          <c:h val="0.76606481481481481"/>
        </c:manualLayout>
      </c:layout>
      <c:pieChart>
        <c:varyColors val="1"/>
        <c:ser>
          <c:idx val="1"/>
          <c:order val="0"/>
          <c:tx>
            <c:strRef>
              <c:f>'[1]Популярность фильмов'!$N$7</c:f>
              <c:strCache>
                <c:ptCount val="1"/>
                <c:pt idx="0">
                  <c:v>фильмов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2953-414E-B2DB-27AF8E98B4A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2953-414E-B2DB-27AF8E98B4A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2953-414E-B2DB-27AF8E98B4A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91FE403-492A-4AF1-8F4C-FE4C16CE80D9}" type="CELLRANGE">
                      <a:rPr lang="en-GB"/>
                      <a:pPr/>
                      <a:t>[ДИАПАЗОН ЯЧЕЕК]</a:t>
                    </a:fld>
                    <a:r>
                      <a:rPr lang="en-GB" baseline="0"/>
                      <a:t> </a:t>
                    </a:r>
                    <a:fld id="{69DA2E5E-AFCA-4857-B384-57B60C863C98}" type="SERIESNAME">
                      <a:rPr lang="en-GB" baseline="0"/>
                      <a:pPr/>
                      <a:t>[ИМЯ РЯДА]</a:t>
                    </a:fld>
                    <a:endParaRPr lang="en-GB" baseline="0"/>
                  </a:p>
                </c:rich>
              </c:tx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953-414E-B2DB-27AF8E98B4A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9DFD61B-E407-42ED-97F8-B5375133683E}" type="CELLRANGE">
                      <a:rPr lang="en-GB"/>
                      <a:pPr/>
                      <a:t>[ДИАПАЗОН ЯЧЕЕК]</a:t>
                    </a:fld>
                    <a:r>
                      <a:rPr lang="en-GB" baseline="0"/>
                      <a:t> </a:t>
                    </a:r>
                    <a:fld id="{3B0F8188-2685-4FE2-87B3-C5C858BDB204}" type="SERIESNAME">
                      <a:rPr lang="en-GB" baseline="0"/>
                      <a:pPr/>
                      <a:t>[ИМЯ РЯДА]</a:t>
                    </a:fld>
                    <a:endParaRPr lang="en-GB" baseline="0"/>
                  </a:p>
                </c:rich>
              </c:tx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953-414E-B2DB-27AF8E98B4A5}"/>
                </c:ext>
              </c:extLst>
            </c:dLbl>
            <c:dLbl>
              <c:idx val="2"/>
              <c:layout>
                <c:manualLayout>
                  <c:x val="0.11778390201224846"/>
                  <c:y val="0.18112569262175562"/>
                </c:manualLayout>
              </c:layout>
              <c:tx>
                <c:rich>
                  <a:bodyPr/>
                  <a:lstStyle/>
                  <a:p>
                    <a:fld id="{27D61413-DD85-4B3F-AFE7-1FEEA9F91D18}" type="CELLRANGE">
                      <a:rPr lang="en-US" baseline="0"/>
                      <a:pPr/>
                      <a:t>[ДИАПАЗОН ЯЧЕЕК]</a:t>
                    </a:fld>
                    <a:r>
                      <a:rPr lang="en-US" baseline="0"/>
                      <a:t> </a:t>
                    </a:r>
                    <a:fld id="{6780EF85-7931-4D16-87E9-3351939243DB}" type="SERIESNAME">
                      <a:rPr lang="en-US" baseline="0"/>
                      <a:pPr/>
                      <a:t>[ИМЯ РЯДА]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953-414E-B2DB-27AF8E98B4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'[1]Популярность фильмов'!$L$8:$L$10</c:f>
              <c:strCache>
                <c:ptCount val="3"/>
                <c:pt idx="0">
                  <c:v>50% просмотров</c:v>
                </c:pt>
                <c:pt idx="1">
                  <c:v>50-80% просмотров</c:v>
                </c:pt>
                <c:pt idx="2">
                  <c:v>последние 20% просмотров</c:v>
                </c:pt>
              </c:strCache>
            </c:strRef>
          </c:cat>
          <c:val>
            <c:numRef>
              <c:f>'[1]Популярность фильмов'!$N$8:$N$10</c:f>
              <c:numCache>
                <c:formatCode>0.00%</c:formatCode>
                <c:ptCount val="3"/>
                <c:pt idx="0">
                  <c:v>0.49890444482385748</c:v>
                </c:pt>
                <c:pt idx="1">
                  <c:v>0.30092908770132604</c:v>
                </c:pt>
                <c:pt idx="2">
                  <c:v>0.20016646747481645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'[1]Популярность фильмов'!$M$8:$M$10</c15:f>
                <c15:dlblRangeCache>
                  <c:ptCount val="3"/>
                  <c:pt idx="0">
                    <c:v>72</c:v>
                  </c:pt>
                  <c:pt idx="1">
                    <c:v>575</c:v>
                  </c:pt>
                  <c:pt idx="2">
                    <c:v>4495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2953-414E-B2DB-27AF8E98B4A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44444444444444"/>
          <c:y val="0.31459390492855066"/>
          <c:w val="0.43888888888888894"/>
          <c:h val="0.475117381160688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chemeClr val="tx1"/>
                </a:solidFill>
              </a:rPr>
              <a:t>Популярность фильмов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Количество просмотров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6"/>
              <c:pt idx="0">
                <c:v>фильм 411922</c:v>
              </c:pt>
              <c:pt idx="1">
                <c:v>фильм 250679</c:v>
              </c:pt>
              <c:pt idx="2">
                <c:v>фильм 158978</c:v>
              </c:pt>
              <c:pt idx="3">
                <c:v>фильм 230507</c:v>
              </c:pt>
              <c:pt idx="4">
                <c:v>фильм 351192</c:v>
              </c:pt>
              <c:pt idx="5">
                <c:v>фильм 347008</c:v>
              </c:pt>
              <c:pt idx="6">
                <c:v>фильм 118549</c:v>
              </c:pt>
              <c:pt idx="7">
                <c:v>фильм 347393</c:v>
              </c:pt>
              <c:pt idx="8">
                <c:v>фильм 470762</c:v>
              </c:pt>
              <c:pt idx="9">
                <c:v>фильм 21760</c:v>
              </c:pt>
              <c:pt idx="10">
                <c:v>фильм 182191</c:v>
              </c:pt>
              <c:pt idx="11">
                <c:v>фильм 154256</c:v>
              </c:pt>
              <c:pt idx="12">
                <c:v>фильм 153893</c:v>
              </c:pt>
              <c:pt idx="13">
                <c:v>фильм 439981</c:v>
              </c:pt>
              <c:pt idx="14">
                <c:v>фильм 227775</c:v>
              </c:pt>
              <c:pt idx="15">
                <c:v>фильм 88863</c:v>
              </c:pt>
              <c:pt idx="16">
                <c:v>фильм 258219</c:v>
              </c:pt>
              <c:pt idx="17">
                <c:v>от 500 до 1000 просмотров</c:v>
              </c:pt>
              <c:pt idx="18">
                <c:v>от 300 до 500 просмотров</c:v>
              </c:pt>
              <c:pt idx="19">
                <c:v>от 200 до 300 просмотров</c:v>
              </c:pt>
              <c:pt idx="20">
                <c:v>от 100 до 200 просмотров</c:v>
              </c:pt>
              <c:pt idx="21">
                <c:v>от 50 до 100 просмотров</c:v>
              </c:pt>
              <c:pt idx="22">
                <c:v>от 25 до 50 просмотров</c:v>
              </c:pt>
              <c:pt idx="23">
                <c:v>от 10 до 25 просмотров</c:v>
              </c:pt>
              <c:pt idx="24">
                <c:v>от 10 до 5 просмотров</c:v>
              </c:pt>
              <c:pt idx="25">
                <c:v>меньше 5 просмотров</c:v>
              </c:pt>
            </c:strLit>
          </c:cat>
          <c:val>
            <c:numLit>
              <c:formatCode>General</c:formatCode>
              <c:ptCount val="26"/>
              <c:pt idx="0">
                <c:v>8071</c:v>
              </c:pt>
              <c:pt idx="1">
                <c:v>5079</c:v>
              </c:pt>
              <c:pt idx="2">
                <c:v>4240</c:v>
              </c:pt>
              <c:pt idx="3">
                <c:v>3824</c:v>
              </c:pt>
              <c:pt idx="4">
                <c:v>3501</c:v>
              </c:pt>
              <c:pt idx="5">
                <c:v>2508</c:v>
              </c:pt>
              <c:pt idx="6">
                <c:v>2288</c:v>
              </c:pt>
              <c:pt idx="7">
                <c:v>2092</c:v>
              </c:pt>
              <c:pt idx="8">
                <c:v>1776</c:v>
              </c:pt>
              <c:pt idx="9">
                <c:v>1592</c:v>
              </c:pt>
              <c:pt idx="10">
                <c:v>1541</c:v>
              </c:pt>
              <c:pt idx="11">
                <c:v>1394</c:v>
              </c:pt>
              <c:pt idx="12">
                <c:v>1381</c:v>
              </c:pt>
              <c:pt idx="13">
                <c:v>1320</c:v>
              </c:pt>
              <c:pt idx="14">
                <c:v>1266</c:v>
              </c:pt>
              <c:pt idx="15">
                <c:v>1079</c:v>
              </c:pt>
              <c:pt idx="16">
                <c:v>1036</c:v>
              </c:pt>
              <c:pt idx="17">
                <c:v>12790</c:v>
              </c:pt>
              <c:pt idx="18">
                <c:v>11636</c:v>
              </c:pt>
              <c:pt idx="19">
                <c:v>7847</c:v>
              </c:pt>
              <c:pt idx="20">
                <c:v>14058</c:v>
              </c:pt>
              <c:pt idx="21">
                <c:v>11240</c:v>
              </c:pt>
              <c:pt idx="22">
                <c:v>12990</c:v>
              </c:pt>
              <c:pt idx="23">
                <c:v>12889</c:v>
              </c:pt>
              <c:pt idx="24">
                <c:v>6546</c:v>
              </c:pt>
              <c:pt idx="25">
                <c:v>6584</c:v>
              </c:pt>
            </c:numLit>
          </c:val>
          <c:extLst>
            <c:ext xmlns:c16="http://schemas.microsoft.com/office/drawing/2014/chart" uri="{C3380CC4-5D6E-409C-BE32-E72D297353CC}">
              <c16:uniqueId val="{00000000-CB06-4E9A-B7BB-895FEF1ED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0023648"/>
        <c:axId val="1380011648"/>
      </c:barChart>
      <c:lineChart>
        <c:grouping val="standard"/>
        <c:varyColors val="0"/>
        <c:ser>
          <c:idx val="1"/>
          <c:order val="1"/>
          <c:tx>
            <c:v>Доля в общем количестве просмотров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6"/>
              <c:pt idx="0">
                <c:v>фильм 411922</c:v>
              </c:pt>
              <c:pt idx="1">
                <c:v>фильм 250679</c:v>
              </c:pt>
              <c:pt idx="2">
                <c:v>фильм 158978</c:v>
              </c:pt>
              <c:pt idx="3">
                <c:v>фильм 230507</c:v>
              </c:pt>
              <c:pt idx="4">
                <c:v>фильм 351192</c:v>
              </c:pt>
              <c:pt idx="5">
                <c:v>фильм 347008</c:v>
              </c:pt>
              <c:pt idx="6">
                <c:v>фильм 118549</c:v>
              </c:pt>
              <c:pt idx="7">
                <c:v>фильм 347393</c:v>
              </c:pt>
              <c:pt idx="8">
                <c:v>фильм 470762</c:v>
              </c:pt>
              <c:pt idx="9">
                <c:v>фильм 21760</c:v>
              </c:pt>
              <c:pt idx="10">
                <c:v>фильм 182191</c:v>
              </c:pt>
              <c:pt idx="11">
                <c:v>фильм 154256</c:v>
              </c:pt>
              <c:pt idx="12">
                <c:v>фильм 153893</c:v>
              </c:pt>
              <c:pt idx="13">
                <c:v>фильм 439981</c:v>
              </c:pt>
              <c:pt idx="14">
                <c:v>фильм 227775</c:v>
              </c:pt>
              <c:pt idx="15">
                <c:v>фильм 88863</c:v>
              </c:pt>
              <c:pt idx="16">
                <c:v>фильм 258219</c:v>
              </c:pt>
              <c:pt idx="17">
                <c:v>от 500 до 1000 просмотров</c:v>
              </c:pt>
              <c:pt idx="18">
                <c:v>от 300 до 500 просмотров</c:v>
              </c:pt>
              <c:pt idx="19">
                <c:v>от 200 до 300 просмотров</c:v>
              </c:pt>
              <c:pt idx="20">
                <c:v>от 100 до 200 просмотров</c:v>
              </c:pt>
              <c:pt idx="21">
                <c:v>от 50 до 100 просмотров</c:v>
              </c:pt>
              <c:pt idx="22">
                <c:v>от 25 до 50 просмотров</c:v>
              </c:pt>
              <c:pt idx="23">
                <c:v>от 10 до 25 просмотров</c:v>
              </c:pt>
              <c:pt idx="24">
                <c:v>от 10 до 5 просмотров</c:v>
              </c:pt>
              <c:pt idx="25">
                <c:v>меньше 5 просмотров</c:v>
              </c:pt>
            </c:strLit>
          </c:cat>
          <c:val>
            <c:numLit>
              <c:formatCode>General</c:formatCode>
              <c:ptCount val="26"/>
              <c:pt idx="0">
                <c:v>5.7417050822377781E-2</c:v>
              </c:pt>
              <c:pt idx="1">
                <c:v>3.6131978828751923E-2</c:v>
              </c:pt>
              <c:pt idx="2">
                <c:v>3.0163337317170337E-2</c:v>
              </c:pt>
              <c:pt idx="3">
                <c:v>2.7203915542655513E-2</c:v>
              </c:pt>
              <c:pt idx="4">
                <c:v>2.4906095270616355E-2</c:v>
              </c:pt>
              <c:pt idx="5">
                <c:v>1.7841898582892264E-2</c:v>
              </c:pt>
              <c:pt idx="6">
                <c:v>1.6276819759831539E-2</c:v>
              </c:pt>
              <c:pt idx="7">
                <c:v>1.488247680837744E-2</c:v>
              </c:pt>
              <c:pt idx="8">
                <c:v>1.2634454498890217E-2</c:v>
              </c:pt>
              <c:pt idx="9">
                <c:v>1.1325479483239429E-2</c:v>
              </c:pt>
              <c:pt idx="10">
                <c:v>1.0962665756075352E-2</c:v>
              </c:pt>
              <c:pt idx="11">
                <c:v>9.9169085424847762E-3</c:v>
              </c:pt>
              <c:pt idx="12">
                <c:v>9.8244266120311886E-3</c:v>
              </c:pt>
              <c:pt idx="13">
                <c:v>9.3904729383643502E-3</c:v>
              </c:pt>
              <c:pt idx="14">
                <c:v>9.0063172272494448E-3</c:v>
              </c:pt>
              <c:pt idx="15">
                <c:v>7.6760002276478291E-3</c:v>
              </c:pt>
              <c:pt idx="16">
                <c:v>7.3700984576859597E-3</c:v>
              </c:pt>
              <c:pt idx="17">
                <c:v>9.098799157703033E-2</c:v>
              </c:pt>
              <c:pt idx="18">
                <c:v>8.2778441750611817E-2</c:v>
              </c:pt>
              <c:pt idx="19">
                <c:v>5.582351602071596E-2</c:v>
              </c:pt>
              <c:pt idx="20">
                <c:v>0.10000853679358039</c:v>
              </c:pt>
              <c:pt idx="21">
                <c:v>7.9961299869102526E-2</c:v>
              </c:pt>
              <c:pt idx="22">
                <c:v>9.2410790507085463E-2</c:v>
              </c:pt>
              <c:pt idx="23">
                <c:v>9.1692277047407608E-2</c:v>
              </c:pt>
              <c:pt idx="24">
                <c:v>4.6568208980707002E-2</c:v>
              </c:pt>
              <c:pt idx="25">
                <c:v>4.683854077741495E-2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B06-4E9A-B7BB-895FEF1ED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036895"/>
        <c:axId val="294036415"/>
      </c:lineChart>
      <c:catAx>
        <c:axId val="138002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>
                    <a:solidFill>
                      <a:schemeClr val="tx1"/>
                    </a:solidFill>
                  </a:rPr>
                  <a:t>Фильмы и категории фильмов по популярности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11648"/>
        <c:crosses val="autoZero"/>
        <c:auto val="1"/>
        <c:lblAlgn val="ctr"/>
        <c:lblOffset val="100"/>
        <c:noMultiLvlLbl val="0"/>
      </c:catAx>
      <c:valAx>
        <c:axId val="13800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>
                    <a:solidFill>
                      <a:schemeClr val="tx1"/>
                    </a:solidFill>
                  </a:rPr>
                  <a:t>Количество просмотров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23648"/>
        <c:crosses val="autoZero"/>
        <c:crossBetween val="between"/>
      </c:valAx>
      <c:valAx>
        <c:axId val="2940364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>
                    <a:solidFill>
                      <a:schemeClr val="tx1"/>
                    </a:solidFill>
                  </a:rPr>
                  <a:t>Доля от общего количества просмотров</a:t>
                </a:r>
              </a:p>
            </c:rich>
          </c:tx>
          <c:layout>
            <c:manualLayout>
              <c:xMode val="edge"/>
              <c:yMode val="edge"/>
              <c:x val="0.95672993096479853"/>
              <c:y val="9.41038402248507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36895"/>
        <c:crosses val="max"/>
        <c:crossBetween val="between"/>
      </c:valAx>
      <c:catAx>
        <c:axId val="294036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036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310412684439315"/>
          <c:y val="9.9364174913869147E-2"/>
          <c:w val="0.54109957272724474"/>
          <c:h val="5.70199080397873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11760</xdr:rowOff>
    </xdr:from>
    <xdr:to>
      <xdr:col>8</xdr:col>
      <xdr:colOff>764351</xdr:colOff>
      <xdr:row>25</xdr:row>
      <xdr:rowOff>3170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891BB77-39FD-4460-AD95-B34404CB8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8</xdr:col>
      <xdr:colOff>756107</xdr:colOff>
      <xdr:row>44</xdr:row>
      <xdr:rowOff>176753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5375B06-A4CC-4281-BC2A-E8346A1C9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-1</xdr:colOff>
      <xdr:row>25</xdr:row>
      <xdr:rowOff>186571</xdr:rowOff>
    </xdr:from>
    <xdr:to>
      <xdr:col>18</xdr:col>
      <xdr:colOff>752593</xdr:colOff>
      <xdr:row>45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E285457-73AD-4501-90B0-FDE63CAD5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11760</xdr:rowOff>
    </xdr:from>
    <xdr:to>
      <xdr:col>8</xdr:col>
      <xdr:colOff>764351</xdr:colOff>
      <xdr:row>65</xdr:row>
      <xdr:rowOff>11760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03E68E0-C73A-45BB-94C6-E008A3B81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66</xdr:row>
      <xdr:rowOff>1</xdr:rowOff>
    </xdr:from>
    <xdr:to>
      <xdr:col>9</xdr:col>
      <xdr:colOff>11759</xdr:colOff>
      <xdr:row>83</xdr:row>
      <xdr:rowOff>11761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7F936AF-DBFD-4F26-8AC2-42EB138DE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</xdr:colOff>
      <xdr:row>66</xdr:row>
      <xdr:rowOff>0</xdr:rowOff>
    </xdr:from>
    <xdr:to>
      <xdr:col>19</xdr:col>
      <xdr:colOff>1</xdr:colOff>
      <xdr:row>83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061A730-5091-40AC-A8DB-0E5ECA583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65</xdr:row>
      <xdr:rowOff>11759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4E052831-AE38-47E9-B633-12F34A706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26</xdr:col>
      <xdr:colOff>29270</xdr:colOff>
      <xdr:row>15</xdr:row>
      <xdr:rowOff>6420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DC92159-7158-4CC9-893F-FDA838C05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-1</xdr:colOff>
      <xdr:row>6</xdr:row>
      <xdr:rowOff>11758</xdr:rowOff>
    </xdr:from>
    <xdr:to>
      <xdr:col>18</xdr:col>
      <xdr:colOff>752592</xdr:colOff>
      <xdr:row>25</xdr:row>
      <xdr:rowOff>11758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2CB75FD8-4854-42B4-946E-E14A49FA8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648469</xdr:colOff>
      <xdr:row>13</xdr:row>
      <xdr:rowOff>201469</xdr:rowOff>
    </xdr:from>
    <xdr:to>
      <xdr:col>12</xdr:col>
      <xdr:colOff>19243</xdr:colOff>
      <xdr:row>28</xdr:row>
      <xdr:rowOff>10200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618A87A-07B7-4D55-8B11-357D0E8D8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lga\Desktop\&#1052;&#1072;&#1084;&#1080;&#1085;&#1086;\08%2005_51_4564588df1117013.58264472&#1050;&#1091;&#1088;&#1089;&#1086;&#1074;&#1086;&#1081;&#1087;&#1088;&#1086;&#1077;&#1082;&#1090;excel_&#1043;&#1085;&#1080;&#1083;&#1080;&#1094;&#1082;&#1072;&#1103;&#1040;&#1085;&#1085;&#1072;.xlsx" TargetMode="External"/><Relationship Id="rId1" Type="http://schemas.openxmlformats.org/officeDocument/2006/relationships/externalLinkPath" Target="08%2005_51_4564588df1117013.58264472&#1050;&#1091;&#1088;&#1089;&#1086;&#1074;&#1086;&#1081;&#1087;&#1088;&#1086;&#1077;&#1082;&#1090;excel_&#1043;&#1085;&#1080;&#1083;&#1080;&#1094;&#1082;&#1072;&#1103;&#1040;&#1085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Подписчики"/>
      <sheetName val="Просмотры"/>
      <sheetName val="Курсовой Проект Часть 1"/>
      <sheetName val="Финансы"/>
      <sheetName val="Визуализация"/>
      <sheetName val="Популярность фильмов"/>
      <sheetName val="Часовые пояса"/>
      <sheetName val="Просмотры по часам и дням"/>
    </sheetNames>
    <sheetDataSet>
      <sheetData sheetId="0"/>
      <sheetData sheetId="1"/>
      <sheetData sheetId="2">
        <row r="1">
          <cell r="B1" t="str">
            <v>Количество новых подписок</v>
          </cell>
          <cell r="C1" t="str">
            <v>Количество просмотров</v>
          </cell>
          <cell r="D1" t="str">
            <v>Количество уникальных юзеров</v>
          </cell>
          <cell r="F1" t="str">
            <v>Среднее количество просмотров на 1 юзера</v>
          </cell>
        </row>
        <row r="2">
          <cell r="A2">
            <v>44256</v>
          </cell>
          <cell r="B2">
            <v>201</v>
          </cell>
          <cell r="C2">
            <v>165</v>
          </cell>
          <cell r="D2">
            <v>164</v>
          </cell>
          <cell r="F2">
            <v>1.0060975609756098</v>
          </cell>
        </row>
        <row r="3">
          <cell r="A3">
            <v>44287</v>
          </cell>
          <cell r="B3">
            <v>5122</v>
          </cell>
          <cell r="C3">
            <v>11466</v>
          </cell>
          <cell r="D3">
            <v>5066</v>
          </cell>
          <cell r="F3">
            <v>2.2633241215949469</v>
          </cell>
        </row>
        <row r="4">
          <cell r="A4">
            <v>44317</v>
          </cell>
          <cell r="B4">
            <v>4396</v>
          </cell>
          <cell r="C4">
            <v>29990</v>
          </cell>
          <cell r="D4">
            <v>8622</v>
          </cell>
          <cell r="F4">
            <v>3.4783112966829042</v>
          </cell>
        </row>
        <row r="5">
          <cell r="A5">
            <v>44348</v>
          </cell>
          <cell r="B5">
            <v>3255</v>
          </cell>
          <cell r="C5">
            <v>34863</v>
          </cell>
          <cell r="D5">
            <v>10018</v>
          </cell>
          <cell r="F5">
            <v>3.4800359353164305</v>
          </cell>
        </row>
        <row r="6">
          <cell r="A6">
            <v>44378</v>
          </cell>
          <cell r="B6">
            <v>1916</v>
          </cell>
          <cell r="C6">
            <v>35348</v>
          </cell>
          <cell r="D6">
            <v>9491</v>
          </cell>
          <cell r="F6">
            <v>3.7243704562216835</v>
          </cell>
        </row>
        <row r="7">
          <cell r="A7">
            <v>44409</v>
          </cell>
          <cell r="B7">
            <v>378</v>
          </cell>
          <cell r="C7">
            <v>28736</v>
          </cell>
          <cell r="D7">
            <v>7480</v>
          </cell>
          <cell r="F7">
            <v>3.8417112299465241</v>
          </cell>
        </row>
        <row r="8">
          <cell r="A8">
            <v>44440</v>
          </cell>
          <cell r="B8">
            <v>22</v>
          </cell>
        </row>
      </sheetData>
      <sheetData sheetId="3">
        <row r="2">
          <cell r="C2">
            <v>350</v>
          </cell>
        </row>
        <row r="9">
          <cell r="E9">
            <v>317.35652133091088</v>
          </cell>
        </row>
      </sheetData>
      <sheetData sheetId="4"/>
      <sheetData sheetId="5">
        <row r="7">
          <cell r="N7" t="str">
            <v>фильмов</v>
          </cell>
        </row>
        <row r="8">
          <cell r="L8" t="str">
            <v>50% просмотров</v>
          </cell>
          <cell r="M8">
            <v>72</v>
          </cell>
          <cell r="N8">
            <v>0.49890444482385748</v>
          </cell>
        </row>
        <row r="9">
          <cell r="L9" t="str">
            <v>50-80% просмотров</v>
          </cell>
          <cell r="M9">
            <v>575</v>
          </cell>
          <cell r="N9">
            <v>0.30092908770132604</v>
          </cell>
        </row>
        <row r="10">
          <cell r="L10" t="str">
            <v>последние 20% просмотров</v>
          </cell>
          <cell r="M10">
            <v>4495</v>
          </cell>
          <cell r="N10">
            <v>0.20016646747481645</v>
          </cell>
        </row>
      </sheetData>
      <sheetData sheetId="6">
        <row r="1">
          <cell r="F1" t="str">
            <v>Количество подписчиков</v>
          </cell>
        </row>
        <row r="2">
          <cell r="D2" t="str">
            <v>UTC-11</v>
          </cell>
          <cell r="F2">
            <v>0</v>
          </cell>
        </row>
        <row r="3">
          <cell r="D3" t="str">
            <v>UTC-10</v>
          </cell>
          <cell r="F3">
            <v>0</v>
          </cell>
        </row>
        <row r="4">
          <cell r="D4" t="str">
            <v>UTC-9</v>
          </cell>
          <cell r="F4">
            <v>15</v>
          </cell>
        </row>
        <row r="5">
          <cell r="D5" t="str">
            <v>UTC-8</v>
          </cell>
          <cell r="F5">
            <v>149</v>
          </cell>
        </row>
        <row r="6">
          <cell r="D6" t="str">
            <v>UTC-7</v>
          </cell>
          <cell r="F6">
            <v>109</v>
          </cell>
        </row>
        <row r="7">
          <cell r="D7" t="str">
            <v>UTC-6</v>
          </cell>
          <cell r="F7">
            <v>123</v>
          </cell>
        </row>
        <row r="8">
          <cell r="D8" t="str">
            <v>UTC-5</v>
          </cell>
          <cell r="F8">
            <v>183</v>
          </cell>
        </row>
        <row r="9">
          <cell r="D9" t="str">
            <v>UTC-4</v>
          </cell>
          <cell r="F9">
            <v>306</v>
          </cell>
        </row>
        <row r="10">
          <cell r="D10" t="str">
            <v>UTC-3</v>
          </cell>
          <cell r="F10">
            <v>147</v>
          </cell>
        </row>
        <row r="11">
          <cell r="D11" t="str">
            <v>UTC-2</v>
          </cell>
          <cell r="F11">
            <v>15</v>
          </cell>
        </row>
        <row r="12">
          <cell r="D12" t="str">
            <v>UTC-1</v>
          </cell>
          <cell r="F12">
            <v>29</v>
          </cell>
        </row>
        <row r="13">
          <cell r="D13" t="str">
            <v>UTC+0</v>
          </cell>
          <cell r="F13">
            <v>2430</v>
          </cell>
        </row>
        <row r="14">
          <cell r="D14" t="str">
            <v>UTC+1</v>
          </cell>
          <cell r="F14">
            <v>4526</v>
          </cell>
        </row>
        <row r="15">
          <cell r="D15" t="str">
            <v>UTC+2</v>
          </cell>
          <cell r="F15">
            <v>3214</v>
          </cell>
        </row>
        <row r="16">
          <cell r="D16" t="str">
            <v>UTC+3</v>
          </cell>
          <cell r="F16">
            <v>2164</v>
          </cell>
        </row>
        <row r="17">
          <cell r="D17" t="str">
            <v>UTC+4</v>
          </cell>
          <cell r="F17">
            <v>483</v>
          </cell>
        </row>
        <row r="18">
          <cell r="D18" t="str">
            <v>UTC+5</v>
          </cell>
          <cell r="F18">
            <v>342</v>
          </cell>
        </row>
        <row r="19">
          <cell r="D19" t="str">
            <v>UTC+6</v>
          </cell>
          <cell r="F19">
            <v>303</v>
          </cell>
        </row>
        <row r="20">
          <cell r="D20" t="str">
            <v>UTC+7</v>
          </cell>
          <cell r="F20">
            <v>355</v>
          </cell>
        </row>
        <row r="21">
          <cell r="D21" t="str">
            <v>UTC+8</v>
          </cell>
          <cell r="F21">
            <v>99</v>
          </cell>
        </row>
        <row r="22">
          <cell r="D22" t="str">
            <v>UTC+9</v>
          </cell>
          <cell r="F22">
            <v>139</v>
          </cell>
        </row>
        <row r="23">
          <cell r="D23" t="str">
            <v>UTC+10</v>
          </cell>
          <cell r="F23">
            <v>36</v>
          </cell>
        </row>
        <row r="24">
          <cell r="D24" t="str">
            <v>UTC+11</v>
          </cell>
          <cell r="F24">
            <v>55</v>
          </cell>
        </row>
        <row r="25">
          <cell r="D25" t="str">
            <v>UTC+12</v>
          </cell>
          <cell r="F25">
            <v>68</v>
          </cell>
        </row>
      </sheetData>
      <sheetData sheetId="7">
        <row r="31">
          <cell r="W31" t="str">
            <v>Пн</v>
          </cell>
          <cell r="X31" t="str">
            <v>Вт</v>
          </cell>
          <cell r="Y31" t="str">
            <v>Ср</v>
          </cell>
          <cell r="Z31" t="str">
            <v>Чт</v>
          </cell>
          <cell r="AA31" t="str">
            <v>Пт</v>
          </cell>
          <cell r="AB31" t="str">
            <v>Среднее количество просмотров в будни</v>
          </cell>
          <cell r="AC31" t="str">
            <v>Сб</v>
          </cell>
          <cell r="AD31" t="str">
            <v>Вс</v>
          </cell>
          <cell r="AE31" t="str">
            <v>Среднее количество просмотров в выходные</v>
          </cell>
        </row>
        <row r="32">
          <cell r="V32">
            <v>0</v>
          </cell>
          <cell r="W32">
            <v>755</v>
          </cell>
          <cell r="X32">
            <v>674</v>
          </cell>
          <cell r="Y32">
            <v>690</v>
          </cell>
          <cell r="Z32">
            <v>722</v>
          </cell>
          <cell r="AA32">
            <v>989</v>
          </cell>
          <cell r="AB32">
            <v>766</v>
          </cell>
          <cell r="AC32">
            <v>1194</v>
          </cell>
          <cell r="AD32">
            <v>1049</v>
          </cell>
          <cell r="AE32">
            <v>1121.5</v>
          </cell>
        </row>
        <row r="33">
          <cell r="V33">
            <v>1</v>
          </cell>
          <cell r="W33">
            <v>493</v>
          </cell>
          <cell r="X33">
            <v>382</v>
          </cell>
          <cell r="Y33">
            <v>406</v>
          </cell>
          <cell r="Z33">
            <v>394</v>
          </cell>
          <cell r="AA33">
            <v>622</v>
          </cell>
          <cell r="AB33">
            <v>459.4</v>
          </cell>
          <cell r="AC33">
            <v>819</v>
          </cell>
          <cell r="AD33">
            <v>755</v>
          </cell>
          <cell r="AE33">
            <v>787</v>
          </cell>
        </row>
        <row r="34">
          <cell r="V34">
            <v>2</v>
          </cell>
          <cell r="W34">
            <v>297</v>
          </cell>
          <cell r="X34">
            <v>190</v>
          </cell>
          <cell r="Y34">
            <v>223</v>
          </cell>
          <cell r="Z34">
            <v>204</v>
          </cell>
          <cell r="AA34">
            <v>303</v>
          </cell>
          <cell r="AB34">
            <v>243.4</v>
          </cell>
          <cell r="AC34">
            <v>583</v>
          </cell>
          <cell r="AD34">
            <v>567</v>
          </cell>
          <cell r="AE34">
            <v>575</v>
          </cell>
        </row>
        <row r="35">
          <cell r="V35">
            <v>3</v>
          </cell>
          <cell r="W35">
            <v>159</v>
          </cell>
          <cell r="X35">
            <v>108</v>
          </cell>
          <cell r="Y35">
            <v>111</v>
          </cell>
          <cell r="Z35">
            <v>93</v>
          </cell>
          <cell r="AA35">
            <v>139</v>
          </cell>
          <cell r="AB35">
            <v>122</v>
          </cell>
          <cell r="AC35">
            <v>511</v>
          </cell>
          <cell r="AD35">
            <v>488</v>
          </cell>
          <cell r="AE35">
            <v>499.5</v>
          </cell>
        </row>
        <row r="36">
          <cell r="V36">
            <v>4</v>
          </cell>
          <cell r="W36">
            <v>103</v>
          </cell>
          <cell r="X36">
            <v>58</v>
          </cell>
          <cell r="Y36">
            <v>73</v>
          </cell>
          <cell r="Z36">
            <v>75</v>
          </cell>
          <cell r="AA36">
            <v>92</v>
          </cell>
          <cell r="AB36">
            <v>80.2</v>
          </cell>
          <cell r="AC36">
            <v>449</v>
          </cell>
          <cell r="AD36">
            <v>494</v>
          </cell>
          <cell r="AE36">
            <v>471.5</v>
          </cell>
        </row>
        <row r="37">
          <cell r="V37">
            <v>5</v>
          </cell>
          <cell r="W37">
            <v>102</v>
          </cell>
          <cell r="X37">
            <v>88</v>
          </cell>
          <cell r="Y37">
            <v>72</v>
          </cell>
          <cell r="Z37">
            <v>85</v>
          </cell>
          <cell r="AA37">
            <v>91</v>
          </cell>
          <cell r="AB37">
            <v>87.6</v>
          </cell>
          <cell r="AC37">
            <v>496</v>
          </cell>
          <cell r="AD37">
            <v>461</v>
          </cell>
          <cell r="AE37">
            <v>478.5</v>
          </cell>
        </row>
        <row r="38">
          <cell r="V38">
            <v>6</v>
          </cell>
          <cell r="W38">
            <v>106</v>
          </cell>
          <cell r="X38">
            <v>61</v>
          </cell>
          <cell r="Y38">
            <v>80</v>
          </cell>
          <cell r="Z38">
            <v>87</v>
          </cell>
          <cell r="AA38">
            <v>109</v>
          </cell>
          <cell r="AB38">
            <v>88.6</v>
          </cell>
          <cell r="AC38">
            <v>498</v>
          </cell>
          <cell r="AD38">
            <v>466</v>
          </cell>
          <cell r="AE38">
            <v>482</v>
          </cell>
        </row>
        <row r="39">
          <cell r="V39">
            <v>7</v>
          </cell>
          <cell r="W39">
            <v>89</v>
          </cell>
          <cell r="X39">
            <v>62</v>
          </cell>
          <cell r="Y39">
            <v>84</v>
          </cell>
          <cell r="Z39">
            <v>74</v>
          </cell>
          <cell r="AA39">
            <v>106</v>
          </cell>
          <cell r="AB39">
            <v>83</v>
          </cell>
          <cell r="AC39">
            <v>505</v>
          </cell>
          <cell r="AD39">
            <v>473</v>
          </cell>
          <cell r="AE39">
            <v>489</v>
          </cell>
        </row>
        <row r="40">
          <cell r="V40">
            <v>8</v>
          </cell>
          <cell r="W40">
            <v>86</v>
          </cell>
          <cell r="X40">
            <v>84</v>
          </cell>
          <cell r="Y40">
            <v>84</v>
          </cell>
          <cell r="Z40">
            <v>85</v>
          </cell>
          <cell r="AA40">
            <v>99</v>
          </cell>
          <cell r="AB40">
            <v>87.6</v>
          </cell>
          <cell r="AC40">
            <v>540</v>
          </cell>
          <cell r="AD40">
            <v>498</v>
          </cell>
          <cell r="AE40">
            <v>519</v>
          </cell>
        </row>
        <row r="41">
          <cell r="V41">
            <v>9</v>
          </cell>
          <cell r="W41">
            <v>103</v>
          </cell>
          <cell r="X41">
            <v>79</v>
          </cell>
          <cell r="Y41">
            <v>105</v>
          </cell>
          <cell r="Z41">
            <v>95</v>
          </cell>
          <cell r="AA41">
            <v>121</v>
          </cell>
          <cell r="AB41">
            <v>100.6</v>
          </cell>
          <cell r="AC41">
            <v>599</v>
          </cell>
          <cell r="AD41">
            <v>497</v>
          </cell>
          <cell r="AE41">
            <v>548</v>
          </cell>
        </row>
        <row r="42">
          <cell r="V42">
            <v>10</v>
          </cell>
          <cell r="W42">
            <v>113</v>
          </cell>
          <cell r="X42">
            <v>118</v>
          </cell>
          <cell r="Y42">
            <v>121</v>
          </cell>
          <cell r="Z42">
            <v>115</v>
          </cell>
          <cell r="AA42">
            <v>188</v>
          </cell>
          <cell r="AB42">
            <v>131</v>
          </cell>
          <cell r="AC42">
            <v>571</v>
          </cell>
          <cell r="AD42">
            <v>517</v>
          </cell>
          <cell r="AE42">
            <v>544</v>
          </cell>
        </row>
        <row r="43">
          <cell r="V43">
            <v>11</v>
          </cell>
          <cell r="W43">
            <v>160</v>
          </cell>
          <cell r="X43">
            <v>153</v>
          </cell>
          <cell r="Y43">
            <v>184</v>
          </cell>
          <cell r="Z43">
            <v>145</v>
          </cell>
          <cell r="AA43">
            <v>227</v>
          </cell>
          <cell r="AB43">
            <v>173.8</v>
          </cell>
          <cell r="AC43">
            <v>603</v>
          </cell>
          <cell r="AD43">
            <v>541</v>
          </cell>
          <cell r="AE43">
            <v>572</v>
          </cell>
        </row>
        <row r="44">
          <cell r="V44">
            <v>12</v>
          </cell>
          <cell r="W44">
            <v>284</v>
          </cell>
          <cell r="X44">
            <v>307</v>
          </cell>
          <cell r="Y44">
            <v>289</v>
          </cell>
          <cell r="Z44">
            <v>286</v>
          </cell>
          <cell r="AA44">
            <v>406</v>
          </cell>
          <cell r="AB44">
            <v>314.39999999999998</v>
          </cell>
          <cell r="AC44">
            <v>756</v>
          </cell>
          <cell r="AD44">
            <v>628</v>
          </cell>
          <cell r="AE44">
            <v>692</v>
          </cell>
        </row>
        <row r="45">
          <cell r="V45">
            <v>13</v>
          </cell>
          <cell r="W45">
            <v>478</v>
          </cell>
          <cell r="X45">
            <v>443</v>
          </cell>
          <cell r="Y45">
            <v>470</v>
          </cell>
          <cell r="Z45">
            <v>447</v>
          </cell>
          <cell r="AA45">
            <v>587</v>
          </cell>
          <cell r="AB45">
            <v>485</v>
          </cell>
          <cell r="AC45">
            <v>940</v>
          </cell>
          <cell r="AD45">
            <v>848</v>
          </cell>
          <cell r="AE45">
            <v>894</v>
          </cell>
        </row>
        <row r="46">
          <cell r="V46">
            <v>14</v>
          </cell>
          <cell r="W46">
            <v>663</v>
          </cell>
          <cell r="X46">
            <v>747</v>
          </cell>
          <cell r="Y46">
            <v>721</v>
          </cell>
          <cell r="Z46">
            <v>665</v>
          </cell>
          <cell r="AA46">
            <v>963</v>
          </cell>
          <cell r="AB46">
            <v>751.8</v>
          </cell>
          <cell r="AC46">
            <v>1281</v>
          </cell>
          <cell r="AD46">
            <v>1044</v>
          </cell>
          <cell r="AE46">
            <v>1162.5</v>
          </cell>
        </row>
        <row r="47">
          <cell r="V47">
            <v>15</v>
          </cell>
          <cell r="W47">
            <v>953</v>
          </cell>
          <cell r="X47">
            <v>913</v>
          </cell>
          <cell r="Y47">
            <v>998</v>
          </cell>
          <cell r="Z47">
            <v>963</v>
          </cell>
          <cell r="AA47">
            <v>1366</v>
          </cell>
          <cell r="AB47">
            <v>1038.5999999999999</v>
          </cell>
          <cell r="AC47">
            <v>1513</v>
          </cell>
          <cell r="AD47">
            <v>1244</v>
          </cell>
          <cell r="AE47">
            <v>1378.5</v>
          </cell>
        </row>
        <row r="48">
          <cell r="V48">
            <v>16</v>
          </cell>
          <cell r="W48">
            <v>1390</v>
          </cell>
          <cell r="X48">
            <v>1316</v>
          </cell>
          <cell r="Y48">
            <v>1311</v>
          </cell>
          <cell r="Z48">
            <v>1316</v>
          </cell>
          <cell r="AA48">
            <v>1722</v>
          </cell>
          <cell r="AB48">
            <v>1411</v>
          </cell>
          <cell r="AC48">
            <v>1783</v>
          </cell>
          <cell r="AD48">
            <v>1559</v>
          </cell>
          <cell r="AE48">
            <v>1671</v>
          </cell>
        </row>
        <row r="49">
          <cell r="V49">
            <v>17</v>
          </cell>
          <cell r="W49">
            <v>1565</v>
          </cell>
          <cell r="X49">
            <v>1532</v>
          </cell>
          <cell r="Y49">
            <v>1619</v>
          </cell>
          <cell r="Z49">
            <v>1514</v>
          </cell>
          <cell r="AA49">
            <v>2141</v>
          </cell>
          <cell r="AB49">
            <v>1674.2</v>
          </cell>
          <cell r="AC49">
            <v>2025</v>
          </cell>
          <cell r="AD49">
            <v>1865</v>
          </cell>
          <cell r="AE49">
            <v>1945</v>
          </cell>
        </row>
        <row r="50">
          <cell r="V50">
            <v>18</v>
          </cell>
          <cell r="W50">
            <v>1662</v>
          </cell>
          <cell r="X50">
            <v>1750</v>
          </cell>
          <cell r="Y50">
            <v>1785</v>
          </cell>
          <cell r="Z50">
            <v>1693</v>
          </cell>
          <cell r="AA50">
            <v>2459</v>
          </cell>
          <cell r="AB50">
            <v>1869.8</v>
          </cell>
          <cell r="AC50">
            <v>2240</v>
          </cell>
          <cell r="AD50">
            <v>2071</v>
          </cell>
          <cell r="AE50">
            <v>2155.5</v>
          </cell>
        </row>
        <row r="51">
          <cell r="V51">
            <v>19</v>
          </cell>
          <cell r="W51">
            <v>1480</v>
          </cell>
          <cell r="X51">
            <v>1652</v>
          </cell>
          <cell r="Y51">
            <v>1791</v>
          </cell>
          <cell r="Z51">
            <v>1735</v>
          </cell>
          <cell r="AA51">
            <v>2410</v>
          </cell>
          <cell r="AB51">
            <v>1813.6</v>
          </cell>
          <cell r="AC51">
            <v>2198</v>
          </cell>
          <cell r="AD51">
            <v>2034</v>
          </cell>
          <cell r="AE51">
            <v>2116</v>
          </cell>
        </row>
        <row r="52">
          <cell r="V52">
            <v>20</v>
          </cell>
          <cell r="W52">
            <v>1633</v>
          </cell>
          <cell r="X52">
            <v>1660</v>
          </cell>
          <cell r="Y52">
            <v>1767</v>
          </cell>
          <cell r="Z52">
            <v>1693</v>
          </cell>
          <cell r="AA52">
            <v>2385</v>
          </cell>
          <cell r="AB52">
            <v>1827.6</v>
          </cell>
          <cell r="AC52">
            <v>2181</v>
          </cell>
          <cell r="AD52">
            <v>2020</v>
          </cell>
          <cell r="AE52">
            <v>2100.5</v>
          </cell>
        </row>
        <row r="53">
          <cell r="V53">
            <v>21</v>
          </cell>
          <cell r="W53">
            <v>1471</v>
          </cell>
          <cell r="X53">
            <v>1469</v>
          </cell>
          <cell r="Y53">
            <v>1591</v>
          </cell>
          <cell r="Z53">
            <v>1475</v>
          </cell>
          <cell r="AA53">
            <v>2143</v>
          </cell>
          <cell r="AB53">
            <v>1629.8</v>
          </cell>
          <cell r="AC53">
            <v>2144</v>
          </cell>
          <cell r="AD53">
            <v>1840</v>
          </cell>
          <cell r="AE53">
            <v>1992</v>
          </cell>
        </row>
        <row r="54">
          <cell r="V54">
            <v>22</v>
          </cell>
          <cell r="W54">
            <v>1210</v>
          </cell>
          <cell r="X54">
            <v>1208</v>
          </cell>
          <cell r="Y54">
            <v>1274</v>
          </cell>
          <cell r="Z54">
            <v>1239</v>
          </cell>
          <cell r="AA54">
            <v>1890</v>
          </cell>
          <cell r="AB54">
            <v>1364.2</v>
          </cell>
          <cell r="AC54">
            <v>1854</v>
          </cell>
          <cell r="AD54">
            <v>1595</v>
          </cell>
          <cell r="AE54">
            <v>1724.5</v>
          </cell>
        </row>
        <row r="55">
          <cell r="V55">
            <v>23</v>
          </cell>
          <cell r="W55">
            <v>902</v>
          </cell>
          <cell r="X55">
            <v>870</v>
          </cell>
          <cell r="Y55">
            <v>981</v>
          </cell>
          <cell r="Z55">
            <v>880</v>
          </cell>
          <cell r="AA55">
            <v>1450</v>
          </cell>
          <cell r="AB55">
            <v>1016.6</v>
          </cell>
          <cell r="AC55">
            <v>1393</v>
          </cell>
          <cell r="AD55">
            <v>1239</v>
          </cell>
          <cell r="AE55">
            <v>1316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41CF72-5FA5-49B8-9BEC-016AD58B02B9}" name="Таблица2" displayName="Таблица2" ref="A1:F9" totalsRowShown="0" headerRowDxfId="5" tableBorderDxfId="4">
  <tableColumns count="6">
    <tableColumn id="1" xr3:uid="{F6DD86F7-0E2C-49D9-8D1E-E8F4A0796970}" name="Месяцы" dataDxfId="3"/>
    <tableColumn id="2" xr3:uid="{5C7DED33-6874-42EF-AC13-6975874C55E4}" name="Количество новых подписок"/>
    <tableColumn id="3" xr3:uid="{E3D56360-65AA-425C-8BD5-6B58708CAD44}" name="Количество просмотров" dataDxfId="2"/>
    <tableColumn id="4" xr3:uid="{7162DE3D-851D-4503-9535-28EEDA2A075D}" name="Количество уникальных юзеров" dataDxfId="1"/>
    <tableColumn id="5" xr3:uid="{75E5AC94-33FD-4DEB-845F-D5E6EE5126C3}" name="Количество первых просмотров"/>
    <tableColumn id="6" xr3:uid="{10FAA889-4770-4D91-86AC-C3F906AA3C09}" name="Среднее количество просмотров на 1 юзера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495E3-1C46-4F5C-82BA-1426DA71A6E4}">
  <dimension ref="A1:A5"/>
  <sheetViews>
    <sheetView tabSelected="1" topLeftCell="A31" zoomScale="81" workbookViewId="0">
      <selection activeCell="A7" sqref="A7"/>
    </sheetView>
  </sheetViews>
  <sheetFormatPr defaultColWidth="11.42578125" defaultRowHeight="15" x14ac:dyDescent="0.25"/>
  <sheetData>
    <row r="1" spans="1:1" x14ac:dyDescent="0.25">
      <c r="A1" s="105" t="s">
        <v>43</v>
      </c>
    </row>
    <row r="2" spans="1:1" x14ac:dyDescent="0.25">
      <c r="A2" t="s">
        <v>44</v>
      </c>
    </row>
    <row r="3" spans="1:1" x14ac:dyDescent="0.25">
      <c r="A3" t="s">
        <v>45</v>
      </c>
    </row>
    <row r="4" spans="1:1" x14ac:dyDescent="0.25">
      <c r="A4" t="s">
        <v>46</v>
      </c>
    </row>
    <row r="5" spans="1:1" x14ac:dyDescent="0.25">
      <c r="A5" t="s">
        <v>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03E72-F7FA-42C0-ACB2-B271524F7111}">
  <dimension ref="A1:N20"/>
  <sheetViews>
    <sheetView zoomScale="99" workbookViewId="0">
      <selection activeCell="J11" sqref="J11"/>
    </sheetView>
  </sheetViews>
  <sheetFormatPr defaultColWidth="11.42578125" defaultRowHeight="15" x14ac:dyDescent="0.25"/>
  <cols>
    <col min="1" max="1" width="12.28515625" customWidth="1"/>
    <col min="2" max="2" width="11.5703125" customWidth="1"/>
    <col min="3" max="3" width="17" customWidth="1"/>
    <col min="4" max="4" width="18.42578125" customWidth="1"/>
    <col min="5" max="5" width="9.85546875" bestFit="1" customWidth="1"/>
    <col min="6" max="6" width="21" customWidth="1"/>
    <col min="7" max="7" width="11.42578125" customWidth="1"/>
    <col min="8" max="8" width="20.7109375" customWidth="1"/>
    <col min="9" max="9" width="6.85546875" customWidth="1"/>
    <col min="10" max="10" width="25.28515625" bestFit="1" customWidth="1"/>
    <col min="11" max="11" width="11.5703125" customWidth="1"/>
    <col min="12" max="12" width="11.7109375" bestFit="1" customWidth="1"/>
    <col min="13" max="13" width="12" customWidth="1"/>
  </cols>
  <sheetData>
    <row r="1" spans="1:14" ht="15.75" thickBot="1" x14ac:dyDescent="0.3">
      <c r="A1" s="104" t="s">
        <v>42</v>
      </c>
      <c r="B1" s="103" t="s">
        <v>41</v>
      </c>
      <c r="C1" s="103" t="s">
        <v>40</v>
      </c>
      <c r="D1" s="103" t="s">
        <v>39</v>
      </c>
      <c r="E1" s="103" t="s">
        <v>34</v>
      </c>
      <c r="F1" s="103" t="s">
        <v>38</v>
      </c>
      <c r="G1" s="103" t="s">
        <v>37</v>
      </c>
      <c r="H1" s="102" t="s">
        <v>36</v>
      </c>
      <c r="J1" s="101"/>
      <c r="K1" s="100" t="s">
        <v>26</v>
      </c>
      <c r="L1" s="99" t="s">
        <v>35</v>
      </c>
      <c r="M1" s="98" t="s">
        <v>25</v>
      </c>
      <c r="N1" s="46"/>
    </row>
    <row r="2" spans="1:14" x14ac:dyDescent="0.25">
      <c r="A2" s="97">
        <v>44256</v>
      </c>
      <c r="B2" s="96">
        <v>201</v>
      </c>
      <c r="C2" s="40">
        <v>201</v>
      </c>
      <c r="D2" s="96">
        <f>B2-C2</f>
        <v>0</v>
      </c>
      <c r="E2" s="95"/>
      <c r="F2" s="94">
        <v>205731</v>
      </c>
      <c r="G2" s="93">
        <f>F2/C2</f>
        <v>1023.5373134328358</v>
      </c>
      <c r="H2" s="92">
        <f>8*150000</f>
        <v>1200000</v>
      </c>
      <c r="J2" s="91" t="s">
        <v>34</v>
      </c>
      <c r="K2" s="90">
        <f>D13</f>
        <v>0.80596520485670597</v>
      </c>
      <c r="L2" s="59">
        <v>0.115</v>
      </c>
      <c r="M2" s="82">
        <f>K2*(1+L2)</f>
        <v>0.8986512034152272</v>
      </c>
      <c r="N2" s="46"/>
    </row>
    <row r="3" spans="1:14" x14ac:dyDescent="0.25">
      <c r="A3" s="81">
        <v>44287</v>
      </c>
      <c r="B3" s="71">
        <v>5289</v>
      </c>
      <c r="C3">
        <v>5122</v>
      </c>
      <c r="D3" s="71">
        <f>B3-C3</f>
        <v>167</v>
      </c>
      <c r="E3" s="70">
        <f>(B3-C3)/B2</f>
        <v>0.8308457711442786</v>
      </c>
      <c r="F3" s="69">
        <v>10219571.900826447</v>
      </c>
      <c r="G3" s="45">
        <f>F3/C3</f>
        <v>1995.2307498684979</v>
      </c>
      <c r="H3" s="80">
        <f>8*150000</f>
        <v>1200000</v>
      </c>
      <c r="J3" s="56" t="s">
        <v>33</v>
      </c>
      <c r="K3" s="89">
        <f>D14</f>
        <v>5.1537148234753642</v>
      </c>
      <c r="L3" s="88"/>
      <c r="M3" s="87">
        <f>1/(1-M2)</f>
        <v>9.8669153823010998</v>
      </c>
      <c r="N3" s="46"/>
    </row>
    <row r="4" spans="1:14" x14ac:dyDescent="0.25">
      <c r="A4" s="81">
        <v>44317</v>
      </c>
      <c r="B4" s="71">
        <v>8990.1691890653128</v>
      </c>
      <c r="C4">
        <v>4396</v>
      </c>
      <c r="D4" s="71">
        <f>B4-C4</f>
        <v>4594.1691890653128</v>
      </c>
      <c r="E4" s="70">
        <f>(B4-C4)/B3</f>
        <v>0.86862718643700376</v>
      </c>
      <c r="F4" s="69">
        <v>8554785.1239669416</v>
      </c>
      <c r="G4" s="45">
        <f>F4/C4</f>
        <v>1946.0384722399776</v>
      </c>
      <c r="H4" s="80">
        <v>1300000</v>
      </c>
      <c r="J4" s="56" t="s">
        <v>32</v>
      </c>
      <c r="K4" s="60">
        <f>D15</f>
        <v>350</v>
      </c>
      <c r="L4" s="86">
        <v>50</v>
      </c>
      <c r="M4" s="85">
        <f>K4+L4</f>
        <v>400</v>
      </c>
      <c r="N4" s="46"/>
    </row>
    <row r="5" spans="1:14" x14ac:dyDescent="0.25">
      <c r="A5" s="81">
        <v>44348</v>
      </c>
      <c r="B5" s="71">
        <v>10322.717485852865</v>
      </c>
      <c r="C5">
        <v>3255</v>
      </c>
      <c r="D5" s="71">
        <f>B5-C5</f>
        <v>7067.7174858528651</v>
      </c>
      <c r="E5" s="70">
        <f>(B5-C5)/B4</f>
        <v>0.7861606758690689</v>
      </c>
      <c r="F5" s="69">
        <v>8365576.8595041325</v>
      </c>
      <c r="G5" s="45">
        <f>F5/C5</f>
        <v>2570.0696957001942</v>
      </c>
      <c r="H5" s="80">
        <v>1300000</v>
      </c>
      <c r="J5" s="56" t="s">
        <v>31</v>
      </c>
      <c r="K5" s="84">
        <f>1-(D16/D15)</f>
        <v>9.3267081911683203E-2</v>
      </c>
      <c r="L5" s="83">
        <v>-0.25</v>
      </c>
      <c r="M5" s="82">
        <f>K5*(1+L5)</f>
        <v>6.9950311433762402E-2</v>
      </c>
      <c r="N5" s="46"/>
    </row>
    <row r="6" spans="1:14" x14ac:dyDescent="0.25">
      <c r="A6" s="81">
        <v>44378</v>
      </c>
      <c r="B6" s="71">
        <v>9998.4940518284257</v>
      </c>
      <c r="C6">
        <v>1916</v>
      </c>
      <c r="D6" s="71">
        <f>B6-C6</f>
        <v>8082.4940518284257</v>
      </c>
      <c r="E6" s="70">
        <f>(B6-C6)/B5</f>
        <v>0.78298123172559619</v>
      </c>
      <c r="F6" s="69">
        <v>5982209.9173553716</v>
      </c>
      <c r="G6" s="45">
        <f>F6/C6</f>
        <v>3122.2389965320313</v>
      </c>
      <c r="H6" s="80">
        <v>1300000</v>
      </c>
      <c r="J6" s="56" t="s">
        <v>30</v>
      </c>
      <c r="K6" s="63">
        <f>D16</f>
        <v>317.35652133091088</v>
      </c>
      <c r="L6" s="79"/>
      <c r="M6" s="72">
        <f>M4*(1-M5)</f>
        <v>372.01987542649505</v>
      </c>
      <c r="N6" s="46"/>
    </row>
    <row r="7" spans="1:14" ht="15.75" thickBot="1" x14ac:dyDescent="0.3">
      <c r="A7" s="78">
        <v>44409</v>
      </c>
      <c r="B7" s="77">
        <v>8032.1956088647448</v>
      </c>
      <c r="C7" s="39">
        <v>378</v>
      </c>
      <c r="D7" s="77">
        <f>B7-C7</f>
        <v>7654.1956088647448</v>
      </c>
      <c r="E7" s="76">
        <f>(B7-C7)/B6</f>
        <v>0.76553484646670578</v>
      </c>
      <c r="F7" s="75">
        <v>1094171.9008264462</v>
      </c>
      <c r="G7" s="74">
        <f>F7/C7</f>
        <v>2894.6346582710216</v>
      </c>
      <c r="H7" s="73">
        <v>1300000</v>
      </c>
      <c r="J7" s="56" t="s">
        <v>29</v>
      </c>
      <c r="K7" s="63">
        <f>D17</f>
        <v>1635.5650083096909</v>
      </c>
      <c r="L7" s="62"/>
      <c r="M7" s="72">
        <f>M3*M6</f>
        <v>3670.6886313674231</v>
      </c>
      <c r="N7" s="46"/>
    </row>
    <row r="8" spans="1:14" x14ac:dyDescent="0.25">
      <c r="B8" s="71"/>
      <c r="D8" s="71"/>
      <c r="E8" s="70"/>
      <c r="F8" s="69"/>
      <c r="G8" s="45"/>
      <c r="H8" s="69"/>
      <c r="J8" s="56" t="s">
        <v>28</v>
      </c>
      <c r="K8" s="60">
        <f>D18</f>
        <v>2254.5223148073974</v>
      </c>
      <c r="L8" s="59">
        <v>-0.4</v>
      </c>
      <c r="M8" s="58">
        <f>K8*(1+L8)</f>
        <v>1352.7133888844385</v>
      </c>
      <c r="N8" s="46"/>
    </row>
    <row r="9" spans="1:14" x14ac:dyDescent="0.25">
      <c r="A9" s="68" t="s">
        <v>27</v>
      </c>
      <c r="B9" s="68"/>
      <c r="C9" s="68"/>
      <c r="J9" s="67"/>
      <c r="K9" s="66" t="s">
        <v>26</v>
      </c>
      <c r="L9" s="65"/>
      <c r="M9" s="64" t="s">
        <v>25</v>
      </c>
      <c r="N9" s="46"/>
    </row>
    <row r="10" spans="1:14" ht="15" customHeight="1" x14ac:dyDescent="0.25">
      <c r="A10" s="57" t="s">
        <v>24</v>
      </c>
      <c r="B10" s="57"/>
      <c r="C10" s="57"/>
      <c r="D10" s="57"/>
      <c r="E10" s="57"/>
      <c r="F10" s="57"/>
      <c r="G10" s="57"/>
      <c r="H10" s="57"/>
      <c r="J10" s="56" t="s">
        <v>23</v>
      </c>
      <c r="K10" s="63">
        <f>K8/K3</f>
        <v>437.45577549963838</v>
      </c>
      <c r="L10" s="62"/>
      <c r="M10" s="61">
        <f>M8/M3</f>
        <v>137.09587408754763</v>
      </c>
      <c r="N10" s="46"/>
    </row>
    <row r="11" spans="1:14" x14ac:dyDescent="0.25">
      <c r="A11" s="57"/>
      <c r="B11" s="57"/>
      <c r="C11" s="57"/>
      <c r="D11" s="57"/>
      <c r="E11" s="57"/>
      <c r="F11" s="57"/>
      <c r="G11" s="57"/>
      <c r="H11" s="57"/>
      <c r="J11" s="56" t="s">
        <v>22</v>
      </c>
      <c r="K11" s="60">
        <f>SUM(H2:H7)/SUM(B2:B7)</f>
        <v>177.43090001292856</v>
      </c>
      <c r="L11" s="59">
        <v>-0.2</v>
      </c>
      <c r="M11" s="58">
        <f>K11*(1+L11)</f>
        <v>141.94472001034285</v>
      </c>
      <c r="N11" s="46"/>
    </row>
    <row r="12" spans="1:14" ht="15.75" thickBot="1" x14ac:dyDescent="0.3">
      <c r="A12" s="57" t="s">
        <v>21</v>
      </c>
      <c r="B12" s="57"/>
      <c r="C12" s="57"/>
      <c r="D12" s="38"/>
      <c r="E12" s="38"/>
      <c r="F12" s="38"/>
      <c r="G12" s="38"/>
      <c r="H12" s="38"/>
      <c r="J12" s="56" t="s">
        <v>20</v>
      </c>
      <c r="K12" s="55">
        <f>K6-K10-K11</f>
        <v>-297.53015418165603</v>
      </c>
      <c r="L12" s="54"/>
      <c r="M12" s="53">
        <f>M6-M10-M11</f>
        <v>92.979281328604571</v>
      </c>
      <c r="N12" s="46"/>
    </row>
    <row r="13" spans="1:14" ht="15.75" thickBot="1" x14ac:dyDescent="0.3">
      <c r="A13" s="43" t="s">
        <v>19</v>
      </c>
      <c r="B13" s="43"/>
      <c r="C13" s="43"/>
      <c r="D13" s="52">
        <f>GEOMEAN(E3:E7)</f>
        <v>0.80596520485670597</v>
      </c>
      <c r="J13" s="51" t="s">
        <v>18</v>
      </c>
      <c r="K13" s="50">
        <f>K12/K6</f>
        <v>-0.93752651728690428</v>
      </c>
      <c r="L13" s="49"/>
      <c r="M13" s="48">
        <f>M12/M6</f>
        <v>0.2499309511945034</v>
      </c>
      <c r="N13" s="46"/>
    </row>
    <row r="14" spans="1:14" ht="15.75" thickBot="1" x14ac:dyDescent="0.3">
      <c r="A14" s="43" t="s">
        <v>17</v>
      </c>
      <c r="B14" s="43"/>
      <c r="C14" s="43"/>
      <c r="D14" s="47">
        <f>1/(1-D13)</f>
        <v>5.1537148234753642</v>
      </c>
      <c r="J14" s="46"/>
      <c r="K14" s="46"/>
      <c r="L14" s="46"/>
      <c r="M14" s="46"/>
      <c r="N14" s="46"/>
    </row>
    <row r="15" spans="1:14" x14ac:dyDescent="0.25">
      <c r="A15" s="43" t="s">
        <v>16</v>
      </c>
      <c r="B15" s="43"/>
      <c r="C15" s="43"/>
      <c r="D15" s="45">
        <f>[1]Финансы!C2</f>
        <v>350</v>
      </c>
    </row>
    <row r="16" spans="1:14" ht="15.75" thickBot="1" x14ac:dyDescent="0.3">
      <c r="A16" s="43" t="s">
        <v>15</v>
      </c>
      <c r="B16" s="43"/>
      <c r="C16" s="43"/>
      <c r="D16" s="45">
        <f>[1]Финансы!E9</f>
        <v>317.35652133091088</v>
      </c>
    </row>
    <row r="17" spans="1:6" ht="15.75" thickBot="1" x14ac:dyDescent="0.3">
      <c r="A17" t="s">
        <v>14</v>
      </c>
      <c r="D17" s="44">
        <f>D14*D16</f>
        <v>1635.5650083096909</v>
      </c>
    </row>
    <row r="18" spans="1:6" ht="15.75" thickBot="1" x14ac:dyDescent="0.3">
      <c r="A18" s="43" t="s">
        <v>13</v>
      </c>
      <c r="B18" s="43"/>
      <c r="D18" s="44">
        <f>SUM(F2:F7)/SUM(C2:C7)</f>
        <v>2254.5223148073974</v>
      </c>
    </row>
    <row r="19" spans="1:6" ht="15.75" thickBot="1" x14ac:dyDescent="0.3">
      <c r="A19" s="43" t="s">
        <v>12</v>
      </c>
      <c r="B19" s="43"/>
      <c r="D19" s="42">
        <f>K13</f>
        <v>-0.93752651728690428</v>
      </c>
    </row>
    <row r="20" spans="1:6" x14ac:dyDescent="0.25">
      <c r="F20" s="41"/>
    </row>
  </sheetData>
  <mergeCells count="9">
    <mergeCell ref="A19:B19"/>
    <mergeCell ref="A10:H11"/>
    <mergeCell ref="A12:C12"/>
    <mergeCell ref="A9:C9"/>
    <mergeCell ref="A13:C13"/>
    <mergeCell ref="A14:C14"/>
    <mergeCell ref="A15:C15"/>
    <mergeCell ref="A16:C16"/>
    <mergeCell ref="A18:B18"/>
  </mergeCells>
  <conditionalFormatting sqref="L2 L4">
    <cfRule type="colorScale" priority="1">
      <colorScale>
        <cfvo type="num" val="-0.5"/>
        <cfvo type="num" val="0"/>
        <cfvo type="num" val="0.5"/>
        <color rgb="FFF8696B"/>
        <color rgb="FFFCFCFF"/>
        <color rgb="FF63BE7B"/>
      </colorScale>
    </cfRule>
  </conditionalFormatting>
  <conditionalFormatting sqref="L8 L5 L11">
    <cfRule type="colorScale" priority="2">
      <colorScale>
        <cfvo type="num" val="-0.5"/>
        <cfvo type="num" val="0"/>
        <cfvo type="num" val="0.5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E998A-A343-46FB-9D58-B4A1ACDCFB2E}">
  <dimension ref="A1:H34"/>
  <sheetViews>
    <sheetView zoomScale="62" workbookViewId="0">
      <selection activeCell="H25" sqref="H25"/>
    </sheetView>
  </sheetViews>
  <sheetFormatPr defaultRowHeight="15" x14ac:dyDescent="0.25"/>
  <cols>
    <col min="1" max="1" width="14" customWidth="1"/>
    <col min="2" max="2" width="26" customWidth="1"/>
    <col min="3" max="3" width="21.7109375" customWidth="1"/>
    <col min="4" max="4" width="28.85546875" customWidth="1"/>
    <col min="5" max="5" width="29.42578125" customWidth="1"/>
    <col min="6" max="6" width="40.7109375" customWidth="1"/>
    <col min="7" max="7" width="10.140625" customWidth="1"/>
    <col min="8" max="8" width="9.42578125" customWidth="1"/>
  </cols>
  <sheetData>
    <row r="1" spans="1:8" s="1" customFormat="1" ht="15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/>
      <c r="H1"/>
    </row>
    <row r="2" spans="1:8" x14ac:dyDescent="0.25">
      <c r="A2" s="6">
        <v>44256</v>
      </c>
      <c r="B2" s="7">
        <v>201</v>
      </c>
      <c r="C2" s="7">
        <v>165</v>
      </c>
      <c r="D2" s="8">
        <v>164</v>
      </c>
      <c r="E2">
        <v>164</v>
      </c>
      <c r="F2" s="9">
        <f>C2/D2</f>
        <v>1.0060975609756098</v>
      </c>
    </row>
    <row r="3" spans="1:8" x14ac:dyDescent="0.25">
      <c r="A3" s="10">
        <v>44287</v>
      </c>
      <c r="B3" s="11">
        <v>5122</v>
      </c>
      <c r="C3" s="11">
        <v>11466</v>
      </c>
      <c r="D3" s="12">
        <v>5066</v>
      </c>
      <c r="E3">
        <v>4906</v>
      </c>
      <c r="F3" s="13">
        <f t="shared" ref="F3:F7" si="0">C3/D3</f>
        <v>2.2633241215949469</v>
      </c>
    </row>
    <row r="4" spans="1:8" x14ac:dyDescent="0.25">
      <c r="A4" s="10">
        <v>44317</v>
      </c>
      <c r="B4" s="11">
        <v>4396</v>
      </c>
      <c r="C4" s="11">
        <v>29990</v>
      </c>
      <c r="D4" s="12">
        <v>8622</v>
      </c>
      <c r="E4">
        <v>4322</v>
      </c>
      <c r="F4" s="13">
        <f t="shared" si="0"/>
        <v>3.4783112966829042</v>
      </c>
    </row>
    <row r="5" spans="1:8" x14ac:dyDescent="0.25">
      <c r="A5" s="10">
        <v>44348</v>
      </c>
      <c r="B5" s="11">
        <v>3255</v>
      </c>
      <c r="C5" s="11">
        <v>34863</v>
      </c>
      <c r="D5" s="12">
        <v>10018</v>
      </c>
      <c r="E5">
        <v>3088</v>
      </c>
      <c r="F5" s="13">
        <f t="shared" si="0"/>
        <v>3.4800359353164305</v>
      </c>
    </row>
    <row r="6" spans="1:8" x14ac:dyDescent="0.25">
      <c r="A6" s="10">
        <v>44378</v>
      </c>
      <c r="B6" s="11">
        <v>1916</v>
      </c>
      <c r="C6" s="11">
        <v>35348</v>
      </c>
      <c r="D6" s="12">
        <v>9491</v>
      </c>
      <c r="E6">
        <v>1756</v>
      </c>
      <c r="F6" s="13">
        <f t="shared" si="0"/>
        <v>3.7243704562216835</v>
      </c>
    </row>
    <row r="7" spans="1:8" x14ac:dyDescent="0.25">
      <c r="A7" s="10">
        <v>44409</v>
      </c>
      <c r="B7" s="11">
        <v>378</v>
      </c>
      <c r="C7" s="11">
        <v>28736</v>
      </c>
      <c r="D7" s="12">
        <v>7480</v>
      </c>
      <c r="E7">
        <v>246</v>
      </c>
      <c r="F7" s="13">
        <f t="shared" si="0"/>
        <v>3.8417112299465241</v>
      </c>
    </row>
    <row r="8" spans="1:8" ht="15.75" thickBot="1" x14ac:dyDescent="0.3">
      <c r="A8" s="14">
        <v>44440</v>
      </c>
      <c r="B8" s="15">
        <v>22</v>
      </c>
      <c r="C8" s="15"/>
      <c r="D8" s="16"/>
      <c r="F8" s="15"/>
    </row>
    <row r="9" spans="1:8" ht="15.75" thickBot="1" x14ac:dyDescent="0.3">
      <c r="A9" s="1" t="s">
        <v>6</v>
      </c>
      <c r="B9" s="17">
        <v>15290</v>
      </c>
      <c r="C9" s="12">
        <v>140568</v>
      </c>
      <c r="D9" s="12">
        <v>14482</v>
      </c>
      <c r="E9" s="18">
        <v>14482</v>
      </c>
      <c r="F9" s="19">
        <f>AVERAGE(F2:F7)</f>
        <v>2.9656417667896835</v>
      </c>
    </row>
    <row r="10" spans="1:8" ht="15.75" thickBot="1" x14ac:dyDescent="0.3"/>
    <row r="11" spans="1:8" s="23" customFormat="1" ht="18.75" customHeight="1" x14ac:dyDescent="0.3">
      <c r="A11" s="20" t="s">
        <v>7</v>
      </c>
      <c r="B11" s="21"/>
      <c r="C11" s="21"/>
      <c r="D11" s="21"/>
      <c r="E11" s="21"/>
      <c r="F11" s="22"/>
      <c r="G11"/>
      <c r="H11"/>
    </row>
    <row r="12" spans="1:8" s="23" customFormat="1" ht="19.5" thickBot="1" x14ac:dyDescent="0.35">
      <c r="A12" s="24"/>
      <c r="B12" s="25"/>
      <c r="C12" s="25"/>
      <c r="D12" s="25"/>
      <c r="E12" s="25"/>
      <c r="F12" s="26"/>
      <c r="G12"/>
      <c r="H12"/>
    </row>
    <row r="13" spans="1:8" s="23" customFormat="1" ht="19.5" thickBot="1" x14ac:dyDescent="0.35"/>
    <row r="14" spans="1:8" s="23" customFormat="1" ht="19.5" thickBot="1" x14ac:dyDescent="0.35">
      <c r="A14" s="23" t="s">
        <v>8</v>
      </c>
      <c r="D14" s="27">
        <f>SUM(E2:E7)/SUM(B2:B8)</f>
        <v>0.94715500327011115</v>
      </c>
    </row>
    <row r="15" spans="1:8" s="23" customFormat="1" ht="19.5" thickBot="1" x14ac:dyDescent="0.35">
      <c r="D15" s="28"/>
    </row>
    <row r="16" spans="1:8" s="23" customFormat="1" ht="18.75" customHeight="1" x14ac:dyDescent="0.3">
      <c r="A16" s="29" t="s">
        <v>9</v>
      </c>
      <c r="B16" s="30"/>
      <c r="C16" s="30"/>
      <c r="D16" s="30"/>
      <c r="E16" s="30"/>
      <c r="F16" s="31"/>
    </row>
    <row r="17" spans="1:6" s="23" customFormat="1" ht="18.75" x14ac:dyDescent="0.3">
      <c r="A17" s="32"/>
      <c r="B17" s="33"/>
      <c r="C17" s="33"/>
      <c r="D17" s="33"/>
      <c r="E17" s="33"/>
      <c r="F17" s="34"/>
    </row>
    <row r="18" spans="1:6" s="23" customFormat="1" ht="18.75" x14ac:dyDescent="0.3">
      <c r="A18" s="32"/>
      <c r="B18" s="33"/>
      <c r="C18" s="33"/>
      <c r="D18" s="33"/>
      <c r="E18" s="33"/>
      <c r="F18" s="34"/>
    </row>
    <row r="19" spans="1:6" s="23" customFormat="1" ht="18.75" customHeight="1" x14ac:dyDescent="0.3">
      <c r="A19" s="32"/>
      <c r="B19" s="33"/>
      <c r="C19" s="33"/>
      <c r="D19" s="33"/>
      <c r="E19" s="33"/>
      <c r="F19" s="34"/>
    </row>
    <row r="20" spans="1:6" s="23" customFormat="1" ht="18.75" customHeight="1" x14ac:dyDescent="0.3">
      <c r="A20" s="32" t="s">
        <v>10</v>
      </c>
      <c r="B20" s="33"/>
      <c r="C20" s="33"/>
      <c r="D20" s="33"/>
      <c r="E20" s="33"/>
      <c r="F20" s="34"/>
    </row>
    <row r="21" spans="1:6" s="23" customFormat="1" ht="18.75" x14ac:dyDescent="0.3">
      <c r="A21" s="32"/>
      <c r="B21" s="33"/>
      <c r="C21" s="33"/>
      <c r="D21" s="33"/>
      <c r="E21" s="33"/>
      <c r="F21" s="34"/>
    </row>
    <row r="22" spans="1:6" s="23" customFormat="1" ht="18.75" x14ac:dyDescent="0.3">
      <c r="A22" s="32"/>
      <c r="B22" s="33"/>
      <c r="C22" s="33"/>
      <c r="D22" s="33"/>
      <c r="E22" s="33"/>
      <c r="F22" s="34"/>
    </row>
    <row r="23" spans="1:6" s="23" customFormat="1" ht="18.75" x14ac:dyDescent="0.3">
      <c r="A23" s="32"/>
      <c r="B23" s="33"/>
      <c r="C23" s="33"/>
      <c r="D23" s="33"/>
      <c r="E23" s="33"/>
      <c r="F23" s="34"/>
    </row>
    <row r="24" spans="1:6" s="23" customFormat="1" ht="18.75" x14ac:dyDescent="0.3">
      <c r="A24" s="32"/>
      <c r="B24" s="33"/>
      <c r="C24" s="33"/>
      <c r="D24" s="33"/>
      <c r="E24" s="33"/>
      <c r="F24" s="34"/>
    </row>
    <row r="25" spans="1:6" s="23" customFormat="1" ht="18.75" x14ac:dyDescent="0.3">
      <c r="A25" s="32"/>
      <c r="B25" s="33"/>
      <c r="C25" s="33"/>
      <c r="D25" s="33"/>
      <c r="E25" s="33"/>
      <c r="F25" s="34"/>
    </row>
    <row r="26" spans="1:6" s="23" customFormat="1" ht="18.75" customHeight="1" x14ac:dyDescent="0.3">
      <c r="A26" s="32" t="s">
        <v>11</v>
      </c>
      <c r="B26" s="33"/>
      <c r="C26" s="33"/>
      <c r="D26" s="33"/>
      <c r="E26" s="33"/>
      <c r="F26" s="34"/>
    </row>
    <row r="27" spans="1:6" s="23" customFormat="1" ht="18.75" x14ac:dyDescent="0.3">
      <c r="A27" s="32"/>
      <c r="B27" s="33"/>
      <c r="C27" s="33"/>
      <c r="D27" s="33"/>
      <c r="E27" s="33"/>
      <c r="F27" s="34"/>
    </row>
    <row r="28" spans="1:6" s="23" customFormat="1" ht="18.75" x14ac:dyDescent="0.3">
      <c r="A28" s="32"/>
      <c r="B28" s="33"/>
      <c r="C28" s="33"/>
      <c r="D28" s="33"/>
      <c r="E28" s="33"/>
      <c r="F28" s="34"/>
    </row>
    <row r="29" spans="1:6" s="23" customFormat="1" ht="18.75" x14ac:dyDescent="0.3">
      <c r="A29" s="32"/>
      <c r="B29" s="33"/>
      <c r="C29" s="33"/>
      <c r="D29" s="33"/>
      <c r="E29" s="33"/>
      <c r="F29" s="34"/>
    </row>
    <row r="30" spans="1:6" s="23" customFormat="1" ht="19.5" thickBot="1" x14ac:dyDescent="0.35">
      <c r="A30" s="35"/>
      <c r="B30" s="36"/>
      <c r="C30" s="36"/>
      <c r="D30" s="36"/>
      <c r="E30" s="36"/>
      <c r="F30" s="37"/>
    </row>
    <row r="31" spans="1:6" s="23" customFormat="1" ht="18.75" x14ac:dyDescent="0.3">
      <c r="A31"/>
    </row>
    <row r="32" spans="1:6" s="23" customFormat="1" ht="18.75" x14ac:dyDescent="0.3">
      <c r="A32"/>
    </row>
    <row r="34" spans="2:2" x14ac:dyDescent="0.25">
      <c r="B34" s="38"/>
    </row>
  </sheetData>
  <mergeCells count="4">
    <mergeCell ref="A11:F12"/>
    <mergeCell ref="A16:F19"/>
    <mergeCell ref="A20:F25"/>
    <mergeCell ref="A26:F30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21502-4C05-4FD5-A44B-E8589EE9B8C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Визуализация</vt:lpstr>
      <vt:lpstr>Юнит-экономика</vt:lpstr>
      <vt:lpstr>Курсовой Проект Часть 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</dc:creator>
  <cp:lastModifiedBy>olga</cp:lastModifiedBy>
  <dcterms:created xsi:type="dcterms:W3CDTF">2023-08-14T09:06:04Z</dcterms:created>
  <dcterms:modified xsi:type="dcterms:W3CDTF">2023-08-14T09:07:51Z</dcterms:modified>
</cp:coreProperties>
</file>