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Расчетный лист" sheetId="2" r:id="rId1"/>
    <sheet name="Проценты" sheetId="3" r:id="rId2"/>
  </sheets>
  <calcPr calcId="124519"/>
</workbook>
</file>

<file path=xl/calcChain.xml><?xml version="1.0" encoding="utf-8"?>
<calcChain xmlns="http://schemas.openxmlformats.org/spreadsheetml/2006/main">
  <c r="N11" i="2"/>
  <c r="L11"/>
  <c r="J11"/>
  <c r="R22"/>
  <c r="P22"/>
  <c r="N22"/>
  <c r="L22"/>
  <c r="J22"/>
  <c r="H22"/>
  <c r="F22"/>
  <c r="D22"/>
  <c r="B22"/>
  <c r="J21"/>
  <c r="H21"/>
  <c r="F21"/>
  <c r="D21"/>
  <c r="B21"/>
  <c r="N19"/>
  <c r="L19"/>
  <c r="J19"/>
  <c r="H19"/>
  <c r="F19"/>
  <c r="D19"/>
  <c r="J18"/>
  <c r="H18"/>
  <c r="F18"/>
  <c r="D18"/>
  <c r="H17"/>
  <c r="F17"/>
  <c r="D17"/>
  <c r="P16"/>
  <c r="N16"/>
  <c r="L16"/>
  <c r="J16"/>
  <c r="H16"/>
  <c r="F16"/>
  <c r="D16"/>
  <c r="H15"/>
  <c r="F15"/>
  <c r="D15"/>
  <c r="F14"/>
  <c r="D14"/>
  <c r="L9"/>
  <c r="J9"/>
  <c r="H9"/>
  <c r="F9"/>
  <c r="D9"/>
  <c r="B9"/>
  <c r="N13"/>
  <c r="L13"/>
  <c r="J13"/>
  <c r="H13"/>
  <c r="F13"/>
  <c r="D13"/>
  <c r="F12"/>
  <c r="D12"/>
  <c r="B19"/>
  <c r="B18"/>
  <c r="B17"/>
  <c r="B16"/>
  <c r="B15"/>
  <c r="B14"/>
  <c r="B13"/>
  <c r="B12"/>
  <c r="B11"/>
  <c r="H11"/>
  <c r="F11"/>
  <c r="D11"/>
  <c r="B6"/>
  <c r="R6"/>
  <c r="P6"/>
  <c r="N6"/>
  <c r="L6"/>
  <c r="J6"/>
  <c r="H6"/>
  <c r="F6"/>
  <c r="D6"/>
</calcChain>
</file>

<file path=xl/sharedStrings.xml><?xml version="1.0" encoding="utf-8"?>
<sst xmlns="http://schemas.openxmlformats.org/spreadsheetml/2006/main" count="118" uniqueCount="56">
  <si>
    <t>Цикл состоит из 12 тренировок:</t>
  </si>
  <si>
    <t>1). 24/8, 36/7, 48/6, 60/5, 72/4, 80/3, 88/3, 80/2х3, 72(3сек)/2х3-4,</t>
  </si>
  <si>
    <t>2). 28/8, 40/7, 52/6, 64/5, 76/4, 84/3, 92/2, 96/1, 80/2х4,72(3 сек)/2х3-4,</t>
  </si>
  <si>
    <t>+ дожимы: 100/2,104/2, 108/2</t>
  </si>
  <si>
    <t>3). 28/8, 40/7, 52/6, 64/5, 76/4, 84/3, 92/3, 80/2х5, 72(3сек)/2х3-4,</t>
  </si>
  <si>
    <t>4). 28/8, 40/7, 52/6, 64/5, 76/4, 84/3, 92/2, 96/1, 100/1,84/2х3, 76(3 сек)/2х3-4, </t>
  </si>
  <si>
    <t>+ дожимы: 104/2,108/2х2</t>
  </si>
  <si>
    <t>5). 28/8, 40/7, 52/6, 64/5, 76/4, 84/3, 92/3, 84/2х4, 76(3сек)/2х3-4,</t>
  </si>
  <si>
    <t>6). 28/8, 40/7, 52/6, 64/5, 76/4, 84/3, 92/2, 96/2, 84/2х5,76(3 сек)/2х3-4,</t>
  </si>
  <si>
    <t>7). 28/8, 40/7, 52/6, 64/5, 76/4, 84/3, 92/2, 96/2, 100/1,88/2х3, 80(3 сек)/2х3, </t>
  </si>
  <si>
    <t>+ дожимы: 104/2,108/2, 112/2</t>
  </si>
  <si>
    <t>8). 28/8, 40/7, 52/6, 64/5, 76/4, 84/3, 92/3, 96/2, 88/2х4,80(3 сек)/2х3,</t>
  </si>
  <si>
    <t>9). 28/8, 40/7, 52/6, 64/5, 76/4, 84/3, 92/3, 96/2, 100/1,92/2х3, 84(3 сек)/2х3</t>
  </si>
  <si>
    <t>10). 28/8, 40/7, 52/6, 64/5, 76/4, 84/3, 92/3, 96/2, 100/1,92/2х3, 84(3 сек)/2х3,</t>
  </si>
  <si>
    <t>+ дожимы: 108/2, 112/2х2</t>
  </si>
  <si>
    <t>11). 20/8, 32/7, 44/6, 56/5, 68/4, 72/3х4,</t>
  </si>
  <si>
    <t>12). 28/8, 44/6, 60/5, 72/4, 80/3, 88/2, 92/1, 96/1, 100/1,и дальше проходка до максимума.</t>
  </si>
  <si>
    <t>ПМ =</t>
  </si>
  <si>
    <t>/8</t>
  </si>
  <si>
    <t>/7</t>
  </si>
  <si>
    <t>/6</t>
  </si>
  <si>
    <t>/5</t>
  </si>
  <si>
    <t>/4</t>
  </si>
  <si>
    <t>/3</t>
  </si>
  <si>
    <t>/2*3</t>
  </si>
  <si>
    <t>/2*3-4</t>
  </si>
  <si>
    <t>/2</t>
  </si>
  <si>
    <t>/1</t>
  </si>
  <si>
    <t>/2*4</t>
  </si>
  <si>
    <t>/2*5</t>
  </si>
  <si>
    <t>/2*2</t>
  </si>
  <si>
    <t>2*3</t>
  </si>
  <si>
    <t>Разминка с 2 по 10:</t>
  </si>
  <si>
    <t>3*4</t>
  </si>
  <si>
    <t>проходка</t>
  </si>
  <si>
    <t>Система №1 УН Суровецкого А. Е.</t>
  </si>
  <si>
    <t xml:space="preserve">Группа В Контакте </t>
  </si>
  <si>
    <t xml:space="preserve">Пауэрлифтинг блог </t>
  </si>
  <si>
    <t>1.</t>
  </si>
  <si>
    <t>2.</t>
  </si>
  <si>
    <t>3.</t>
  </si>
  <si>
    <t>4.</t>
  </si>
  <si>
    <t>5.</t>
  </si>
  <si>
    <t>6.</t>
  </si>
  <si>
    <t>7.</t>
  </si>
  <si>
    <t>8.</t>
  </si>
  <si>
    <t>10.</t>
  </si>
  <si>
    <t>11.</t>
  </si>
  <si>
    <t>12.</t>
  </si>
  <si>
    <t>9.</t>
  </si>
  <si>
    <t xml:space="preserve">На тренировках с 1 по 10 </t>
  </si>
  <si>
    <t xml:space="preserve">последний рабочий вес </t>
  </si>
  <si>
    <t xml:space="preserve">выполняется с задержкой </t>
  </si>
  <si>
    <t>на груди 3 сек.</t>
  </si>
  <si>
    <t xml:space="preserve">На тренировках 2, 4, 7, 10 </t>
  </si>
  <si>
    <t>жирным выделенны дожимы.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</si>
</sst>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16" fontId="0" fillId="0" borderId="4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2" fillId="0" borderId="0" xfId="1" applyBorder="1" applyAlignment="1" applyProtection="1"/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1" xfId="0" applyBorder="1"/>
    <xf numFmtId="0" fontId="0" fillId="0" borderId="10" xfId="0" applyFill="1" applyBorder="1"/>
    <xf numFmtId="0" fontId="0" fillId="0" borderId="12" xfId="0" applyFill="1" applyBorder="1"/>
    <xf numFmtId="0" fontId="0" fillId="0" borderId="9" xfId="0" applyBorder="1"/>
    <xf numFmtId="0" fontId="0" fillId="0" borderId="13" xfId="0" applyBorder="1"/>
    <xf numFmtId="0" fontId="0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1" applyBorder="1" applyAlignment="1" applyProtection="1">
      <alignment horizontal="center"/>
    </xf>
    <xf numFmtId="0" fontId="2" fillId="0" borderId="11" xfId="1" applyBorder="1" applyAlignment="1" applyProtection="1">
      <alignment horizontal="center"/>
    </xf>
    <xf numFmtId="0" fontId="1" fillId="2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owerliftingblog.ru/" TargetMode="External"/><Relationship Id="rId1" Type="http://schemas.openxmlformats.org/officeDocument/2006/relationships/hyperlink" Target="http://vk.com/suroveckij.a.e_power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selection activeCell="B1" sqref="B1"/>
    </sheetView>
  </sheetViews>
  <sheetFormatPr defaultRowHeight="15"/>
  <cols>
    <col min="1" max="1" width="4" customWidth="1"/>
    <col min="2" max="2" width="6.140625" customWidth="1"/>
    <col min="3" max="3" width="3.85546875" customWidth="1"/>
    <col min="4" max="4" width="7" customWidth="1"/>
    <col min="5" max="5" width="6.42578125" customWidth="1"/>
    <col min="6" max="6" width="6.85546875" customWidth="1"/>
    <col min="7" max="7" width="7.140625" customWidth="1"/>
    <col min="8" max="8" width="6.28515625" customWidth="1"/>
    <col min="9" max="9" width="7.140625" customWidth="1"/>
    <col min="10" max="10" width="6.140625" customWidth="1"/>
    <col min="11" max="11" width="6.7109375" customWidth="1"/>
    <col min="12" max="12" width="6.5703125" customWidth="1"/>
    <col min="13" max="13" width="3.5703125" customWidth="1"/>
    <col min="14" max="14" width="6.42578125" customWidth="1"/>
    <col min="15" max="15" width="5.140625" customWidth="1"/>
    <col min="16" max="16" width="5.85546875" customWidth="1"/>
    <col min="17" max="17" width="5.140625" customWidth="1"/>
    <col min="18" max="18" width="5.28515625" customWidth="1"/>
    <col min="19" max="19" width="7" customWidth="1"/>
    <col min="20" max="20" width="6.7109375" customWidth="1"/>
    <col min="21" max="21" width="6.85546875" customWidth="1"/>
    <col min="22" max="22" width="7.28515625" customWidth="1"/>
    <col min="23" max="23" width="6.7109375" customWidth="1"/>
    <col min="24" max="24" width="6.28515625" customWidth="1"/>
    <col min="25" max="25" width="4" customWidth="1"/>
    <col min="26" max="27" width="6.42578125" customWidth="1"/>
  </cols>
  <sheetData>
    <row r="1" spans="1:21">
      <c r="A1" s="1" t="s">
        <v>17</v>
      </c>
      <c r="B1" s="3">
        <v>170</v>
      </c>
      <c r="C1" s="34" t="s">
        <v>35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>
      <c r="A2" s="22"/>
      <c r="B2" s="21"/>
      <c r="C2" s="37" t="s">
        <v>36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>
      <c r="A3" s="22"/>
      <c r="B3" s="23"/>
      <c r="C3" s="37" t="s">
        <v>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7"/>
    </row>
    <row r="6" spans="1:21">
      <c r="A6" s="7" t="s">
        <v>38</v>
      </c>
      <c r="B6" s="2">
        <f>ROUNDDOWN((B1*24%)/2.5,0)*2.5</f>
        <v>40</v>
      </c>
      <c r="C6" s="3" t="s">
        <v>18</v>
      </c>
      <c r="D6" s="2">
        <f>ROUNDDOWN((B1*36%)/2.5,0)*2.5</f>
        <v>60</v>
      </c>
      <c r="E6" s="3" t="s">
        <v>19</v>
      </c>
      <c r="F6" s="2">
        <f>ROUNDDOWN((B1*48%)/2.5,0)*2.5</f>
        <v>80</v>
      </c>
      <c r="G6" s="3" t="s">
        <v>20</v>
      </c>
      <c r="H6" s="2">
        <f>ROUNDDOWN((B1*60%)/2.5,0)*2.5</f>
        <v>100</v>
      </c>
      <c r="I6" s="3" t="s">
        <v>21</v>
      </c>
      <c r="J6" s="2">
        <f>ROUNDDOWN((B1*72%)/2.5,0)*2.5</f>
        <v>120</v>
      </c>
      <c r="K6" s="3" t="s">
        <v>22</v>
      </c>
      <c r="L6" s="2">
        <f>ROUNDDOWN((B1*80%)/2.5,0)*2.5</f>
        <v>135</v>
      </c>
      <c r="M6" s="3" t="s">
        <v>23</v>
      </c>
      <c r="N6" s="2">
        <f>ROUNDDOWN((B1*88%)/2.5,0)*2.5</f>
        <v>147.5</v>
      </c>
      <c r="O6" s="3" t="s">
        <v>23</v>
      </c>
      <c r="P6" s="2">
        <f>ROUNDDOWN((B1*80%)/2.5,0)*2.5</f>
        <v>135</v>
      </c>
      <c r="Q6" s="3" t="s">
        <v>24</v>
      </c>
      <c r="R6" s="2">
        <f>ROUNDDOWN((B1*72%)/2.5,0)*2.5</f>
        <v>120</v>
      </c>
      <c r="S6" s="3" t="s">
        <v>25</v>
      </c>
      <c r="T6" s="21"/>
      <c r="U6" s="27"/>
    </row>
    <row r="7" spans="1:21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7"/>
    </row>
    <row r="8" spans="1:21">
      <c r="A8" s="22"/>
      <c r="B8" s="1" t="s">
        <v>32</v>
      </c>
      <c r="C8" s="2"/>
      <c r="D8" s="2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7"/>
    </row>
    <row r="9" spans="1:21">
      <c r="A9" s="22"/>
      <c r="B9" s="1">
        <f>ROUNDDOWN((B1*28%)/2.5,0)*2.5</f>
        <v>47.5</v>
      </c>
      <c r="C9" s="3" t="s">
        <v>18</v>
      </c>
      <c r="D9" s="2">
        <f>ROUNDDOWN((B1*40%)/2.5,0)*2.5</f>
        <v>67.5</v>
      </c>
      <c r="E9" s="3" t="s">
        <v>19</v>
      </c>
      <c r="F9" s="2">
        <f>ROUNDDOWN((B1*52%)/2.5,0)*2.5</f>
        <v>87.5</v>
      </c>
      <c r="G9" s="3" t="s">
        <v>20</v>
      </c>
      <c r="H9" s="2">
        <f>ROUNDDOWN((B1*64%)/2.5,0)*2.5</f>
        <v>107.5</v>
      </c>
      <c r="I9" s="3" t="s">
        <v>21</v>
      </c>
      <c r="J9" s="2">
        <f>ROUNDDOWN((B1*76%)/2.5,0)*2.5</f>
        <v>127.5</v>
      </c>
      <c r="K9" s="3" t="s">
        <v>22</v>
      </c>
      <c r="L9" s="2">
        <f>ROUNDDOWN((B1*84%)/2.5,0)*2.5</f>
        <v>142.5</v>
      </c>
      <c r="M9" s="3" t="s">
        <v>23</v>
      </c>
      <c r="N9" s="21"/>
      <c r="O9" s="21"/>
      <c r="P9" s="21"/>
      <c r="Q9" s="4" t="s">
        <v>50</v>
      </c>
      <c r="R9" s="5"/>
      <c r="S9" s="5"/>
      <c r="T9" s="5"/>
      <c r="U9" s="6"/>
    </row>
    <row r="10" spans="1:21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 t="s">
        <v>51</v>
      </c>
      <c r="R10" s="21"/>
      <c r="S10" s="21"/>
      <c r="T10" s="21"/>
      <c r="U10" s="27"/>
    </row>
    <row r="11" spans="1:21">
      <c r="A11" s="19" t="s">
        <v>39</v>
      </c>
      <c r="B11" s="9">
        <f>ROUNDDOWN((B1*92%)/2.5,0)*2.5</f>
        <v>155</v>
      </c>
      <c r="C11" s="10" t="s">
        <v>26</v>
      </c>
      <c r="D11" s="9">
        <f>ROUNDDOWN((B1*96%)/2.5,0)*2.5</f>
        <v>162.5</v>
      </c>
      <c r="E11" s="10" t="s">
        <v>27</v>
      </c>
      <c r="F11" s="9">
        <f>ROUNDDOWN((B1*80%)/2.5,0)*2.5</f>
        <v>135</v>
      </c>
      <c r="G11" s="10" t="s">
        <v>28</v>
      </c>
      <c r="H11" s="9">
        <f>ROUNDDOWN((B1*72%)/2.5,0)*2.5</f>
        <v>120</v>
      </c>
      <c r="I11" s="10" t="s">
        <v>25</v>
      </c>
      <c r="J11" s="39">
        <f>ROUNDDOWN((B1*100%)/2.5,0)*2.5</f>
        <v>170</v>
      </c>
      <c r="K11" s="16" t="s">
        <v>26</v>
      </c>
      <c r="L11" s="15">
        <f>ROUNDDOWN((B1*104%)/2.5,0)*2.5</f>
        <v>175</v>
      </c>
      <c r="M11" s="16" t="s">
        <v>26</v>
      </c>
      <c r="N11" s="15">
        <f>ROUNDDOWN((B1*108%)/2.5,0)*2.5</f>
        <v>182.5</v>
      </c>
      <c r="O11" s="16" t="s">
        <v>26</v>
      </c>
      <c r="P11" s="21"/>
      <c r="Q11" s="22" t="s">
        <v>52</v>
      </c>
      <c r="R11" s="21"/>
      <c r="S11" s="21"/>
      <c r="T11" s="27"/>
      <c r="U11" s="27"/>
    </row>
    <row r="12" spans="1:21">
      <c r="A12" s="8" t="s">
        <v>40</v>
      </c>
      <c r="B12" s="5">
        <f>ROUNDDOWN((B1*92%)/2.5,0)*2.5</f>
        <v>155</v>
      </c>
      <c r="C12" s="6" t="s">
        <v>23</v>
      </c>
      <c r="D12" s="5">
        <f>ROUNDDOWN((B1*80%)/2.5,0)*2.5</f>
        <v>135</v>
      </c>
      <c r="E12" s="6" t="s">
        <v>29</v>
      </c>
      <c r="F12" s="5">
        <f>ROUNDDOWN((B1*72%)/2.5,0)*2.5</f>
        <v>120</v>
      </c>
      <c r="G12" s="6" t="s">
        <v>25</v>
      </c>
      <c r="H12" s="21"/>
      <c r="I12" s="21"/>
      <c r="J12" s="21"/>
      <c r="K12" s="21"/>
      <c r="L12" s="33"/>
      <c r="M12" s="33"/>
      <c r="N12" s="33"/>
      <c r="O12" s="33"/>
      <c r="P12" s="21"/>
      <c r="Q12" s="28" t="s">
        <v>53</v>
      </c>
      <c r="R12" s="21"/>
      <c r="S12" s="21"/>
      <c r="T12" s="21"/>
      <c r="U12" s="27"/>
    </row>
    <row r="13" spans="1:21">
      <c r="A13" s="19" t="s">
        <v>41</v>
      </c>
      <c r="B13" s="9">
        <f>ROUNDDOWN((B1*92%)/2.5,0)*2.5</f>
        <v>155</v>
      </c>
      <c r="C13" s="10" t="s">
        <v>26</v>
      </c>
      <c r="D13" s="9">
        <f>ROUNDDOWN((B1*96%)/2.5,0)*2.5</f>
        <v>162.5</v>
      </c>
      <c r="E13" s="10" t="s">
        <v>27</v>
      </c>
      <c r="F13" s="9">
        <f>ROUNDDOWN((B1*100%)/2.5,0)*2.5</f>
        <v>170</v>
      </c>
      <c r="G13" s="10" t="s">
        <v>27</v>
      </c>
      <c r="H13" s="9">
        <f>ROUNDDOWN((B1*84%)/2.5,0)*2.5</f>
        <v>142.5</v>
      </c>
      <c r="I13" s="10" t="s">
        <v>24</v>
      </c>
      <c r="J13" s="9">
        <f>ROUNDDOWN((B1*76%)/2.5,0)*2.5</f>
        <v>127.5</v>
      </c>
      <c r="K13" s="10" t="s">
        <v>25</v>
      </c>
      <c r="L13" s="15">
        <f>ROUNDDOWN((B1*104%)/2.5,0)*2.5</f>
        <v>175</v>
      </c>
      <c r="M13" s="16" t="s">
        <v>26</v>
      </c>
      <c r="N13" s="15">
        <f>ROUNDDOWN((B1*108%)/2.5,0)*2.5</f>
        <v>182.5</v>
      </c>
      <c r="O13" s="16" t="s">
        <v>30</v>
      </c>
      <c r="P13" s="21"/>
      <c r="Q13" s="28" t="s">
        <v>54</v>
      </c>
      <c r="R13" s="21"/>
      <c r="S13" s="21"/>
      <c r="T13" s="21"/>
      <c r="U13" s="27"/>
    </row>
    <row r="14" spans="1:21">
      <c r="A14" s="8" t="s">
        <v>42</v>
      </c>
      <c r="B14" s="5">
        <f>ROUNDDOWN((B1*92%)/2.5,0)*2.5</f>
        <v>155</v>
      </c>
      <c r="C14" s="6" t="s">
        <v>23</v>
      </c>
      <c r="D14" s="5">
        <f>ROUNDDOWN((B1*84%)/2.5,0)*2.5</f>
        <v>142.5</v>
      </c>
      <c r="E14" s="6" t="s">
        <v>28</v>
      </c>
      <c r="F14" s="5">
        <f>ROUNDDOWN((B1*76%)/2.5,0)*2.5</f>
        <v>127.5</v>
      </c>
      <c r="G14" s="6" t="s">
        <v>25</v>
      </c>
      <c r="H14" s="21"/>
      <c r="I14" s="21"/>
      <c r="J14" s="21"/>
      <c r="K14" s="21"/>
      <c r="L14" s="21"/>
      <c r="M14" s="21"/>
      <c r="N14" s="21"/>
      <c r="O14" s="21"/>
      <c r="P14" s="21"/>
      <c r="Q14" s="29" t="s">
        <v>55</v>
      </c>
      <c r="R14" s="30"/>
      <c r="S14" s="30"/>
      <c r="T14" s="31"/>
      <c r="U14" s="31"/>
    </row>
    <row r="15" spans="1:21">
      <c r="A15" s="11" t="s">
        <v>43</v>
      </c>
      <c r="B15" s="12">
        <f>ROUNDDOWN((B1*92%)/2.5,0)*2.5</f>
        <v>155</v>
      </c>
      <c r="C15" s="13" t="s">
        <v>26</v>
      </c>
      <c r="D15" s="12">
        <f>ROUNDDOWN((B1*96%)/2.5,0)*2.5</f>
        <v>162.5</v>
      </c>
      <c r="E15" s="13" t="s">
        <v>26</v>
      </c>
      <c r="F15" s="12">
        <f>ROUNDDOWN((B1*84%)/2.5,0)*2.5</f>
        <v>142.5</v>
      </c>
      <c r="G15" s="13" t="s">
        <v>29</v>
      </c>
      <c r="H15" s="12">
        <f>ROUNDDOWN((B1*76%)/2.5,0)*2.5</f>
        <v>127.5</v>
      </c>
      <c r="I15" s="13" t="s">
        <v>25</v>
      </c>
      <c r="J15" s="21"/>
      <c r="K15" s="21"/>
      <c r="L15" s="33"/>
      <c r="M15" s="33"/>
      <c r="N15" s="33"/>
      <c r="O15" s="33"/>
      <c r="P15" s="33"/>
      <c r="Q15" s="33"/>
      <c r="R15" s="21"/>
      <c r="S15" s="21"/>
      <c r="T15" s="21"/>
      <c r="U15" s="27"/>
    </row>
    <row r="16" spans="1:21">
      <c r="A16" s="20" t="s">
        <v>44</v>
      </c>
      <c r="B16" s="2">
        <f>ROUNDDOWN((B1*92%)/2.5,0)*2.5</f>
        <v>155</v>
      </c>
      <c r="C16" s="3" t="s">
        <v>26</v>
      </c>
      <c r="D16" s="2">
        <f>ROUNDDOWN((B1*96%)/2.5,0)*2.5</f>
        <v>162.5</v>
      </c>
      <c r="E16" s="3" t="s">
        <v>26</v>
      </c>
      <c r="F16" s="2">
        <f>ROUNDDOWN((B1*100%)/2.5,0)*2.5</f>
        <v>170</v>
      </c>
      <c r="G16" s="3" t="s">
        <v>27</v>
      </c>
      <c r="H16" s="2">
        <f>ROUNDDOWN((B1*88%)/2.5,0)*2.5</f>
        <v>147.5</v>
      </c>
      <c r="I16" s="3" t="s">
        <v>31</v>
      </c>
      <c r="J16" s="2">
        <f>ROUNDDOWN((B1*80%)/2.5,0)*2.5</f>
        <v>135</v>
      </c>
      <c r="K16" s="14" t="s">
        <v>31</v>
      </c>
      <c r="L16" s="17">
        <f>ROUNDDOWN((B1*104%)/2.5,0)*2.5</f>
        <v>175</v>
      </c>
      <c r="M16" s="18" t="s">
        <v>26</v>
      </c>
      <c r="N16" s="17">
        <f>ROUNDDOWN((B1*108%)/2.5,0)*2.5</f>
        <v>182.5</v>
      </c>
      <c r="O16" s="18" t="s">
        <v>26</v>
      </c>
      <c r="P16" s="17">
        <f>ROUNDDOWN((B1*112%)/2.5,0)*2.5</f>
        <v>190</v>
      </c>
      <c r="Q16" s="18" t="s">
        <v>24</v>
      </c>
      <c r="R16" s="21"/>
      <c r="S16" s="21"/>
      <c r="T16" s="21"/>
      <c r="U16" s="27"/>
    </row>
    <row r="17" spans="1:21">
      <c r="A17" s="11" t="s">
        <v>45</v>
      </c>
      <c r="B17" s="12">
        <f>ROUNDDOWN((B1*92%)/2.5,0)*2.5</f>
        <v>155</v>
      </c>
      <c r="C17" s="13" t="s">
        <v>23</v>
      </c>
      <c r="D17" s="12">
        <f>ROUNDDOWN((B1*96%)/2.5,0)*2.5</f>
        <v>162.5</v>
      </c>
      <c r="E17" s="13" t="s">
        <v>26</v>
      </c>
      <c r="F17" s="12">
        <f>ROUNDDOWN((B1*88%)/2.5,0)*2.5</f>
        <v>147.5</v>
      </c>
      <c r="G17" s="13" t="s">
        <v>28</v>
      </c>
      <c r="H17" s="12">
        <f>ROUNDDOWN((B1*80%)/2.5,0)*2.5</f>
        <v>135</v>
      </c>
      <c r="I17" s="13" t="s">
        <v>24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7"/>
    </row>
    <row r="18" spans="1:21">
      <c r="A18" s="32" t="s">
        <v>49</v>
      </c>
      <c r="B18" s="5">
        <f>ROUNDDOWN((B1*92%)/2.5,0)*2.5</f>
        <v>155</v>
      </c>
      <c r="C18" s="6" t="s">
        <v>26</v>
      </c>
      <c r="D18" s="5">
        <f>ROUNDDOWN((B1*96%)/2.5,0)*2.5</f>
        <v>162.5</v>
      </c>
      <c r="E18" s="6" t="s">
        <v>26</v>
      </c>
      <c r="F18" s="5">
        <f>ROUNDDOWN((B1*100%)/2.5,0)*2.5</f>
        <v>170</v>
      </c>
      <c r="G18" s="6" t="s">
        <v>27</v>
      </c>
      <c r="H18" s="5">
        <f>ROUNDDOWN((B1*92%)/2.5,0)*2.5</f>
        <v>155</v>
      </c>
      <c r="I18" s="3" t="s">
        <v>24</v>
      </c>
      <c r="J18" s="5">
        <f>ROUNDDOWN((B1*84%)/2.5,0)*2.5</f>
        <v>142.5</v>
      </c>
      <c r="K18" s="3" t="s">
        <v>24</v>
      </c>
      <c r="L18" s="33"/>
      <c r="M18" s="33"/>
      <c r="N18" s="33"/>
      <c r="O18" s="33"/>
      <c r="P18" s="21"/>
      <c r="Q18" s="21"/>
      <c r="R18" s="21"/>
      <c r="S18" s="21"/>
      <c r="T18" s="21"/>
      <c r="U18" s="27"/>
    </row>
    <row r="19" spans="1:21">
      <c r="A19" s="19" t="s">
        <v>46</v>
      </c>
      <c r="B19" s="9">
        <f>ROUNDDOWN((B1*92%)/2.5,0)*2.5</f>
        <v>155</v>
      </c>
      <c r="C19" s="10" t="s">
        <v>23</v>
      </c>
      <c r="D19" s="9">
        <f>ROUNDDOWN((B1*96%)/2.5,0)*2.5</f>
        <v>162.5</v>
      </c>
      <c r="E19" s="10" t="s">
        <v>26</v>
      </c>
      <c r="F19" s="9">
        <f>ROUNDDOWN((B1*100%)/2.5,0)*2.5</f>
        <v>170</v>
      </c>
      <c r="G19" s="10" t="s">
        <v>27</v>
      </c>
      <c r="H19" s="9">
        <f>ROUNDDOWN((B1*92%)/2.5,0)*2.5</f>
        <v>155</v>
      </c>
      <c r="I19" s="10" t="s">
        <v>24</v>
      </c>
      <c r="J19" s="9">
        <f>ROUNDDOWN((B1*84%)/2.5,0)*2.5</f>
        <v>142.5</v>
      </c>
      <c r="K19" s="10" t="s">
        <v>31</v>
      </c>
      <c r="L19" s="15">
        <f>ROUNDDOWN((B1*108%)/2.5,0)*2.5</f>
        <v>182.5</v>
      </c>
      <c r="M19" s="16" t="s">
        <v>26</v>
      </c>
      <c r="N19" s="15">
        <f>ROUNDDOWN((B1*112%)/2.5,0)*2.5</f>
        <v>190</v>
      </c>
      <c r="O19" s="16" t="s">
        <v>30</v>
      </c>
      <c r="P19" s="21"/>
      <c r="Q19" s="21"/>
      <c r="R19" s="21"/>
      <c r="S19" s="21"/>
      <c r="T19" s="21"/>
      <c r="U19" s="27"/>
    </row>
    <row r="20" spans="1:21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7"/>
    </row>
    <row r="21" spans="1:21">
      <c r="A21" s="7" t="s">
        <v>47</v>
      </c>
      <c r="B21" s="5">
        <f>ROUNDDOWN((B1*20%)/2.5,0)*2.5</f>
        <v>32.5</v>
      </c>
      <c r="C21" s="3" t="s">
        <v>18</v>
      </c>
      <c r="D21" s="5">
        <f>ROUNDDOWN((B1*32%)/2.5,0)*2.5</f>
        <v>52.5</v>
      </c>
      <c r="E21" s="3" t="s">
        <v>19</v>
      </c>
      <c r="F21" s="5">
        <f>ROUNDDOWN((B1*44%)/2.5,0)*2.5</f>
        <v>72.5</v>
      </c>
      <c r="G21" s="3" t="s">
        <v>20</v>
      </c>
      <c r="H21" s="5">
        <f>ROUNDDOWN((B1*68%)/2.5,0)*2.5</f>
        <v>115</v>
      </c>
      <c r="I21" s="3" t="s">
        <v>22</v>
      </c>
      <c r="J21" s="5">
        <f>ROUNDDOWN((B1*72%)/2.5,0)*2.5</f>
        <v>120</v>
      </c>
      <c r="K21" s="6" t="s">
        <v>33</v>
      </c>
      <c r="L21" s="21"/>
      <c r="M21" s="21"/>
      <c r="N21" s="21"/>
      <c r="O21" s="21"/>
      <c r="P21" s="21"/>
      <c r="Q21" s="21"/>
      <c r="R21" s="21"/>
      <c r="S21" s="21"/>
      <c r="T21" s="21"/>
      <c r="U21" s="27"/>
    </row>
    <row r="22" spans="1:21">
      <c r="A22" s="7" t="s">
        <v>48</v>
      </c>
      <c r="B22" s="2">
        <f>ROUNDDOWN((B1*28%)/2.5,0)*2.5</f>
        <v>47.5</v>
      </c>
      <c r="C22" s="3" t="s">
        <v>18</v>
      </c>
      <c r="D22" s="2">
        <f>ROUNDDOWN((B1*44%)/2.5,0)*2.5</f>
        <v>72.5</v>
      </c>
      <c r="E22" s="3" t="s">
        <v>20</v>
      </c>
      <c r="F22" s="2">
        <f>ROUNDDOWN((B1*60%)/2.5,0)*2.5</f>
        <v>100</v>
      </c>
      <c r="G22" s="3" t="s">
        <v>21</v>
      </c>
      <c r="H22" s="2">
        <f>ROUNDDOWN((B1*72%)/2.5,0)*2.5</f>
        <v>120</v>
      </c>
      <c r="I22" s="3" t="s">
        <v>22</v>
      </c>
      <c r="J22" s="2">
        <f>ROUNDDOWN((B1*80%)/2.5,0)*2.5</f>
        <v>135</v>
      </c>
      <c r="K22" s="3" t="s">
        <v>23</v>
      </c>
      <c r="L22" s="2">
        <f>ROUNDDOWN((B1*88%)/2.5,0)*2.5</f>
        <v>147.5</v>
      </c>
      <c r="M22" s="3" t="s">
        <v>26</v>
      </c>
      <c r="N22" s="2">
        <f>ROUNDDOWN((B1*92%)/2.5,0)*2.5</f>
        <v>155</v>
      </c>
      <c r="O22" s="3" t="s">
        <v>27</v>
      </c>
      <c r="P22" s="2">
        <f>ROUNDDOWN((B1*96%)/2.5,0)*2.5</f>
        <v>162.5</v>
      </c>
      <c r="Q22" s="3" t="s">
        <v>27</v>
      </c>
      <c r="R22" s="2">
        <f>ROUNDDOWN((B1*100%)/2.5,0)*2.5</f>
        <v>170</v>
      </c>
      <c r="S22" s="3" t="s">
        <v>27</v>
      </c>
      <c r="T22" s="2" t="s">
        <v>34</v>
      </c>
      <c r="U22" s="3"/>
    </row>
  </sheetData>
  <mergeCells count="6">
    <mergeCell ref="L12:O12"/>
    <mergeCell ref="L15:Q15"/>
    <mergeCell ref="L18:O18"/>
    <mergeCell ref="C1:U1"/>
    <mergeCell ref="C2:U2"/>
    <mergeCell ref="C3:U3"/>
  </mergeCells>
  <hyperlinks>
    <hyperlink ref="C2:U2" r:id="rId1" display="Группа В Контакте"/>
    <hyperlink ref="B3:U3" r:id="rId2" display="Пауэрлифтинг блог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25" sqref="B25"/>
    </sheetView>
  </sheetViews>
  <sheetFormatPr defaultRowHeight="15"/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H4" t="s">
        <v>3</v>
      </c>
    </row>
    <row r="5" spans="1:9">
      <c r="A5" t="s">
        <v>4</v>
      </c>
    </row>
    <row r="6" spans="1:9">
      <c r="A6" t="s">
        <v>5</v>
      </c>
      <c r="I6" t="s">
        <v>6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  <c r="I9" t="s">
        <v>10</v>
      </c>
    </row>
    <row r="10" spans="1:9">
      <c r="A10" t="s">
        <v>11</v>
      </c>
    </row>
    <row r="11" spans="1:9">
      <c r="A11" t="s">
        <v>12</v>
      </c>
    </row>
    <row r="12" spans="1:9">
      <c r="A12" t="s">
        <v>13</v>
      </c>
      <c r="I12" t="s">
        <v>14</v>
      </c>
    </row>
    <row r="13" spans="1:9">
      <c r="A13" t="s">
        <v>15</v>
      </c>
    </row>
    <row r="14" spans="1:9">
      <c r="A14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Расчетный лист</vt:lpstr>
      <vt:lpstr>Проценты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2012-08-24T12:28:26Z</dcterms:modified>
</cp:coreProperties>
</file>