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ti\OneDrive\real estate\Industry 4.0\"/>
    </mc:Choice>
  </mc:AlternateContent>
  <xr:revisionPtr revIDLastSave="3" documentId="8_{828A9FBA-8F4A-469A-9171-3767084C05BF}" xr6:coauthVersionLast="45" xr6:coauthVersionMax="45" xr10:uidLastSave="{C10B6B56-0C08-4CEB-ABCD-45880F5311C0}"/>
  <bookViews>
    <workbookView xWindow="-120" yWindow="-120" windowWidth="29040" windowHeight="15840" xr2:uid="{F9EA044D-D9A1-4C60-A78A-676FCC77F5BD}"/>
  </bookViews>
  <sheets>
    <sheet name="MEP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7" i="2" l="1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C71" i="2" s="1"/>
  <c r="G19" i="2"/>
  <c r="G72" i="2" s="1"/>
  <c r="E19" i="2"/>
  <c r="E70" i="2" s="1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71" i="2" l="1"/>
  <c r="C72" i="2"/>
  <c r="E71" i="2"/>
  <c r="G70" i="2"/>
  <c r="E75" i="2"/>
  <c r="G75" i="2"/>
  <c r="G79" i="2" s="1"/>
  <c r="G80" i="2" s="1"/>
  <c r="E72" i="2"/>
  <c r="C70" i="2"/>
  <c r="E79" i="2" l="1"/>
  <c r="E80" i="2" s="1"/>
</calcChain>
</file>

<file path=xl/sharedStrings.xml><?xml version="1.0" encoding="utf-8"?>
<sst xmlns="http://schemas.openxmlformats.org/spreadsheetml/2006/main" count="22" uniqueCount="19">
  <si>
    <t>Hours</t>
  </si>
  <si>
    <t>SMP (€/MWh)</t>
  </si>
  <si>
    <t>change %</t>
  </si>
  <si>
    <t>Total Demand (MW)</t>
  </si>
  <si>
    <t>Change %</t>
  </si>
  <si>
    <t>Net Imports (MW)</t>
  </si>
  <si>
    <t>RES Production (MW)</t>
  </si>
  <si>
    <t>Lignite</t>
  </si>
  <si>
    <t>Gas</t>
  </si>
  <si>
    <t>ΥΗΣ</t>
  </si>
  <si>
    <t>Εισαγωγές</t>
  </si>
  <si>
    <t>Εξαγωγές</t>
  </si>
  <si>
    <t>Mean Change</t>
  </si>
  <si>
    <t>Variance</t>
  </si>
  <si>
    <t>std</t>
  </si>
  <si>
    <t>Covariance with SMP</t>
  </si>
  <si>
    <t>Correlation</t>
  </si>
  <si>
    <t>R^2</t>
  </si>
  <si>
    <t>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</si>
</sst>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MEP</a:t>
            </a:r>
            <a:r>
              <a:rPr lang="en-US" baseline="0"/>
              <a:t> is correlated with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Total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[1]Sheet1!$A$2:$A$59</c:f>
              <c:numCache>
                <c:formatCode>General</c:formatCode>
                <c:ptCount val="58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</c:numCache>
            </c:numRef>
          </c:cat>
          <c:val>
            <c:numRef>
              <c:f>[1]Sheet1!$C$2:$C$59</c:f>
              <c:numCache>
                <c:formatCode>General</c:formatCode>
                <c:ptCount val="58"/>
                <c:pt idx="0">
                  <c:v>3996798</c:v>
                </c:pt>
                <c:pt idx="1">
                  <c:v>3881303</c:v>
                </c:pt>
                <c:pt idx="2">
                  <c:v>3834455</c:v>
                </c:pt>
                <c:pt idx="3">
                  <c:v>4510075</c:v>
                </c:pt>
                <c:pt idx="4">
                  <c:v>4586105</c:v>
                </c:pt>
                <c:pt idx="5">
                  <c:v>4002819</c:v>
                </c:pt>
                <c:pt idx="6">
                  <c:v>4024944</c:v>
                </c:pt>
                <c:pt idx="7">
                  <c:v>3586181</c:v>
                </c:pt>
                <c:pt idx="8">
                  <c:v>3738364</c:v>
                </c:pt>
                <c:pt idx="9">
                  <c:v>4147125</c:v>
                </c:pt>
                <c:pt idx="10">
                  <c:v>4858252</c:v>
                </c:pt>
                <c:pt idx="11">
                  <c:v>4718518</c:v>
                </c:pt>
                <c:pt idx="12">
                  <c:v>4006970</c:v>
                </c:pt>
                <c:pt idx="13">
                  <c:v>3839543</c:v>
                </c:pt>
                <c:pt idx="14">
                  <c:v>3819821</c:v>
                </c:pt>
                <c:pt idx="15">
                  <c:v>4689212</c:v>
                </c:pt>
                <c:pt idx="16">
                  <c:v>4159573</c:v>
                </c:pt>
                <c:pt idx="17">
                  <c:v>3981913</c:v>
                </c:pt>
                <c:pt idx="18">
                  <c:v>4110989</c:v>
                </c:pt>
                <c:pt idx="19">
                  <c:v>3631539</c:v>
                </c:pt>
                <c:pt idx="20">
                  <c:v>3754785</c:v>
                </c:pt>
                <c:pt idx="21">
                  <c:v>4128747</c:v>
                </c:pt>
                <c:pt idx="22">
                  <c:v>4916426</c:v>
                </c:pt>
                <c:pt idx="23">
                  <c:v>3705263</c:v>
                </c:pt>
                <c:pt idx="24">
                  <c:v>3949537</c:v>
                </c:pt>
                <c:pt idx="25">
                  <c:v>3848578</c:v>
                </c:pt>
                <c:pt idx="26">
                  <c:v>4095365</c:v>
                </c:pt>
                <c:pt idx="27">
                  <c:v>4553517</c:v>
                </c:pt>
                <c:pt idx="28">
                  <c:v>4731926</c:v>
                </c:pt>
                <c:pt idx="29">
                  <c:v>4300023</c:v>
                </c:pt>
                <c:pt idx="30">
                  <c:v>4422361</c:v>
                </c:pt>
                <c:pt idx="31">
                  <c:v>3728382</c:v>
                </c:pt>
                <c:pt idx="32">
                  <c:v>3778679</c:v>
                </c:pt>
                <c:pt idx="33">
                  <c:v>3925129</c:v>
                </c:pt>
                <c:pt idx="34">
                  <c:v>4954296</c:v>
                </c:pt>
                <c:pt idx="35">
                  <c:v>4646871</c:v>
                </c:pt>
                <c:pt idx="36">
                  <c:v>4006216</c:v>
                </c:pt>
                <c:pt idx="37">
                  <c:v>3704509</c:v>
                </c:pt>
                <c:pt idx="38">
                  <c:v>3812900</c:v>
                </c:pt>
                <c:pt idx="39">
                  <c:v>4505900</c:v>
                </c:pt>
                <c:pt idx="40">
                  <c:v>4581812</c:v>
                </c:pt>
                <c:pt idx="41">
                  <c:v>3853154</c:v>
                </c:pt>
                <c:pt idx="42">
                  <c:v>4014191</c:v>
                </c:pt>
                <c:pt idx="43">
                  <c:v>3604649</c:v>
                </c:pt>
                <c:pt idx="44">
                  <c:v>3703556</c:v>
                </c:pt>
                <c:pt idx="45">
                  <c:v>4315399</c:v>
                </c:pt>
                <c:pt idx="46">
                  <c:v>5022682</c:v>
                </c:pt>
                <c:pt idx="47">
                  <c:v>4616514</c:v>
                </c:pt>
                <c:pt idx="48">
                  <c:v>3840139</c:v>
                </c:pt>
                <c:pt idx="49">
                  <c:v>3762843</c:v>
                </c:pt>
                <c:pt idx="50">
                  <c:v>3979196</c:v>
                </c:pt>
                <c:pt idx="51">
                  <c:v>4812534</c:v>
                </c:pt>
                <c:pt idx="52">
                  <c:v>5076447</c:v>
                </c:pt>
                <c:pt idx="53">
                  <c:v>4164005</c:v>
                </c:pt>
                <c:pt idx="54">
                  <c:v>4131234</c:v>
                </c:pt>
                <c:pt idx="55">
                  <c:v>3619672</c:v>
                </c:pt>
                <c:pt idx="56">
                  <c:v>3835866</c:v>
                </c:pt>
                <c:pt idx="57">
                  <c:v>4207492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6-4A91-BA1F-C58D90D2A381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Net Imports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[1]Sheet1!$A$2:$A$59</c:f>
              <c:numCache>
                <c:formatCode>General</c:formatCode>
                <c:ptCount val="58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</c:numCache>
            </c:numRef>
          </c:cat>
          <c:val>
            <c:numRef>
              <c:f>[1]Sheet1!$D$2:$D$59</c:f>
              <c:numCache>
                <c:formatCode>General</c:formatCode>
                <c:ptCount val="58"/>
                <c:pt idx="0">
                  <c:v>137834</c:v>
                </c:pt>
                <c:pt idx="1">
                  <c:v>12822</c:v>
                </c:pt>
                <c:pt idx="2">
                  <c:v>21596</c:v>
                </c:pt>
                <c:pt idx="3">
                  <c:v>42242</c:v>
                </c:pt>
                <c:pt idx="4">
                  <c:v>180023</c:v>
                </c:pt>
                <c:pt idx="5">
                  <c:v>131648</c:v>
                </c:pt>
                <c:pt idx="6">
                  <c:v>23209</c:v>
                </c:pt>
                <c:pt idx="7">
                  <c:v>18521</c:v>
                </c:pt>
                <c:pt idx="8">
                  <c:v>134077</c:v>
                </c:pt>
                <c:pt idx="9">
                  <c:v>101731</c:v>
                </c:pt>
                <c:pt idx="10">
                  <c:v>129320</c:v>
                </c:pt>
                <c:pt idx="11">
                  <c:v>131339</c:v>
                </c:pt>
                <c:pt idx="12">
                  <c:v>120554</c:v>
                </c:pt>
                <c:pt idx="13">
                  <c:v>142278</c:v>
                </c:pt>
                <c:pt idx="14">
                  <c:v>279749</c:v>
                </c:pt>
                <c:pt idx="15">
                  <c:v>329240</c:v>
                </c:pt>
                <c:pt idx="16">
                  <c:v>441493</c:v>
                </c:pt>
                <c:pt idx="17">
                  <c:v>357128</c:v>
                </c:pt>
                <c:pt idx="18">
                  <c:v>703315</c:v>
                </c:pt>
                <c:pt idx="19">
                  <c:v>427011</c:v>
                </c:pt>
                <c:pt idx="20">
                  <c:v>583762</c:v>
                </c:pt>
                <c:pt idx="21">
                  <c:v>659252</c:v>
                </c:pt>
                <c:pt idx="22">
                  <c:v>970502</c:v>
                </c:pt>
                <c:pt idx="23">
                  <c:v>1011305</c:v>
                </c:pt>
                <c:pt idx="24">
                  <c:v>754974</c:v>
                </c:pt>
                <c:pt idx="25">
                  <c:v>673160</c:v>
                </c:pt>
                <c:pt idx="26">
                  <c:v>973600</c:v>
                </c:pt>
                <c:pt idx="27">
                  <c:v>1033420</c:v>
                </c:pt>
                <c:pt idx="28">
                  <c:v>1127002</c:v>
                </c:pt>
                <c:pt idx="29">
                  <c:v>861390</c:v>
                </c:pt>
                <c:pt idx="30">
                  <c:v>1174494</c:v>
                </c:pt>
                <c:pt idx="31">
                  <c:v>951865</c:v>
                </c:pt>
                <c:pt idx="32">
                  <c:v>932431</c:v>
                </c:pt>
                <c:pt idx="33">
                  <c:v>890624</c:v>
                </c:pt>
                <c:pt idx="34">
                  <c:v>476483</c:v>
                </c:pt>
                <c:pt idx="35">
                  <c:v>632768</c:v>
                </c:pt>
                <c:pt idx="36">
                  <c:v>702301</c:v>
                </c:pt>
                <c:pt idx="37">
                  <c:v>579345</c:v>
                </c:pt>
                <c:pt idx="38">
                  <c:v>489909</c:v>
                </c:pt>
                <c:pt idx="39">
                  <c:v>545799</c:v>
                </c:pt>
                <c:pt idx="40">
                  <c:v>688354</c:v>
                </c:pt>
                <c:pt idx="41">
                  <c:v>947139</c:v>
                </c:pt>
                <c:pt idx="42">
                  <c:v>1034266</c:v>
                </c:pt>
                <c:pt idx="43">
                  <c:v>870816</c:v>
                </c:pt>
                <c:pt idx="44">
                  <c:v>890758</c:v>
                </c:pt>
                <c:pt idx="45">
                  <c:v>787422</c:v>
                </c:pt>
                <c:pt idx="46">
                  <c:v>871795</c:v>
                </c:pt>
                <c:pt idx="47">
                  <c:v>888635</c:v>
                </c:pt>
                <c:pt idx="48">
                  <c:v>665050</c:v>
                </c:pt>
                <c:pt idx="49">
                  <c:v>308567</c:v>
                </c:pt>
                <c:pt idx="50">
                  <c:v>412064</c:v>
                </c:pt>
                <c:pt idx="51">
                  <c:v>185264</c:v>
                </c:pt>
                <c:pt idx="52">
                  <c:v>60531</c:v>
                </c:pt>
                <c:pt idx="53">
                  <c:v>351697</c:v>
                </c:pt>
                <c:pt idx="54">
                  <c:v>901515</c:v>
                </c:pt>
                <c:pt idx="55">
                  <c:v>826761</c:v>
                </c:pt>
                <c:pt idx="56">
                  <c:v>636463</c:v>
                </c:pt>
                <c:pt idx="57">
                  <c:v>558231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A91-BA1F-C58D90D2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91728"/>
        <c:axId val="417792384"/>
      </c:lineChart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MEP (€/MWh)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[1]Sheet1!$A$2:$A$59</c:f>
              <c:numCache>
                <c:formatCode>General</c:formatCode>
                <c:ptCount val="58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  <c:pt idx="13">
                  <c:v>41548</c:v>
                </c:pt>
                <c:pt idx="14">
                  <c:v>41579</c:v>
                </c:pt>
                <c:pt idx="15">
                  <c:v>41609</c:v>
                </c:pt>
                <c:pt idx="16">
                  <c:v>41640</c:v>
                </c:pt>
                <c:pt idx="17">
                  <c:v>41671</c:v>
                </c:pt>
                <c:pt idx="18">
                  <c:v>41699</c:v>
                </c:pt>
                <c:pt idx="19">
                  <c:v>41730</c:v>
                </c:pt>
                <c:pt idx="20">
                  <c:v>41760</c:v>
                </c:pt>
                <c:pt idx="21">
                  <c:v>41791</c:v>
                </c:pt>
                <c:pt idx="22">
                  <c:v>41821</c:v>
                </c:pt>
                <c:pt idx="23">
                  <c:v>41852</c:v>
                </c:pt>
                <c:pt idx="24">
                  <c:v>41883</c:v>
                </c:pt>
                <c:pt idx="25">
                  <c:v>41913</c:v>
                </c:pt>
                <c:pt idx="26">
                  <c:v>41944</c:v>
                </c:pt>
                <c:pt idx="27">
                  <c:v>41974</c:v>
                </c:pt>
                <c:pt idx="28">
                  <c:v>42005</c:v>
                </c:pt>
                <c:pt idx="29">
                  <c:v>42036</c:v>
                </c:pt>
                <c:pt idx="30">
                  <c:v>42064</c:v>
                </c:pt>
                <c:pt idx="31">
                  <c:v>42095</c:v>
                </c:pt>
                <c:pt idx="32">
                  <c:v>42125</c:v>
                </c:pt>
                <c:pt idx="33">
                  <c:v>42156</c:v>
                </c:pt>
                <c:pt idx="34">
                  <c:v>42186</c:v>
                </c:pt>
                <c:pt idx="35">
                  <c:v>42217</c:v>
                </c:pt>
                <c:pt idx="36">
                  <c:v>42248</c:v>
                </c:pt>
                <c:pt idx="37">
                  <c:v>42278</c:v>
                </c:pt>
                <c:pt idx="38">
                  <c:v>42309</c:v>
                </c:pt>
                <c:pt idx="39">
                  <c:v>42339</c:v>
                </c:pt>
                <c:pt idx="40">
                  <c:v>42370</c:v>
                </c:pt>
                <c:pt idx="41">
                  <c:v>42401</c:v>
                </c:pt>
                <c:pt idx="42">
                  <c:v>42430</c:v>
                </c:pt>
                <c:pt idx="43">
                  <c:v>42461</c:v>
                </c:pt>
                <c:pt idx="44">
                  <c:v>42491</c:v>
                </c:pt>
                <c:pt idx="45">
                  <c:v>42522</c:v>
                </c:pt>
                <c:pt idx="46">
                  <c:v>42552</c:v>
                </c:pt>
                <c:pt idx="47">
                  <c:v>42583</c:v>
                </c:pt>
                <c:pt idx="48">
                  <c:v>42614</c:v>
                </c:pt>
                <c:pt idx="49">
                  <c:v>42644</c:v>
                </c:pt>
                <c:pt idx="50">
                  <c:v>42675</c:v>
                </c:pt>
                <c:pt idx="51">
                  <c:v>42705</c:v>
                </c:pt>
                <c:pt idx="52">
                  <c:v>42736</c:v>
                </c:pt>
                <c:pt idx="53">
                  <c:v>42767</c:v>
                </c:pt>
                <c:pt idx="54">
                  <c:v>42795</c:v>
                </c:pt>
                <c:pt idx="55">
                  <c:v>42826</c:v>
                </c:pt>
                <c:pt idx="56">
                  <c:v>42856</c:v>
                </c:pt>
                <c:pt idx="57">
                  <c:v>42887</c:v>
                </c:pt>
              </c:numCache>
            </c:numRef>
          </c:cat>
          <c:val>
            <c:numRef>
              <c:f>[1]Sheet1!$B$2:$B$59</c:f>
              <c:numCache>
                <c:formatCode>General</c:formatCode>
                <c:ptCount val="58"/>
                <c:pt idx="0">
                  <c:v>50.603000000000002</c:v>
                </c:pt>
                <c:pt idx="1">
                  <c:v>44.19</c:v>
                </c:pt>
                <c:pt idx="2">
                  <c:v>42.448999999999998</c:v>
                </c:pt>
                <c:pt idx="3">
                  <c:v>45.539000000000001</c:v>
                </c:pt>
                <c:pt idx="4">
                  <c:v>45.779000000000003</c:v>
                </c:pt>
                <c:pt idx="5">
                  <c:v>44.89</c:v>
                </c:pt>
                <c:pt idx="6">
                  <c:v>30.545999999999999</c:v>
                </c:pt>
                <c:pt idx="7">
                  <c:v>32.801000000000002</c:v>
                </c:pt>
                <c:pt idx="8">
                  <c:v>34.884</c:v>
                </c:pt>
                <c:pt idx="9">
                  <c:v>32.299999999999997</c:v>
                </c:pt>
                <c:pt idx="10">
                  <c:v>37.548999999999999</c:v>
                </c:pt>
                <c:pt idx="11">
                  <c:v>38.688000000000002</c:v>
                </c:pt>
                <c:pt idx="12">
                  <c:v>41.121000000000002</c:v>
                </c:pt>
                <c:pt idx="13">
                  <c:v>47.585000000000001</c:v>
                </c:pt>
                <c:pt idx="14">
                  <c:v>48.651000000000003</c:v>
                </c:pt>
                <c:pt idx="15">
                  <c:v>62.805999999999997</c:v>
                </c:pt>
                <c:pt idx="16">
                  <c:v>65.11</c:v>
                </c:pt>
                <c:pt idx="17">
                  <c:v>63.426000000000002</c:v>
                </c:pt>
                <c:pt idx="18">
                  <c:v>50.179000000000002</c:v>
                </c:pt>
                <c:pt idx="19">
                  <c:v>53.238</c:v>
                </c:pt>
                <c:pt idx="20">
                  <c:v>49.482999999999997</c:v>
                </c:pt>
                <c:pt idx="21">
                  <c:v>51.942999999999998</c:v>
                </c:pt>
                <c:pt idx="22">
                  <c:v>65.748000000000005</c:v>
                </c:pt>
                <c:pt idx="23">
                  <c:v>57.573</c:v>
                </c:pt>
                <c:pt idx="24">
                  <c:v>56.293999999999997</c:v>
                </c:pt>
                <c:pt idx="25">
                  <c:v>54.64</c:v>
                </c:pt>
                <c:pt idx="26">
                  <c:v>60.401000000000003</c:v>
                </c:pt>
                <c:pt idx="27">
                  <c:v>62.469000000000001</c:v>
                </c:pt>
                <c:pt idx="28">
                  <c:v>61.418999999999997</c:v>
                </c:pt>
                <c:pt idx="29">
                  <c:v>56.924999999999997</c:v>
                </c:pt>
                <c:pt idx="30">
                  <c:v>56.295999999999999</c:v>
                </c:pt>
                <c:pt idx="31">
                  <c:v>47.828000000000003</c:v>
                </c:pt>
                <c:pt idx="32">
                  <c:v>49.579000000000001</c:v>
                </c:pt>
                <c:pt idx="33">
                  <c:v>48.183999999999997</c:v>
                </c:pt>
                <c:pt idx="34">
                  <c:v>53.170999999999999</c:v>
                </c:pt>
                <c:pt idx="35">
                  <c:v>50.155000000000001</c:v>
                </c:pt>
                <c:pt idx="36">
                  <c:v>50.872</c:v>
                </c:pt>
                <c:pt idx="37">
                  <c:v>47.966000000000001</c:v>
                </c:pt>
                <c:pt idx="38">
                  <c:v>49.564</c:v>
                </c:pt>
                <c:pt idx="39">
                  <c:v>51.313000000000002</c:v>
                </c:pt>
                <c:pt idx="40">
                  <c:v>48.76</c:v>
                </c:pt>
                <c:pt idx="41">
                  <c:v>43.92</c:v>
                </c:pt>
                <c:pt idx="42">
                  <c:v>40.78</c:v>
                </c:pt>
                <c:pt idx="43">
                  <c:v>38.97</c:v>
                </c:pt>
                <c:pt idx="44">
                  <c:v>41.25</c:v>
                </c:pt>
                <c:pt idx="45">
                  <c:v>41.31</c:v>
                </c:pt>
                <c:pt idx="46">
                  <c:v>42.6</c:v>
                </c:pt>
                <c:pt idx="47">
                  <c:v>39.07</c:v>
                </c:pt>
                <c:pt idx="48">
                  <c:v>39.94</c:v>
                </c:pt>
                <c:pt idx="49">
                  <c:v>43.17</c:v>
                </c:pt>
                <c:pt idx="50">
                  <c:v>43.11</c:v>
                </c:pt>
                <c:pt idx="51">
                  <c:v>51.09</c:v>
                </c:pt>
                <c:pt idx="52">
                  <c:v>74.599999999999994</c:v>
                </c:pt>
                <c:pt idx="53">
                  <c:v>56.22</c:v>
                </c:pt>
                <c:pt idx="54">
                  <c:v>46.22</c:v>
                </c:pt>
                <c:pt idx="55">
                  <c:v>44.57</c:v>
                </c:pt>
                <c:pt idx="56">
                  <c:v>45.73</c:v>
                </c:pt>
                <c:pt idx="57">
                  <c:v>51.32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6-4A91-BA1F-C58D90D2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69736"/>
        <c:axId val="566570064"/>
      </c:lineChart>
      <c:catAx>
        <c:axId val="417791728"/>
        <c:scaling>
          <c:orientation val="minMax"/>
        </c:scaling>
        <c:delete val="0"/>
        <c:axPos val="b"/>
        <c:numFmt formatCode="dd\-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92384"/>
        <c:crosses val="autoZero"/>
        <c:auto val="1"/>
        <c:lblAlgn val="ctr"/>
        <c:lblOffset val="100"/>
        <c:noMultiLvlLbl val="1"/>
      </c:catAx>
      <c:valAx>
        <c:axId val="417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91728"/>
        <c:crosses val="autoZero"/>
        <c:crossBetween val="between"/>
      </c:valAx>
      <c:valAx>
        <c:axId val="566570064"/>
        <c:scaling>
          <c:orientation val="minMax"/>
          <c:min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69736"/>
        <c:crosses val="max"/>
        <c:crossBetween val="between"/>
      </c:valAx>
      <c:catAx>
        <c:axId val="56656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57006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SMP is correlated with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MEP!$D$2</c:f>
              <c:strCache>
                <c:ptCount val="1"/>
                <c:pt idx="0">
                  <c:v>Total Demand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MEP!$A$43:$A$64</c:f>
              <c:numCache>
                <c:formatCode>mmm\-yy</c:formatCode>
                <c:ptCount val="2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cat>
          <c:val>
            <c:numRef>
              <c:f>MEP!$D$43:$D$64</c:f>
              <c:numCache>
                <c:formatCode>#,##0</c:formatCode>
                <c:ptCount val="22"/>
                <c:pt idx="0">
                  <c:v>4581812</c:v>
                </c:pt>
                <c:pt idx="1">
                  <c:v>3853154</c:v>
                </c:pt>
                <c:pt idx="2">
                  <c:v>4014191</c:v>
                </c:pt>
                <c:pt idx="3">
                  <c:v>3604649</c:v>
                </c:pt>
                <c:pt idx="4">
                  <c:v>3703556</c:v>
                </c:pt>
                <c:pt idx="5">
                  <c:v>4315399</c:v>
                </c:pt>
                <c:pt idx="6">
                  <c:v>5022682</c:v>
                </c:pt>
                <c:pt idx="7">
                  <c:v>4616514</c:v>
                </c:pt>
                <c:pt idx="8">
                  <c:v>3840139</c:v>
                </c:pt>
                <c:pt idx="9">
                  <c:v>3762843</c:v>
                </c:pt>
                <c:pt idx="10">
                  <c:v>3979196</c:v>
                </c:pt>
                <c:pt idx="11">
                  <c:v>4812534</c:v>
                </c:pt>
                <c:pt idx="12">
                  <c:v>5076447</c:v>
                </c:pt>
                <c:pt idx="13">
                  <c:v>4164005</c:v>
                </c:pt>
                <c:pt idx="14">
                  <c:v>4131234</c:v>
                </c:pt>
                <c:pt idx="15">
                  <c:v>3619672</c:v>
                </c:pt>
                <c:pt idx="16">
                  <c:v>3835866</c:v>
                </c:pt>
                <c:pt idx="17">
                  <c:v>4207492</c:v>
                </c:pt>
                <c:pt idx="18">
                  <c:v>5096699</c:v>
                </c:pt>
                <c:pt idx="19">
                  <c:v>4846401</c:v>
                </c:pt>
                <c:pt idx="20">
                  <c:v>4065325</c:v>
                </c:pt>
                <c:pt idx="21">
                  <c:v>3836726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C-4725-8E8F-EAD559DB73FF}"/>
            </c:ext>
          </c:extLst>
        </c:ser>
        <c:ser>
          <c:idx val="2"/>
          <c:order val="2"/>
          <c:tx>
            <c:strRef>
              <c:f>MEP!$F$2</c:f>
              <c:strCache>
                <c:ptCount val="1"/>
                <c:pt idx="0">
                  <c:v>Net Imports (MW)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MEP!$A$43:$A$64</c:f>
              <c:numCache>
                <c:formatCode>mmm\-yy</c:formatCode>
                <c:ptCount val="2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cat>
          <c:val>
            <c:numRef>
              <c:f>MEP!$F$43:$F$64</c:f>
              <c:numCache>
                <c:formatCode>#,##0</c:formatCode>
                <c:ptCount val="22"/>
                <c:pt idx="0">
                  <c:v>688354</c:v>
                </c:pt>
                <c:pt idx="1">
                  <c:v>947139</c:v>
                </c:pt>
                <c:pt idx="2">
                  <c:v>1034266</c:v>
                </c:pt>
                <c:pt idx="3">
                  <c:v>870816</c:v>
                </c:pt>
                <c:pt idx="4">
                  <c:v>890758</c:v>
                </c:pt>
                <c:pt idx="5">
                  <c:v>787422</c:v>
                </c:pt>
                <c:pt idx="6">
                  <c:v>871795</c:v>
                </c:pt>
                <c:pt idx="7">
                  <c:v>888635</c:v>
                </c:pt>
                <c:pt idx="8">
                  <c:v>665050</c:v>
                </c:pt>
                <c:pt idx="9">
                  <c:v>308567</c:v>
                </c:pt>
                <c:pt idx="10">
                  <c:v>412064</c:v>
                </c:pt>
                <c:pt idx="11">
                  <c:v>185264</c:v>
                </c:pt>
                <c:pt idx="12">
                  <c:v>60531</c:v>
                </c:pt>
                <c:pt idx="13">
                  <c:v>351697</c:v>
                </c:pt>
                <c:pt idx="14">
                  <c:v>901515</c:v>
                </c:pt>
                <c:pt idx="15">
                  <c:v>826761</c:v>
                </c:pt>
                <c:pt idx="16">
                  <c:v>636463</c:v>
                </c:pt>
                <c:pt idx="17">
                  <c:v>558231</c:v>
                </c:pt>
                <c:pt idx="18">
                  <c:v>674382</c:v>
                </c:pt>
                <c:pt idx="19">
                  <c:v>371408</c:v>
                </c:pt>
                <c:pt idx="20">
                  <c:v>641429</c:v>
                </c:pt>
                <c:pt idx="21">
                  <c:v>244619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C-4725-8E8F-EAD559DB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91728"/>
        <c:axId val="417792384"/>
      </c:lineChart>
      <c:lineChart>
        <c:grouping val="standard"/>
        <c:varyColors val="0"/>
        <c:ser>
          <c:idx val="0"/>
          <c:order val="0"/>
          <c:tx>
            <c:strRef>
              <c:f>MEP!$B$2</c:f>
              <c:strCache>
                <c:ptCount val="1"/>
                <c:pt idx="0">
                  <c:v>SMP (€/MWh)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MEP!$A$43:$A$64</c:f>
              <c:numCache>
                <c:formatCode>mmm\-yy</c:formatCode>
                <c:ptCount val="2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cat>
          <c:val>
            <c:numRef>
              <c:f>MEP!$B$43:$B$64</c:f>
              <c:numCache>
                <c:formatCode>0.00</c:formatCode>
                <c:ptCount val="22"/>
                <c:pt idx="0">
                  <c:v>48.76</c:v>
                </c:pt>
                <c:pt idx="1">
                  <c:v>43.92</c:v>
                </c:pt>
                <c:pt idx="2">
                  <c:v>40.78</c:v>
                </c:pt>
                <c:pt idx="3">
                  <c:v>38.97</c:v>
                </c:pt>
                <c:pt idx="4">
                  <c:v>41.25</c:v>
                </c:pt>
                <c:pt idx="5">
                  <c:v>41.31</c:v>
                </c:pt>
                <c:pt idx="6">
                  <c:v>42.6</c:v>
                </c:pt>
                <c:pt idx="7">
                  <c:v>39.07</c:v>
                </c:pt>
                <c:pt idx="8">
                  <c:v>39.94</c:v>
                </c:pt>
                <c:pt idx="9">
                  <c:v>43.17</c:v>
                </c:pt>
                <c:pt idx="10">
                  <c:v>43.11</c:v>
                </c:pt>
                <c:pt idx="11">
                  <c:v>51.09</c:v>
                </c:pt>
                <c:pt idx="12">
                  <c:v>74.599999999999994</c:v>
                </c:pt>
                <c:pt idx="13">
                  <c:v>56.22</c:v>
                </c:pt>
                <c:pt idx="14">
                  <c:v>46.22</c:v>
                </c:pt>
                <c:pt idx="15">
                  <c:v>44.57</c:v>
                </c:pt>
                <c:pt idx="16">
                  <c:v>45.73</c:v>
                </c:pt>
                <c:pt idx="17" formatCode="General">
                  <c:v>51.32</c:v>
                </c:pt>
                <c:pt idx="18">
                  <c:v>52.54</c:v>
                </c:pt>
                <c:pt idx="19">
                  <c:v>50.57</c:v>
                </c:pt>
                <c:pt idx="20">
                  <c:v>53.06</c:v>
                </c:pt>
                <c:pt idx="21">
                  <c:v>54.89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C-4725-8E8F-EAD559DB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69736"/>
        <c:axId val="566570064"/>
      </c:lineChart>
      <c:dateAx>
        <c:axId val="417791728"/>
        <c:scaling>
          <c:orientation val="minMax"/>
        </c:scaling>
        <c:delete val="0"/>
        <c:axPos val="b"/>
        <c:numFmt formatCode="dd\-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92384"/>
        <c:crosses val="autoZero"/>
        <c:auto val="1"/>
        <c:lblOffset val="100"/>
        <c:baseTimeUnit val="months"/>
      </c:dateAx>
      <c:valAx>
        <c:axId val="417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91728"/>
        <c:crosses val="autoZero"/>
        <c:crossBetween val="between"/>
      </c:valAx>
      <c:valAx>
        <c:axId val="566570064"/>
        <c:scaling>
          <c:orientation val="minMax"/>
          <c:min val="2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69736"/>
        <c:crosses val="max"/>
        <c:crossBetween val="between"/>
      </c:valAx>
      <c:dateAx>
        <c:axId val="566569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665700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4</xdr:row>
      <xdr:rowOff>114299</xdr:rowOff>
    </xdr:from>
    <xdr:to>
      <xdr:col>24</xdr:col>
      <xdr:colOff>495300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5E84-92EF-42A7-97D6-2ABC05254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28</xdr:row>
      <xdr:rowOff>19049</xdr:rowOff>
    </xdr:from>
    <xdr:to>
      <xdr:col>25</xdr:col>
      <xdr:colOff>219075</xdr:colOff>
      <xdr:row>48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201646-A909-4887-97BC-0DA39FB04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ag\Documents\energy_outlook\Copy%20of%20M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MEP (€/MWh)</v>
          </cell>
          <cell r="C1" t="str">
            <v>Total Demand</v>
          </cell>
          <cell r="D1" t="str">
            <v>Net Imports</v>
          </cell>
        </row>
        <row r="2">
          <cell r="A2">
            <v>41153</v>
          </cell>
          <cell r="B2">
            <v>50.603000000000002</v>
          </cell>
          <cell r="C2">
            <v>3996798</v>
          </cell>
          <cell r="D2">
            <v>137834</v>
          </cell>
        </row>
        <row r="3">
          <cell r="A3">
            <v>41183</v>
          </cell>
          <cell r="B3">
            <v>44.19</v>
          </cell>
          <cell r="C3">
            <v>3881303</v>
          </cell>
          <cell r="D3">
            <v>12822</v>
          </cell>
        </row>
        <row r="4">
          <cell r="A4">
            <v>41214</v>
          </cell>
          <cell r="B4">
            <v>42.448999999999998</v>
          </cell>
          <cell r="C4">
            <v>3834455</v>
          </cell>
          <cell r="D4">
            <v>21596</v>
          </cell>
        </row>
        <row r="5">
          <cell r="A5">
            <v>41244</v>
          </cell>
          <cell r="B5">
            <v>45.539000000000001</v>
          </cell>
          <cell r="C5">
            <v>4510075</v>
          </cell>
          <cell r="D5">
            <v>42242</v>
          </cell>
        </row>
        <row r="6">
          <cell r="A6">
            <v>41275</v>
          </cell>
          <cell r="B6">
            <v>45.779000000000003</v>
          </cell>
          <cell r="C6">
            <v>4586105</v>
          </cell>
          <cell r="D6">
            <v>180023</v>
          </cell>
        </row>
        <row r="7">
          <cell r="A7">
            <v>41306</v>
          </cell>
          <cell r="B7">
            <v>44.89</v>
          </cell>
          <cell r="C7">
            <v>4002819</v>
          </cell>
          <cell r="D7">
            <v>131648</v>
          </cell>
        </row>
        <row r="8">
          <cell r="A8">
            <v>41334</v>
          </cell>
          <cell r="B8">
            <v>30.545999999999999</v>
          </cell>
          <cell r="C8">
            <v>4024944</v>
          </cell>
          <cell r="D8">
            <v>23209</v>
          </cell>
        </row>
        <row r="9">
          <cell r="A9">
            <v>41365</v>
          </cell>
          <cell r="B9">
            <v>32.801000000000002</v>
          </cell>
          <cell r="C9">
            <v>3586181</v>
          </cell>
          <cell r="D9">
            <v>18521</v>
          </cell>
        </row>
        <row r="10">
          <cell r="A10">
            <v>41395</v>
          </cell>
          <cell r="B10">
            <v>34.884</v>
          </cell>
          <cell r="C10">
            <v>3738364</v>
          </cell>
          <cell r="D10">
            <v>134077</v>
          </cell>
        </row>
        <row r="11">
          <cell r="A11">
            <v>41426</v>
          </cell>
          <cell r="B11">
            <v>32.299999999999997</v>
          </cell>
          <cell r="C11">
            <v>4147125</v>
          </cell>
          <cell r="D11">
            <v>101731</v>
          </cell>
        </row>
        <row r="12">
          <cell r="A12">
            <v>41456</v>
          </cell>
          <cell r="B12">
            <v>37.548999999999999</v>
          </cell>
          <cell r="C12">
            <v>4858252</v>
          </cell>
          <cell r="D12">
            <v>129320</v>
          </cell>
        </row>
        <row r="13">
          <cell r="A13">
            <v>41487</v>
          </cell>
          <cell r="B13">
            <v>38.688000000000002</v>
          </cell>
          <cell r="C13">
            <v>4718518</v>
          </cell>
          <cell r="D13">
            <v>131339</v>
          </cell>
        </row>
        <row r="14">
          <cell r="A14">
            <v>41518</v>
          </cell>
          <cell r="B14">
            <v>41.121000000000002</v>
          </cell>
          <cell r="C14">
            <v>4006970</v>
          </cell>
          <cell r="D14">
            <v>120554</v>
          </cell>
        </row>
        <row r="15">
          <cell r="A15">
            <v>41548</v>
          </cell>
          <cell r="B15">
            <v>47.585000000000001</v>
          </cell>
          <cell r="C15">
            <v>3839543</v>
          </cell>
          <cell r="D15">
            <v>142278</v>
          </cell>
        </row>
        <row r="16">
          <cell r="A16">
            <v>41579</v>
          </cell>
          <cell r="B16">
            <v>48.651000000000003</v>
          </cell>
          <cell r="C16">
            <v>3819821</v>
          </cell>
          <cell r="D16">
            <v>279749</v>
          </cell>
        </row>
        <row r="17">
          <cell r="A17">
            <v>41609</v>
          </cell>
          <cell r="B17">
            <v>62.805999999999997</v>
          </cell>
          <cell r="C17">
            <v>4689212</v>
          </cell>
          <cell r="D17">
            <v>329240</v>
          </cell>
        </row>
        <row r="18">
          <cell r="A18">
            <v>41640</v>
          </cell>
          <cell r="B18">
            <v>65.11</v>
          </cell>
          <cell r="C18">
            <v>4159573</v>
          </cell>
          <cell r="D18">
            <v>441493</v>
          </cell>
        </row>
        <row r="19">
          <cell r="A19">
            <v>41671</v>
          </cell>
          <cell r="B19">
            <v>63.426000000000002</v>
          </cell>
          <cell r="C19">
            <v>3981913</v>
          </cell>
          <cell r="D19">
            <v>357128</v>
          </cell>
        </row>
        <row r="20">
          <cell r="A20">
            <v>41699</v>
          </cell>
          <cell r="B20">
            <v>50.179000000000002</v>
          </cell>
          <cell r="C20">
            <v>4110989</v>
          </cell>
          <cell r="D20">
            <v>703315</v>
          </cell>
        </row>
        <row r="21">
          <cell r="A21">
            <v>41730</v>
          </cell>
          <cell r="B21">
            <v>53.238</v>
          </cell>
          <cell r="C21">
            <v>3631539</v>
          </cell>
          <cell r="D21">
            <v>427011</v>
          </cell>
        </row>
        <row r="22">
          <cell r="A22">
            <v>41760</v>
          </cell>
          <cell r="B22">
            <v>49.482999999999997</v>
          </cell>
          <cell r="C22">
            <v>3754785</v>
          </cell>
          <cell r="D22">
            <v>583762</v>
          </cell>
        </row>
        <row r="23">
          <cell r="A23">
            <v>41791</v>
          </cell>
          <cell r="B23">
            <v>51.942999999999998</v>
          </cell>
          <cell r="C23">
            <v>4128747</v>
          </cell>
          <cell r="D23">
            <v>659252</v>
          </cell>
        </row>
        <row r="24">
          <cell r="A24">
            <v>41821</v>
          </cell>
          <cell r="B24">
            <v>65.748000000000005</v>
          </cell>
          <cell r="C24">
            <v>4916426</v>
          </cell>
          <cell r="D24">
            <v>970502</v>
          </cell>
        </row>
        <row r="25">
          <cell r="A25">
            <v>41852</v>
          </cell>
          <cell r="B25">
            <v>57.573</v>
          </cell>
          <cell r="C25">
            <v>3705263</v>
          </cell>
          <cell r="D25">
            <v>1011305</v>
          </cell>
        </row>
        <row r="26">
          <cell r="A26">
            <v>41883</v>
          </cell>
          <cell r="B26">
            <v>56.293999999999997</v>
          </cell>
          <cell r="C26">
            <v>3949537</v>
          </cell>
          <cell r="D26">
            <v>754974</v>
          </cell>
        </row>
        <row r="27">
          <cell r="A27">
            <v>41913</v>
          </cell>
          <cell r="B27">
            <v>54.64</v>
          </cell>
          <cell r="C27">
            <v>3848578</v>
          </cell>
          <cell r="D27">
            <v>673160</v>
          </cell>
        </row>
        <row r="28">
          <cell r="A28">
            <v>41944</v>
          </cell>
          <cell r="B28">
            <v>60.401000000000003</v>
          </cell>
          <cell r="C28">
            <v>4095365</v>
          </cell>
          <cell r="D28">
            <v>973600</v>
          </cell>
        </row>
        <row r="29">
          <cell r="A29">
            <v>41974</v>
          </cell>
          <cell r="B29">
            <v>62.469000000000001</v>
          </cell>
          <cell r="C29">
            <v>4553517</v>
          </cell>
          <cell r="D29">
            <v>1033420</v>
          </cell>
        </row>
        <row r="30">
          <cell r="A30">
            <v>42005</v>
          </cell>
          <cell r="B30">
            <v>61.418999999999997</v>
          </cell>
          <cell r="C30">
            <v>4731926</v>
          </cell>
          <cell r="D30">
            <v>1127002</v>
          </cell>
        </row>
        <row r="31">
          <cell r="A31">
            <v>42036</v>
          </cell>
          <cell r="B31">
            <v>56.924999999999997</v>
          </cell>
          <cell r="C31">
            <v>4300023</v>
          </cell>
          <cell r="D31">
            <v>861390</v>
          </cell>
        </row>
        <row r="32">
          <cell r="A32">
            <v>42064</v>
          </cell>
          <cell r="B32">
            <v>56.295999999999999</v>
          </cell>
          <cell r="C32">
            <v>4422361</v>
          </cell>
          <cell r="D32">
            <v>1174494</v>
          </cell>
        </row>
        <row r="33">
          <cell r="A33">
            <v>42095</v>
          </cell>
          <cell r="B33">
            <v>47.828000000000003</v>
          </cell>
          <cell r="C33">
            <v>3728382</v>
          </cell>
          <cell r="D33">
            <v>951865</v>
          </cell>
        </row>
        <row r="34">
          <cell r="A34">
            <v>42125</v>
          </cell>
          <cell r="B34">
            <v>49.579000000000001</v>
          </cell>
          <cell r="C34">
            <v>3778679</v>
          </cell>
          <cell r="D34">
            <v>932431</v>
          </cell>
        </row>
        <row r="35">
          <cell r="A35">
            <v>42156</v>
          </cell>
          <cell r="B35">
            <v>48.183999999999997</v>
          </cell>
          <cell r="C35">
            <v>3925129</v>
          </cell>
          <cell r="D35">
            <v>890624</v>
          </cell>
        </row>
        <row r="36">
          <cell r="A36">
            <v>42186</v>
          </cell>
          <cell r="B36">
            <v>53.170999999999999</v>
          </cell>
          <cell r="C36">
            <v>4954296</v>
          </cell>
          <cell r="D36">
            <v>476483</v>
          </cell>
        </row>
        <row r="37">
          <cell r="A37">
            <v>42217</v>
          </cell>
          <cell r="B37">
            <v>50.155000000000001</v>
          </cell>
          <cell r="C37">
            <v>4646871</v>
          </cell>
          <cell r="D37">
            <v>632768</v>
          </cell>
        </row>
        <row r="38">
          <cell r="A38">
            <v>42248</v>
          </cell>
          <cell r="B38">
            <v>50.872</v>
          </cell>
          <cell r="C38">
            <v>4006216</v>
          </cell>
          <cell r="D38">
            <v>702301</v>
          </cell>
        </row>
        <row r="39">
          <cell r="A39">
            <v>42278</v>
          </cell>
          <cell r="B39">
            <v>47.966000000000001</v>
          </cell>
          <cell r="C39">
            <v>3704509</v>
          </cell>
          <cell r="D39">
            <v>579345</v>
          </cell>
        </row>
        <row r="40">
          <cell r="A40">
            <v>42309</v>
          </cell>
          <cell r="B40">
            <v>49.564</v>
          </cell>
          <cell r="C40">
            <v>3812900</v>
          </cell>
          <cell r="D40">
            <v>489909</v>
          </cell>
        </row>
        <row r="41">
          <cell r="A41">
            <v>42339</v>
          </cell>
          <cell r="B41">
            <v>51.313000000000002</v>
          </cell>
          <cell r="C41">
            <v>4505900</v>
          </cell>
          <cell r="D41">
            <v>545799</v>
          </cell>
        </row>
        <row r="42">
          <cell r="A42">
            <v>42370</v>
          </cell>
          <cell r="B42">
            <v>48.76</v>
          </cell>
          <cell r="C42">
            <v>4581812</v>
          </cell>
          <cell r="D42">
            <v>688354</v>
          </cell>
        </row>
        <row r="43">
          <cell r="A43">
            <v>42401</v>
          </cell>
          <cell r="B43">
            <v>43.92</v>
          </cell>
          <cell r="C43">
            <v>3853154</v>
          </cell>
          <cell r="D43">
            <v>947139</v>
          </cell>
        </row>
        <row r="44">
          <cell r="A44">
            <v>42430</v>
          </cell>
          <cell r="B44">
            <v>40.78</v>
          </cell>
          <cell r="C44">
            <v>4014191</v>
          </cell>
          <cell r="D44">
            <v>1034266</v>
          </cell>
        </row>
        <row r="45">
          <cell r="A45">
            <v>42461</v>
          </cell>
          <cell r="B45">
            <v>38.97</v>
          </cell>
          <cell r="C45">
            <v>3604649</v>
          </cell>
          <cell r="D45">
            <v>870816</v>
          </cell>
        </row>
        <row r="46">
          <cell r="A46">
            <v>42491</v>
          </cell>
          <cell r="B46">
            <v>41.25</v>
          </cell>
          <cell r="C46">
            <v>3703556</v>
          </cell>
          <cell r="D46">
            <v>890758</v>
          </cell>
        </row>
        <row r="47">
          <cell r="A47">
            <v>42522</v>
          </cell>
          <cell r="B47">
            <v>41.31</v>
          </cell>
          <cell r="C47">
            <v>4315399</v>
          </cell>
          <cell r="D47">
            <v>787422</v>
          </cell>
        </row>
        <row r="48">
          <cell r="A48">
            <v>42552</v>
          </cell>
          <cell r="B48">
            <v>42.6</v>
          </cell>
          <cell r="C48">
            <v>5022682</v>
          </cell>
          <cell r="D48">
            <v>871795</v>
          </cell>
        </row>
        <row r="49">
          <cell r="A49">
            <v>42583</v>
          </cell>
          <cell r="B49">
            <v>39.07</v>
          </cell>
          <cell r="C49">
            <v>4616514</v>
          </cell>
          <cell r="D49">
            <v>888635</v>
          </cell>
        </row>
        <row r="50">
          <cell r="A50">
            <v>42614</v>
          </cell>
          <cell r="B50">
            <v>39.94</v>
          </cell>
          <cell r="C50">
            <v>3840139</v>
          </cell>
          <cell r="D50">
            <v>665050</v>
          </cell>
        </row>
        <row r="51">
          <cell r="A51">
            <v>42644</v>
          </cell>
          <cell r="B51">
            <v>43.17</v>
          </cell>
          <cell r="C51">
            <v>3762843</v>
          </cell>
          <cell r="D51">
            <v>308567</v>
          </cell>
        </row>
        <row r="52">
          <cell r="A52">
            <v>42675</v>
          </cell>
          <cell r="B52">
            <v>43.11</v>
          </cell>
          <cell r="C52">
            <v>3979196</v>
          </cell>
          <cell r="D52">
            <v>412064</v>
          </cell>
        </row>
        <row r="53">
          <cell r="A53">
            <v>42705</v>
          </cell>
          <cell r="B53">
            <v>51.09</v>
          </cell>
          <cell r="C53">
            <v>4812534</v>
          </cell>
          <cell r="D53">
            <v>185264</v>
          </cell>
        </row>
        <row r="54">
          <cell r="A54">
            <v>42736</v>
          </cell>
          <cell r="B54">
            <v>74.599999999999994</v>
          </cell>
          <cell r="C54">
            <v>5076447</v>
          </cell>
          <cell r="D54">
            <v>60531</v>
          </cell>
        </row>
        <row r="55">
          <cell r="A55">
            <v>42767</v>
          </cell>
          <cell r="B55">
            <v>56.22</v>
          </cell>
          <cell r="C55">
            <v>4164005</v>
          </cell>
          <cell r="D55">
            <v>351697</v>
          </cell>
        </row>
        <row r="56">
          <cell r="A56">
            <v>42795</v>
          </cell>
          <cell r="B56">
            <v>46.22</v>
          </cell>
          <cell r="C56">
            <v>4131234</v>
          </cell>
          <cell r="D56">
            <v>901515</v>
          </cell>
        </row>
        <row r="57">
          <cell r="A57">
            <v>42826</v>
          </cell>
          <cell r="B57">
            <v>44.57</v>
          </cell>
          <cell r="C57">
            <v>3619672</v>
          </cell>
          <cell r="D57">
            <v>826761</v>
          </cell>
        </row>
        <row r="58">
          <cell r="A58">
            <v>42856</v>
          </cell>
          <cell r="B58">
            <v>45.73</v>
          </cell>
          <cell r="C58">
            <v>3835866</v>
          </cell>
          <cell r="D58">
            <v>636463</v>
          </cell>
        </row>
        <row r="59">
          <cell r="A59">
            <v>42887</v>
          </cell>
          <cell r="B59">
            <v>51.32</v>
          </cell>
          <cell r="C59">
            <v>4207492</v>
          </cell>
          <cell r="D59">
            <v>558231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3AC-CE4A-4FF3-AE94-7A1D35D23808}">
  <dimension ref="A1:Q80"/>
  <sheetViews>
    <sheetView tabSelected="1" topLeftCell="A32" workbookViewId="0">
      <selection activeCell="A2" sqref="A2:G65"/>
    </sheetView>
  </sheetViews>
  <sheetFormatPr defaultRowHeight="15" x14ac:dyDescent="0.25"/>
  <cols>
    <col min="1" max="1" width="20" customWidth="1"/>
    <col min="2" max="2" width="17.28515625" customWidth="1"/>
    <col min="3" max="3" width="16.28515625" customWidth="1"/>
    <col min="4" max="4" width="19" bestFit="1" customWidth="1"/>
    <col min="5" max="5" width="10.28515625" customWidth="1"/>
    <col min="6" max="6" width="16.42578125" customWidth="1"/>
    <col min="7" max="7" width="12.28515625" customWidth="1"/>
    <col min="8" max="11" width="20.42578125" customWidth="1"/>
    <col min="16" max="16" width="10.28515625" bestFit="1" customWidth="1"/>
    <col min="17" max="17" width="10" customWidth="1"/>
  </cols>
  <sheetData>
    <row r="1" spans="1:17" x14ac:dyDescent="0.25">
      <c r="M1" s="7" t="s">
        <v>0</v>
      </c>
      <c r="N1" s="7"/>
      <c r="O1" s="7"/>
      <c r="P1" s="7"/>
      <c r="Q1" s="7"/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</v>
      </c>
      <c r="H2" t="s">
        <v>6</v>
      </c>
      <c r="I2" t="s">
        <v>4</v>
      </c>
      <c r="J2" t="s">
        <v>18</v>
      </c>
      <c r="K2" t="s">
        <v>4</v>
      </c>
      <c r="M2" t="s">
        <v>7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25">
      <c r="A3" s="1">
        <v>41153</v>
      </c>
      <c r="B3" s="2">
        <v>50.603000000000002</v>
      </c>
      <c r="C3" s="3">
        <v>0</v>
      </c>
      <c r="D3" s="4">
        <v>3996798</v>
      </c>
      <c r="E3" s="3">
        <v>0</v>
      </c>
      <c r="F3" s="4">
        <v>137834</v>
      </c>
      <c r="G3" s="3">
        <v>0</v>
      </c>
      <c r="H3">
        <v>371507</v>
      </c>
    </row>
    <row r="4" spans="1:17" x14ac:dyDescent="0.25">
      <c r="A4" s="1">
        <v>41183</v>
      </c>
      <c r="B4" s="2">
        <v>44.19</v>
      </c>
      <c r="C4" s="3">
        <f>(B4-B3)/B3</f>
        <v>-0.12673161670256711</v>
      </c>
      <c r="D4" s="4">
        <v>3881303</v>
      </c>
      <c r="E4" s="3">
        <f>(D4-D3)/D3</f>
        <v>-2.889688195400418E-2</v>
      </c>
      <c r="F4" s="4">
        <v>12822</v>
      </c>
      <c r="G4" s="3">
        <f>(F4-F3)/F3</f>
        <v>-0.90697505695256608</v>
      </c>
    </row>
    <row r="5" spans="1:17" x14ac:dyDescent="0.25">
      <c r="A5" s="1">
        <v>41214</v>
      </c>
      <c r="B5" s="2">
        <v>42.448999999999998</v>
      </c>
      <c r="C5" s="3">
        <f t="shared" ref="C5:C64" si="0">(B5-B4)/B4</f>
        <v>-3.9398053858338986E-2</v>
      </c>
      <c r="D5" s="4">
        <v>3834455</v>
      </c>
      <c r="E5" s="3">
        <f t="shared" ref="E5:E64" si="1">(D5-D4)/D4</f>
        <v>-1.2070173341272248E-2</v>
      </c>
      <c r="F5" s="4">
        <v>21596</v>
      </c>
      <c r="G5" s="3">
        <f t="shared" ref="G5:G64" si="2">(F5-F4)/F4</f>
        <v>0.68429262205584152</v>
      </c>
    </row>
    <row r="6" spans="1:17" x14ac:dyDescent="0.25">
      <c r="A6" s="1">
        <v>41244</v>
      </c>
      <c r="B6" s="2">
        <v>45.539000000000001</v>
      </c>
      <c r="C6" s="3">
        <f t="shared" si="0"/>
        <v>7.2793234234022092E-2</v>
      </c>
      <c r="D6" s="4">
        <v>4510075</v>
      </c>
      <c r="E6" s="3">
        <f t="shared" si="1"/>
        <v>0.17619713883720112</v>
      </c>
      <c r="F6" s="4">
        <v>42242</v>
      </c>
      <c r="G6" s="3">
        <f t="shared" si="2"/>
        <v>0.95601037229116503</v>
      </c>
      <c r="H6">
        <v>427705</v>
      </c>
    </row>
    <row r="7" spans="1:17" x14ac:dyDescent="0.25">
      <c r="A7" s="1">
        <v>41275</v>
      </c>
      <c r="B7" s="2">
        <v>45.779000000000003</v>
      </c>
      <c r="C7" s="3">
        <f t="shared" si="0"/>
        <v>5.2702079536222132E-3</v>
      </c>
      <c r="D7" s="4">
        <v>4586105</v>
      </c>
      <c r="E7" s="3">
        <f t="shared" si="1"/>
        <v>1.6857812785818417E-2</v>
      </c>
      <c r="F7" s="4">
        <v>180023</v>
      </c>
      <c r="G7" s="3">
        <f t="shared" si="2"/>
        <v>3.2617063586004451</v>
      </c>
    </row>
    <row r="8" spans="1:17" x14ac:dyDescent="0.25">
      <c r="A8" s="1">
        <v>41306</v>
      </c>
      <c r="B8" s="2">
        <v>44.89</v>
      </c>
      <c r="C8" s="3">
        <f t="shared" si="0"/>
        <v>-1.9419384433910808E-2</v>
      </c>
      <c r="D8" s="4">
        <v>4002819</v>
      </c>
      <c r="E8" s="3">
        <f t="shared" si="1"/>
        <v>-0.12718548746703356</v>
      </c>
      <c r="F8" s="4">
        <v>131648</v>
      </c>
      <c r="G8" s="3">
        <f t="shared" si="2"/>
        <v>-0.26871566410958597</v>
      </c>
    </row>
    <row r="9" spans="1:17" x14ac:dyDescent="0.25">
      <c r="A9" s="1">
        <v>41334</v>
      </c>
      <c r="B9" s="2">
        <v>30.545999999999999</v>
      </c>
      <c r="C9" s="3">
        <f t="shared" si="0"/>
        <v>-0.31953664513254626</v>
      </c>
      <c r="D9" s="4">
        <v>4024944</v>
      </c>
      <c r="E9" s="3">
        <f t="shared" si="1"/>
        <v>5.5273545968478714E-3</v>
      </c>
      <c r="F9" s="4">
        <v>23209</v>
      </c>
      <c r="G9" s="3">
        <f t="shared" si="2"/>
        <v>-0.82370412007778315</v>
      </c>
    </row>
    <row r="10" spans="1:17" x14ac:dyDescent="0.25">
      <c r="A10" s="1">
        <v>41365</v>
      </c>
      <c r="B10" s="2">
        <v>32.801000000000002</v>
      </c>
      <c r="C10" s="3">
        <f t="shared" si="0"/>
        <v>7.3823086492503201E-2</v>
      </c>
      <c r="D10" s="4">
        <v>3586181</v>
      </c>
      <c r="E10" s="3">
        <f t="shared" si="1"/>
        <v>-0.10901095766798247</v>
      </c>
      <c r="F10" s="4">
        <v>18521</v>
      </c>
      <c r="G10" s="3">
        <f t="shared" si="2"/>
        <v>-0.20199060709207636</v>
      </c>
    </row>
    <row r="11" spans="1:17" x14ac:dyDescent="0.25">
      <c r="A11" s="1">
        <v>41395</v>
      </c>
      <c r="B11" s="2">
        <v>34.884</v>
      </c>
      <c r="C11" s="3">
        <f t="shared" si="0"/>
        <v>6.3504161458492067E-2</v>
      </c>
      <c r="D11" s="4">
        <v>3738364</v>
      </c>
      <c r="E11" s="3">
        <f t="shared" si="1"/>
        <v>4.2435950667297606E-2</v>
      </c>
      <c r="F11" s="4">
        <v>134077</v>
      </c>
      <c r="G11" s="3">
        <f t="shared" si="2"/>
        <v>6.2391879488148589</v>
      </c>
    </row>
    <row r="12" spans="1:17" x14ac:dyDescent="0.25">
      <c r="A12" s="1">
        <v>41426</v>
      </c>
      <c r="B12" s="2">
        <v>32.299999999999997</v>
      </c>
      <c r="C12" s="3">
        <f t="shared" si="0"/>
        <v>-7.4074074074074167E-2</v>
      </c>
      <c r="D12" s="4">
        <v>4147125</v>
      </c>
      <c r="E12" s="3">
        <f t="shared" si="1"/>
        <v>0.10934221493680123</v>
      </c>
      <c r="F12" s="4">
        <v>101731</v>
      </c>
      <c r="G12" s="3">
        <f t="shared" si="2"/>
        <v>-0.24124943129694132</v>
      </c>
    </row>
    <row r="13" spans="1:17" x14ac:dyDescent="0.25">
      <c r="A13" s="1">
        <v>41456</v>
      </c>
      <c r="B13" s="2">
        <v>37.548999999999999</v>
      </c>
      <c r="C13" s="3">
        <f t="shared" si="0"/>
        <v>0.16250773993808057</v>
      </c>
      <c r="D13" s="4">
        <v>4858252</v>
      </c>
      <c r="E13" s="3">
        <f t="shared" si="1"/>
        <v>0.17147469632576784</v>
      </c>
      <c r="F13" s="4">
        <v>129320</v>
      </c>
      <c r="G13" s="3">
        <f t="shared" si="2"/>
        <v>0.27119560409314764</v>
      </c>
    </row>
    <row r="14" spans="1:17" x14ac:dyDescent="0.25">
      <c r="A14" s="1">
        <v>41487</v>
      </c>
      <c r="B14" s="2">
        <v>38.688000000000002</v>
      </c>
      <c r="C14" s="3">
        <f t="shared" si="0"/>
        <v>3.0333697302191879E-2</v>
      </c>
      <c r="D14" s="4">
        <v>4718518</v>
      </c>
      <c r="E14" s="3">
        <f t="shared" si="1"/>
        <v>-2.8762196773654391E-2</v>
      </c>
      <c r="F14" s="4">
        <v>131339</v>
      </c>
      <c r="G14" s="3">
        <f t="shared" si="2"/>
        <v>1.5612434271574389E-2</v>
      </c>
    </row>
    <row r="15" spans="1:17" x14ac:dyDescent="0.25">
      <c r="A15" s="1">
        <v>41518</v>
      </c>
      <c r="B15" s="2">
        <v>41.121000000000002</v>
      </c>
      <c r="C15" s="3">
        <f t="shared" si="0"/>
        <v>6.2887717121588083E-2</v>
      </c>
      <c r="D15" s="4">
        <v>4006970</v>
      </c>
      <c r="E15" s="3">
        <f t="shared" si="1"/>
        <v>-0.15079904325892154</v>
      </c>
      <c r="F15" s="4">
        <v>120554</v>
      </c>
      <c r="G15" s="3">
        <f t="shared" si="2"/>
        <v>-8.211574627490692E-2</v>
      </c>
    </row>
    <row r="16" spans="1:17" x14ac:dyDescent="0.25">
      <c r="A16" s="1">
        <v>41548</v>
      </c>
      <c r="B16" s="2">
        <v>47.585000000000001</v>
      </c>
      <c r="C16" s="3">
        <f t="shared" si="0"/>
        <v>0.1571946207533863</v>
      </c>
      <c r="D16" s="4">
        <v>3839543</v>
      </c>
      <c r="E16" s="3">
        <f t="shared" si="1"/>
        <v>-4.1783941481967672E-2</v>
      </c>
      <c r="F16" s="4">
        <v>142278</v>
      </c>
      <c r="G16" s="3">
        <f t="shared" si="2"/>
        <v>0.18020140352041408</v>
      </c>
    </row>
    <row r="17" spans="1:7" x14ac:dyDescent="0.25">
      <c r="A17" s="1">
        <v>41579</v>
      </c>
      <c r="B17" s="2">
        <v>48.651000000000003</v>
      </c>
      <c r="C17" s="3">
        <f t="shared" si="0"/>
        <v>2.240201744247142E-2</v>
      </c>
      <c r="D17" s="4">
        <v>3819821</v>
      </c>
      <c r="E17" s="3">
        <f t="shared" si="1"/>
        <v>-5.1365488028132511E-3</v>
      </c>
      <c r="F17" s="4">
        <v>279749</v>
      </c>
      <c r="G17" s="3">
        <f t="shared" si="2"/>
        <v>0.96621403168444875</v>
      </c>
    </row>
    <row r="18" spans="1:7" x14ac:dyDescent="0.25">
      <c r="A18" s="1">
        <v>41609</v>
      </c>
      <c r="B18" s="2">
        <v>62.805999999999997</v>
      </c>
      <c r="C18" s="3">
        <f t="shared" si="0"/>
        <v>0.29094982631395022</v>
      </c>
      <c r="D18" s="4">
        <v>4689212</v>
      </c>
      <c r="E18" s="3">
        <f t="shared" si="1"/>
        <v>0.22759993203870024</v>
      </c>
      <c r="F18" s="4">
        <v>329240</v>
      </c>
      <c r="G18" s="3">
        <f t="shared" si="2"/>
        <v>0.17691216054391615</v>
      </c>
    </row>
    <row r="19" spans="1:7" x14ac:dyDescent="0.25">
      <c r="A19" s="1">
        <v>41640</v>
      </c>
      <c r="B19" s="2">
        <v>65.11</v>
      </c>
      <c r="C19" s="3">
        <f t="shared" si="0"/>
        <v>3.6684393210839765E-2</v>
      </c>
      <c r="D19" s="4">
        <v>4159573</v>
      </c>
      <c r="E19" s="3">
        <f t="shared" si="1"/>
        <v>-0.11294840156512438</v>
      </c>
      <c r="F19" s="4">
        <v>441493</v>
      </c>
      <c r="G19" s="3">
        <f t="shared" si="2"/>
        <v>0.3409458146033289</v>
      </c>
    </row>
    <row r="20" spans="1:7" x14ac:dyDescent="0.25">
      <c r="A20" s="1">
        <v>41671</v>
      </c>
      <c r="B20" s="2">
        <v>63.426000000000002</v>
      </c>
      <c r="C20" s="3">
        <f t="shared" si="0"/>
        <v>-2.5863922592535671E-2</v>
      </c>
      <c r="D20" s="4">
        <v>3981913</v>
      </c>
      <c r="E20" s="3">
        <f t="shared" si="1"/>
        <v>-4.2711114818756633E-2</v>
      </c>
      <c r="F20" s="4">
        <v>357128</v>
      </c>
      <c r="G20" s="3">
        <f t="shared" si="2"/>
        <v>-0.19109023246121681</v>
      </c>
    </row>
    <row r="21" spans="1:7" x14ac:dyDescent="0.25">
      <c r="A21" s="1">
        <v>41699</v>
      </c>
      <c r="B21" s="2">
        <v>50.179000000000002</v>
      </c>
      <c r="C21" s="3">
        <f t="shared" si="0"/>
        <v>-0.20885756629773278</v>
      </c>
      <c r="D21" s="4">
        <v>4110989</v>
      </c>
      <c r="E21" s="3">
        <f t="shared" si="1"/>
        <v>3.2415575126829743E-2</v>
      </c>
      <c r="F21" s="4">
        <v>703315</v>
      </c>
      <c r="G21" s="3">
        <f t="shared" si="2"/>
        <v>0.9693639255393024</v>
      </c>
    </row>
    <row r="22" spans="1:7" x14ac:dyDescent="0.25">
      <c r="A22" s="1">
        <v>41730</v>
      </c>
      <c r="B22" s="2">
        <v>53.238</v>
      </c>
      <c r="C22" s="3">
        <f t="shared" si="0"/>
        <v>6.0961756910261213E-2</v>
      </c>
      <c r="D22" s="4">
        <v>3631539</v>
      </c>
      <c r="E22" s="3">
        <f t="shared" si="1"/>
        <v>-0.11662643709336123</v>
      </c>
      <c r="F22" s="4">
        <v>427011</v>
      </c>
      <c r="G22" s="3">
        <f t="shared" si="2"/>
        <v>-0.39285952951380249</v>
      </c>
    </row>
    <row r="23" spans="1:7" x14ac:dyDescent="0.25">
      <c r="A23" s="1">
        <v>41760</v>
      </c>
      <c r="B23" s="2">
        <v>49.482999999999997</v>
      </c>
      <c r="C23" s="3">
        <f t="shared" si="0"/>
        <v>-7.0532326533678996E-2</v>
      </c>
      <c r="D23" s="4">
        <v>3754785</v>
      </c>
      <c r="E23" s="3">
        <f t="shared" si="1"/>
        <v>3.3937677662280369E-2</v>
      </c>
      <c r="F23" s="4">
        <v>583762</v>
      </c>
      <c r="G23" s="3">
        <f t="shared" si="2"/>
        <v>0.36708890403291716</v>
      </c>
    </row>
    <row r="24" spans="1:7" x14ac:dyDescent="0.25">
      <c r="A24" s="1">
        <v>41791</v>
      </c>
      <c r="B24" s="2">
        <v>51.942999999999998</v>
      </c>
      <c r="C24" s="3">
        <f t="shared" si="0"/>
        <v>4.9714043206757895E-2</v>
      </c>
      <c r="D24" s="4">
        <v>4128747</v>
      </c>
      <c r="E24" s="3">
        <f t="shared" si="1"/>
        <v>9.9596115356804724E-2</v>
      </c>
      <c r="F24" s="4">
        <v>659252</v>
      </c>
      <c r="G24" s="3">
        <f t="shared" si="2"/>
        <v>0.12931639949157361</v>
      </c>
    </row>
    <row r="25" spans="1:7" x14ac:dyDescent="0.25">
      <c r="A25" s="1">
        <v>41821</v>
      </c>
      <c r="B25" s="2">
        <v>65.748000000000005</v>
      </c>
      <c r="C25" s="3">
        <f t="shared" si="0"/>
        <v>0.26577209633636883</v>
      </c>
      <c r="D25" s="4">
        <v>4916426</v>
      </c>
      <c r="E25" s="3">
        <f t="shared" si="1"/>
        <v>0.19077918797155649</v>
      </c>
      <c r="F25" s="4">
        <v>970502</v>
      </c>
      <c r="G25" s="3">
        <f t="shared" si="2"/>
        <v>0.47212598520747756</v>
      </c>
    </row>
    <row r="26" spans="1:7" x14ac:dyDescent="0.25">
      <c r="A26" s="1">
        <v>41852</v>
      </c>
      <c r="B26" s="2">
        <v>57.573</v>
      </c>
      <c r="C26" s="3">
        <f t="shared" si="0"/>
        <v>-0.12433838291659068</v>
      </c>
      <c r="D26" s="4">
        <v>3705263</v>
      </c>
      <c r="E26" s="3">
        <f t="shared" si="1"/>
        <v>-0.24635029592634974</v>
      </c>
      <c r="F26" s="4">
        <v>1011305</v>
      </c>
      <c r="G26" s="3">
        <f t="shared" si="2"/>
        <v>4.2043190019185946E-2</v>
      </c>
    </row>
    <row r="27" spans="1:7" x14ac:dyDescent="0.25">
      <c r="A27" s="1">
        <v>41883</v>
      </c>
      <c r="B27" s="2">
        <v>56.293999999999997</v>
      </c>
      <c r="C27" s="3">
        <f t="shared" si="0"/>
        <v>-2.221527452104291E-2</v>
      </c>
      <c r="D27" s="4">
        <v>3949537</v>
      </c>
      <c r="E27" s="3">
        <f t="shared" si="1"/>
        <v>6.5926224400265243E-2</v>
      </c>
      <c r="F27" s="4">
        <v>754974</v>
      </c>
      <c r="G27" s="3">
        <f t="shared" si="2"/>
        <v>-0.25346557171179812</v>
      </c>
    </row>
    <row r="28" spans="1:7" x14ac:dyDescent="0.25">
      <c r="A28" s="1">
        <v>41913</v>
      </c>
      <c r="B28" s="2">
        <v>54.64</v>
      </c>
      <c r="C28" s="3">
        <f t="shared" si="0"/>
        <v>-2.9381461612249912E-2</v>
      </c>
      <c r="D28" s="4">
        <v>3848578</v>
      </c>
      <c r="E28" s="3">
        <f t="shared" si="1"/>
        <v>-2.55622367887679E-2</v>
      </c>
      <c r="F28" s="4">
        <v>673160</v>
      </c>
      <c r="G28" s="3">
        <f t="shared" si="2"/>
        <v>-0.10836664573879365</v>
      </c>
    </row>
    <row r="29" spans="1:7" x14ac:dyDescent="0.25">
      <c r="A29" s="1">
        <v>41944</v>
      </c>
      <c r="B29" s="2">
        <v>60.401000000000003</v>
      </c>
      <c r="C29" s="3">
        <f t="shared" si="0"/>
        <v>0.10543557833089316</v>
      </c>
      <c r="D29" s="4">
        <v>4095365</v>
      </c>
      <c r="E29" s="3">
        <f t="shared" si="1"/>
        <v>6.4124203796830939E-2</v>
      </c>
      <c r="F29" s="4">
        <v>973600</v>
      </c>
      <c r="G29" s="3">
        <f t="shared" si="2"/>
        <v>0.44631291223483271</v>
      </c>
    </row>
    <row r="30" spans="1:7" x14ac:dyDescent="0.25">
      <c r="A30" s="1">
        <v>41974</v>
      </c>
      <c r="B30" s="2">
        <v>62.469000000000001</v>
      </c>
      <c r="C30" s="3">
        <f t="shared" si="0"/>
        <v>3.4237843744308834E-2</v>
      </c>
      <c r="D30" s="4">
        <v>4553517</v>
      </c>
      <c r="E30" s="3">
        <f t="shared" si="1"/>
        <v>0.11187085888559384</v>
      </c>
      <c r="F30" s="4">
        <v>1033420</v>
      </c>
      <c r="G30" s="3">
        <f t="shared" si="2"/>
        <v>6.1442070665571079E-2</v>
      </c>
    </row>
    <row r="31" spans="1:7" x14ac:dyDescent="0.25">
      <c r="A31" s="1">
        <v>42005</v>
      </c>
      <c r="B31" s="2">
        <v>61.418999999999997</v>
      </c>
      <c r="C31" s="3">
        <f t="shared" si="0"/>
        <v>-1.6808336935119888E-2</v>
      </c>
      <c r="D31" s="4">
        <v>4731926</v>
      </c>
      <c r="E31" s="3">
        <f t="shared" si="1"/>
        <v>3.918048400829513E-2</v>
      </c>
      <c r="F31" s="4">
        <v>1127002</v>
      </c>
      <c r="G31" s="3">
        <f t="shared" si="2"/>
        <v>9.0555630818060423E-2</v>
      </c>
    </row>
    <row r="32" spans="1:7" x14ac:dyDescent="0.25">
      <c r="A32" s="1">
        <v>42036</v>
      </c>
      <c r="B32" s="2">
        <v>56.924999999999997</v>
      </c>
      <c r="C32" s="3">
        <f t="shared" si="0"/>
        <v>-7.316954037024373E-2</v>
      </c>
      <c r="D32" s="4">
        <v>4300023</v>
      </c>
      <c r="E32" s="3">
        <f t="shared" si="1"/>
        <v>-9.1274250696228132E-2</v>
      </c>
      <c r="F32" s="4">
        <v>861390</v>
      </c>
      <c r="G32" s="3">
        <f t="shared" si="2"/>
        <v>-0.23568014963593675</v>
      </c>
    </row>
    <row r="33" spans="1:11" x14ac:dyDescent="0.25">
      <c r="A33" s="1">
        <v>42064</v>
      </c>
      <c r="B33" s="2">
        <v>56.295999999999999</v>
      </c>
      <c r="C33" s="3">
        <f t="shared" si="0"/>
        <v>-1.1049626701800576E-2</v>
      </c>
      <c r="D33" s="4">
        <v>4422361</v>
      </c>
      <c r="E33" s="3">
        <f t="shared" si="1"/>
        <v>2.8450545497082223E-2</v>
      </c>
      <c r="F33" s="4">
        <v>1174494</v>
      </c>
      <c r="G33" s="3">
        <f t="shared" si="2"/>
        <v>0.36348692230000346</v>
      </c>
    </row>
    <row r="34" spans="1:11" x14ac:dyDescent="0.25">
      <c r="A34" s="1">
        <v>42095</v>
      </c>
      <c r="B34" s="2">
        <v>47.828000000000003</v>
      </c>
      <c r="C34" s="3">
        <f t="shared" si="0"/>
        <v>-0.15041921273269854</v>
      </c>
      <c r="D34" s="4">
        <v>3728382</v>
      </c>
      <c r="E34" s="3">
        <f t="shared" si="1"/>
        <v>-0.15692500001695928</v>
      </c>
      <c r="F34" s="4">
        <v>951865</v>
      </c>
      <c r="G34" s="3">
        <f t="shared" si="2"/>
        <v>-0.18955311819387755</v>
      </c>
    </row>
    <row r="35" spans="1:11" x14ac:dyDescent="0.25">
      <c r="A35" s="1">
        <v>42125</v>
      </c>
      <c r="B35" s="2">
        <v>49.579000000000001</v>
      </c>
      <c r="C35" s="3">
        <f t="shared" si="0"/>
        <v>3.6610353767667421E-2</v>
      </c>
      <c r="D35" s="4">
        <v>3778679</v>
      </c>
      <c r="E35" s="3">
        <f t="shared" si="1"/>
        <v>1.3490302227615089E-2</v>
      </c>
      <c r="F35" s="4">
        <v>932431</v>
      </c>
      <c r="G35" s="3">
        <f t="shared" si="2"/>
        <v>-2.0416760780152646E-2</v>
      </c>
    </row>
    <row r="36" spans="1:11" x14ac:dyDescent="0.25">
      <c r="A36" s="1">
        <v>42156</v>
      </c>
      <c r="B36" s="2">
        <v>48.183999999999997</v>
      </c>
      <c r="C36" s="3">
        <f t="shared" si="0"/>
        <v>-2.8136912805825108E-2</v>
      </c>
      <c r="D36" s="4">
        <v>3925129</v>
      </c>
      <c r="E36" s="3">
        <f t="shared" si="1"/>
        <v>3.8756930662805708E-2</v>
      </c>
      <c r="F36" s="4">
        <v>890624</v>
      </c>
      <c r="G36" s="3">
        <f t="shared" si="2"/>
        <v>-4.4836561632978743E-2</v>
      </c>
    </row>
    <row r="37" spans="1:11" x14ac:dyDescent="0.25">
      <c r="A37" s="1">
        <v>42186</v>
      </c>
      <c r="B37" s="2">
        <v>53.170999999999999</v>
      </c>
      <c r="C37" s="3">
        <f t="shared" si="0"/>
        <v>0.10349908683380379</v>
      </c>
      <c r="D37" s="4">
        <v>4954296</v>
      </c>
      <c r="E37" s="3">
        <f t="shared" si="1"/>
        <v>0.26219953535285084</v>
      </c>
      <c r="F37" s="4">
        <v>476483</v>
      </c>
      <c r="G37" s="3">
        <f t="shared" si="2"/>
        <v>-0.46500094315895374</v>
      </c>
    </row>
    <row r="38" spans="1:11" x14ac:dyDescent="0.25">
      <c r="A38" s="1">
        <v>42217</v>
      </c>
      <c r="B38" s="2">
        <v>50.155000000000001</v>
      </c>
      <c r="C38" s="3">
        <f t="shared" si="0"/>
        <v>-5.6722649564612253E-2</v>
      </c>
      <c r="D38" s="4">
        <v>4646871</v>
      </c>
      <c r="E38" s="3">
        <f t="shared" si="1"/>
        <v>-6.2052206812027381E-2</v>
      </c>
      <c r="F38" s="4">
        <v>632768</v>
      </c>
      <c r="G38" s="3">
        <f t="shared" si="2"/>
        <v>0.32799701143587495</v>
      </c>
    </row>
    <row r="39" spans="1:11" x14ac:dyDescent="0.25">
      <c r="A39" s="1">
        <v>42248</v>
      </c>
      <c r="B39" s="2">
        <v>50.872</v>
      </c>
      <c r="C39" s="3">
        <f t="shared" si="0"/>
        <v>1.4295683381517271E-2</v>
      </c>
      <c r="D39" s="4">
        <v>4006216</v>
      </c>
      <c r="E39" s="3">
        <f t="shared" si="1"/>
        <v>-0.1378680406665044</v>
      </c>
      <c r="F39" s="4">
        <v>702301</v>
      </c>
      <c r="G39" s="3">
        <f t="shared" si="2"/>
        <v>0.10988703600687771</v>
      </c>
    </row>
    <row r="40" spans="1:11" x14ac:dyDescent="0.25">
      <c r="A40" s="1">
        <v>42278</v>
      </c>
      <c r="B40" s="2">
        <v>47.966000000000001</v>
      </c>
      <c r="C40" s="3">
        <f t="shared" si="0"/>
        <v>-5.7123761597735467E-2</v>
      </c>
      <c r="D40" s="4">
        <v>3704509</v>
      </c>
      <c r="E40" s="3">
        <f t="shared" si="1"/>
        <v>-7.5309718697144631E-2</v>
      </c>
      <c r="F40" s="4">
        <v>579345</v>
      </c>
      <c r="G40" s="3">
        <f t="shared" si="2"/>
        <v>-0.17507592898201768</v>
      </c>
    </row>
    <row r="41" spans="1:11" x14ac:dyDescent="0.25">
      <c r="A41" s="1">
        <v>42309</v>
      </c>
      <c r="B41" s="2">
        <v>49.564</v>
      </c>
      <c r="C41" s="3">
        <f t="shared" si="0"/>
        <v>3.3315264979360361E-2</v>
      </c>
      <c r="D41" s="4">
        <v>3812900</v>
      </c>
      <c r="E41" s="3">
        <f t="shared" si="1"/>
        <v>2.9259208170367517E-2</v>
      </c>
      <c r="F41" s="4">
        <v>489909</v>
      </c>
      <c r="G41" s="3">
        <f t="shared" si="2"/>
        <v>-0.15437433653522512</v>
      </c>
    </row>
    <row r="42" spans="1:11" x14ac:dyDescent="0.25">
      <c r="A42" s="1">
        <v>42339</v>
      </c>
      <c r="B42" s="2">
        <v>51.313000000000002</v>
      </c>
      <c r="C42" s="3">
        <f t="shared" si="0"/>
        <v>3.5287708820918452E-2</v>
      </c>
      <c r="D42" s="4">
        <v>4505900</v>
      </c>
      <c r="E42" s="3">
        <f t="shared" si="1"/>
        <v>0.18175142280154213</v>
      </c>
      <c r="F42" s="4">
        <v>545799</v>
      </c>
      <c r="G42" s="3">
        <f t="shared" si="2"/>
        <v>0.11408241122330882</v>
      </c>
    </row>
    <row r="43" spans="1:11" x14ac:dyDescent="0.25">
      <c r="A43" s="1">
        <v>42370</v>
      </c>
      <c r="B43" s="2">
        <v>48.76</v>
      </c>
      <c r="C43" s="3">
        <f t="shared" si="0"/>
        <v>-4.9753473778574711E-2</v>
      </c>
      <c r="D43" s="4">
        <v>4581812</v>
      </c>
      <c r="E43" s="3">
        <f t="shared" si="1"/>
        <v>1.6847244723584634E-2</v>
      </c>
      <c r="F43" s="4">
        <v>688354</v>
      </c>
      <c r="G43" s="3">
        <f t="shared" si="2"/>
        <v>0.26118589444099383</v>
      </c>
      <c r="H43" s="4">
        <v>657274</v>
      </c>
      <c r="I43" s="4"/>
      <c r="J43" s="4"/>
      <c r="K43" s="4"/>
    </row>
    <row r="44" spans="1:11" x14ac:dyDescent="0.25">
      <c r="A44" s="1">
        <v>42401</v>
      </c>
      <c r="B44" s="2">
        <v>43.92</v>
      </c>
      <c r="C44" s="3">
        <f t="shared" si="0"/>
        <v>-9.926168990976203E-2</v>
      </c>
      <c r="D44" s="4">
        <v>3853154</v>
      </c>
      <c r="E44" s="3">
        <f t="shared" si="1"/>
        <v>-0.15903271456794824</v>
      </c>
      <c r="F44" s="4">
        <v>947139</v>
      </c>
      <c r="G44" s="3">
        <f t="shared" si="2"/>
        <v>0.37594755024304355</v>
      </c>
      <c r="H44" s="4">
        <v>658688</v>
      </c>
      <c r="I44" s="4"/>
      <c r="J44" s="4"/>
      <c r="K44" s="4"/>
    </row>
    <row r="45" spans="1:11" x14ac:dyDescent="0.25">
      <c r="A45" s="1">
        <v>42430</v>
      </c>
      <c r="B45" s="2">
        <v>40.78</v>
      </c>
      <c r="C45" s="3">
        <f t="shared" si="0"/>
        <v>-7.1493624772313302E-2</v>
      </c>
      <c r="D45" s="4">
        <v>4014191</v>
      </c>
      <c r="E45" s="3">
        <f t="shared" si="1"/>
        <v>4.1793554059868877E-2</v>
      </c>
      <c r="F45" s="4">
        <v>1034266</v>
      </c>
      <c r="G45" s="3">
        <f t="shared" si="2"/>
        <v>9.1989665719603986E-2</v>
      </c>
    </row>
    <row r="46" spans="1:11" x14ac:dyDescent="0.25">
      <c r="A46" s="1">
        <v>42461</v>
      </c>
      <c r="B46" s="2">
        <v>38.97</v>
      </c>
      <c r="C46" s="3">
        <f t="shared" si="0"/>
        <v>-4.4384502206964251E-2</v>
      </c>
      <c r="D46" s="4">
        <v>3604649</v>
      </c>
      <c r="E46" s="3">
        <f t="shared" si="1"/>
        <v>-0.10202354596480337</v>
      </c>
      <c r="F46" s="4">
        <v>870816</v>
      </c>
      <c r="G46" s="3">
        <f t="shared" si="2"/>
        <v>-0.15803478022094897</v>
      </c>
    </row>
    <row r="47" spans="1:11" x14ac:dyDescent="0.25">
      <c r="A47" s="1">
        <v>42491</v>
      </c>
      <c r="B47" s="2">
        <v>41.25</v>
      </c>
      <c r="C47" s="3">
        <f t="shared" si="0"/>
        <v>5.8506543494996184E-2</v>
      </c>
      <c r="D47" s="4">
        <v>3703556</v>
      </c>
      <c r="E47" s="3">
        <f t="shared" si="1"/>
        <v>2.7438732592271812E-2</v>
      </c>
      <c r="F47" s="4">
        <v>890758</v>
      </c>
      <c r="G47" s="3">
        <f t="shared" si="2"/>
        <v>2.2900360122000515E-2</v>
      </c>
      <c r="H47" s="4">
        <v>752474</v>
      </c>
      <c r="I47" s="4"/>
      <c r="J47" s="4"/>
      <c r="K47" s="4"/>
    </row>
    <row r="48" spans="1:11" x14ac:dyDescent="0.25">
      <c r="A48" s="1">
        <v>42522</v>
      </c>
      <c r="B48" s="2">
        <v>41.31</v>
      </c>
      <c r="C48" s="3">
        <f t="shared" si="0"/>
        <v>1.4545454545455098E-3</v>
      </c>
      <c r="D48" s="4">
        <v>4315399</v>
      </c>
      <c r="E48" s="3">
        <f t="shared" si="1"/>
        <v>0.16520419834342995</v>
      </c>
      <c r="F48" s="4">
        <v>787422</v>
      </c>
      <c r="G48" s="3">
        <f t="shared" si="2"/>
        <v>-0.11600906194499516</v>
      </c>
    </row>
    <row r="49" spans="1:17" x14ac:dyDescent="0.25">
      <c r="A49" s="1">
        <v>42552</v>
      </c>
      <c r="B49" s="2">
        <v>42.6</v>
      </c>
      <c r="C49" s="3">
        <f t="shared" si="0"/>
        <v>3.1227305737109638E-2</v>
      </c>
      <c r="D49" s="4">
        <v>5022682</v>
      </c>
      <c r="E49" s="3">
        <f t="shared" si="1"/>
        <v>0.16389747506545746</v>
      </c>
      <c r="F49" s="4">
        <v>871795</v>
      </c>
      <c r="G49" s="3">
        <f t="shared" si="2"/>
        <v>0.1071509305048627</v>
      </c>
    </row>
    <row r="50" spans="1:17" x14ac:dyDescent="0.25">
      <c r="A50" s="1">
        <v>42583</v>
      </c>
      <c r="B50" s="2">
        <v>39.07</v>
      </c>
      <c r="C50" s="3">
        <f t="shared" si="0"/>
        <v>-8.2863849765258235E-2</v>
      </c>
      <c r="D50" s="4">
        <v>4616514</v>
      </c>
      <c r="E50" s="3">
        <f t="shared" si="1"/>
        <v>-8.0866756047864474E-2</v>
      </c>
      <c r="F50" s="4">
        <v>888635</v>
      </c>
      <c r="G50" s="3">
        <f t="shared" si="2"/>
        <v>1.9316467747578274E-2</v>
      </c>
    </row>
    <row r="51" spans="1:17" x14ac:dyDescent="0.25">
      <c r="A51" s="1">
        <v>42614</v>
      </c>
      <c r="B51" s="2">
        <v>39.94</v>
      </c>
      <c r="C51" s="3">
        <f t="shared" si="0"/>
        <v>2.2267724596877335E-2</v>
      </c>
      <c r="D51" s="4">
        <v>3840139</v>
      </c>
      <c r="E51" s="3">
        <f t="shared" si="1"/>
        <v>-0.16817343129469553</v>
      </c>
      <c r="F51" s="4">
        <v>665050</v>
      </c>
      <c r="G51" s="3">
        <f t="shared" si="2"/>
        <v>-0.25160498967517597</v>
      </c>
      <c r="H51" s="4">
        <v>656264</v>
      </c>
      <c r="I51" s="4"/>
      <c r="J51" s="4"/>
      <c r="K51" s="4"/>
    </row>
    <row r="52" spans="1:17" x14ac:dyDescent="0.25">
      <c r="A52" s="1">
        <v>42644</v>
      </c>
      <c r="B52" s="2">
        <v>43.17</v>
      </c>
      <c r="C52" s="3">
        <f t="shared" si="0"/>
        <v>8.0871306960440759E-2</v>
      </c>
      <c r="D52" s="4">
        <v>3762843</v>
      </c>
      <c r="E52" s="3">
        <f t="shared" si="1"/>
        <v>-2.0128438059143171E-2</v>
      </c>
      <c r="F52" s="4">
        <v>308567</v>
      </c>
      <c r="G52" s="3">
        <f t="shared" si="2"/>
        <v>-0.53602435907074653</v>
      </c>
      <c r="H52" s="4">
        <v>657274</v>
      </c>
      <c r="I52" s="4"/>
      <c r="J52" s="4"/>
      <c r="K52" s="4"/>
    </row>
    <row r="53" spans="1:17" x14ac:dyDescent="0.25">
      <c r="A53" s="1">
        <v>42675</v>
      </c>
      <c r="B53" s="2">
        <v>43.11</v>
      </c>
      <c r="C53" s="3">
        <f t="shared" si="0"/>
        <v>-1.3898540653231937E-3</v>
      </c>
      <c r="D53" s="4">
        <v>3979196</v>
      </c>
      <c r="E53" s="3">
        <f t="shared" si="1"/>
        <v>5.7497216865014036E-2</v>
      </c>
      <c r="F53" s="4">
        <v>412064</v>
      </c>
      <c r="G53" s="3">
        <f t="shared" si="2"/>
        <v>0.33541175822430785</v>
      </c>
    </row>
    <row r="54" spans="1:17" x14ac:dyDescent="0.25">
      <c r="A54" s="1">
        <v>42705</v>
      </c>
      <c r="B54" s="2">
        <v>51.09</v>
      </c>
      <c r="C54" s="3">
        <f t="shared" si="0"/>
        <v>0.18510786360473216</v>
      </c>
      <c r="D54" s="4">
        <v>4812534</v>
      </c>
      <c r="E54" s="3">
        <f t="shared" si="1"/>
        <v>0.20942371272990826</v>
      </c>
      <c r="F54" s="4">
        <v>185264</v>
      </c>
      <c r="G54" s="3">
        <f t="shared" si="2"/>
        <v>-0.55039993787372832</v>
      </c>
      <c r="H54" s="4">
        <v>743450</v>
      </c>
      <c r="I54" s="4"/>
      <c r="J54" s="4"/>
      <c r="K54" s="4"/>
    </row>
    <row r="55" spans="1:17" x14ac:dyDescent="0.25">
      <c r="A55" s="1">
        <v>42736</v>
      </c>
      <c r="B55" s="2">
        <v>74.599999999999994</v>
      </c>
      <c r="C55" s="3">
        <f t="shared" si="0"/>
        <v>0.46016833039733784</v>
      </c>
      <c r="D55" s="4">
        <v>5076447</v>
      </c>
      <c r="E55" s="3">
        <f t="shared" si="1"/>
        <v>5.4838677503369328E-2</v>
      </c>
      <c r="F55" s="4">
        <v>60531</v>
      </c>
      <c r="G55" s="3">
        <f t="shared" si="2"/>
        <v>-0.67327165558338375</v>
      </c>
    </row>
    <row r="56" spans="1:17" x14ac:dyDescent="0.25">
      <c r="A56" s="1">
        <v>42767</v>
      </c>
      <c r="B56" s="2">
        <v>56.22</v>
      </c>
      <c r="C56" s="3">
        <f t="shared" si="0"/>
        <v>-0.24638069705093829</v>
      </c>
      <c r="D56" s="4">
        <v>4164005</v>
      </c>
      <c r="E56" s="3">
        <f t="shared" si="1"/>
        <v>-0.17974027897858483</v>
      </c>
      <c r="F56" s="4">
        <v>351697</v>
      </c>
      <c r="G56" s="3">
        <f t="shared" si="2"/>
        <v>4.81019642827642</v>
      </c>
    </row>
    <row r="57" spans="1:17" x14ac:dyDescent="0.25">
      <c r="A57" s="1">
        <v>42795</v>
      </c>
      <c r="B57" s="2">
        <v>46.22</v>
      </c>
      <c r="C57" s="3">
        <f t="shared" si="0"/>
        <v>-0.17787264318747778</v>
      </c>
      <c r="D57" s="4">
        <v>4131234</v>
      </c>
      <c r="E57" s="3">
        <f t="shared" si="1"/>
        <v>-7.8700673990545165E-3</v>
      </c>
      <c r="F57" s="4">
        <v>901515</v>
      </c>
      <c r="G57" s="3">
        <f t="shared" si="2"/>
        <v>1.5633286607505892</v>
      </c>
    </row>
    <row r="58" spans="1:17" x14ac:dyDescent="0.25">
      <c r="A58" s="1">
        <v>42826</v>
      </c>
      <c r="B58" s="2">
        <v>44.57</v>
      </c>
      <c r="C58" s="3">
        <f t="shared" si="0"/>
        <v>-3.569883167459971E-2</v>
      </c>
      <c r="D58" s="4">
        <v>3619672</v>
      </c>
      <c r="E58" s="3">
        <f t="shared" si="1"/>
        <v>-0.12382789258608928</v>
      </c>
      <c r="F58" s="4">
        <v>826761</v>
      </c>
      <c r="G58" s="3">
        <f t="shared" si="2"/>
        <v>-8.292041729754912E-2</v>
      </c>
    </row>
    <row r="59" spans="1:17" x14ac:dyDescent="0.25">
      <c r="A59" s="1">
        <v>42856</v>
      </c>
      <c r="B59" s="2">
        <v>45.73</v>
      </c>
      <c r="C59" s="3">
        <f t="shared" si="0"/>
        <v>2.6026475207538625E-2</v>
      </c>
      <c r="D59" s="4">
        <v>3835866</v>
      </c>
      <c r="E59" s="3">
        <f t="shared" si="1"/>
        <v>5.9727511222011274E-2</v>
      </c>
      <c r="F59" s="4">
        <v>636463</v>
      </c>
      <c r="G59" s="3">
        <f t="shared" si="2"/>
        <v>-0.23017292784734644</v>
      </c>
    </row>
    <row r="60" spans="1:17" x14ac:dyDescent="0.25">
      <c r="A60" s="1">
        <v>42887</v>
      </c>
      <c r="B60">
        <v>51.32</v>
      </c>
      <c r="C60" s="3">
        <f t="shared" si="0"/>
        <v>0.12223923026459663</v>
      </c>
      <c r="D60" s="4">
        <v>4207492</v>
      </c>
      <c r="E60" s="3">
        <f t="shared" si="1"/>
        <v>9.688190359100135E-2</v>
      </c>
      <c r="F60" s="4">
        <v>558231</v>
      </c>
      <c r="G60" s="3">
        <f t="shared" si="2"/>
        <v>-0.12291680741849879</v>
      </c>
    </row>
    <row r="61" spans="1:17" x14ac:dyDescent="0.25">
      <c r="A61" s="1">
        <v>42917</v>
      </c>
      <c r="B61" s="2">
        <v>52.54</v>
      </c>
      <c r="C61" s="3">
        <f t="shared" si="0"/>
        <v>2.3772408417770827E-2</v>
      </c>
      <c r="D61" s="4">
        <v>5096699</v>
      </c>
      <c r="E61" s="3">
        <f t="shared" si="1"/>
        <v>0.21133896392435209</v>
      </c>
      <c r="F61" s="4">
        <v>674382</v>
      </c>
      <c r="G61" s="3">
        <f t="shared" si="2"/>
        <v>0.20806977756520151</v>
      </c>
      <c r="M61">
        <v>324</v>
      </c>
      <c r="N61">
        <v>275</v>
      </c>
      <c r="O61">
        <v>63</v>
      </c>
      <c r="P61">
        <v>58</v>
      </c>
      <c r="Q61">
        <v>24</v>
      </c>
    </row>
    <row r="62" spans="1:17" x14ac:dyDescent="0.25">
      <c r="A62" s="1">
        <v>42948</v>
      </c>
      <c r="B62" s="2">
        <v>50.57</v>
      </c>
      <c r="C62" s="3">
        <f t="shared" si="0"/>
        <v>-3.7495241720593812E-2</v>
      </c>
      <c r="D62" s="4">
        <v>4846401</v>
      </c>
      <c r="E62" s="3">
        <f t="shared" si="1"/>
        <v>-4.9109825791164047E-2</v>
      </c>
      <c r="F62" s="4">
        <v>371408</v>
      </c>
      <c r="G62" s="3">
        <f t="shared" si="2"/>
        <v>-0.44926169441058628</v>
      </c>
      <c r="H62" s="4">
        <v>1041338</v>
      </c>
      <c r="I62" s="4"/>
      <c r="J62" s="4"/>
      <c r="K62" s="4"/>
      <c r="M62">
        <v>266</v>
      </c>
      <c r="N62">
        <v>381</v>
      </c>
      <c r="O62">
        <v>9</v>
      </c>
      <c r="P62">
        <v>62</v>
      </c>
      <c r="Q62">
        <v>2</v>
      </c>
    </row>
    <row r="63" spans="1:17" x14ac:dyDescent="0.25">
      <c r="A63" s="1">
        <v>42979</v>
      </c>
      <c r="B63" s="2">
        <v>53.06</v>
      </c>
      <c r="C63" s="3">
        <f t="shared" si="0"/>
        <v>4.9238679058730514E-2</v>
      </c>
      <c r="D63" s="4">
        <v>4065325</v>
      </c>
      <c r="E63" s="3">
        <f t="shared" si="1"/>
        <v>-0.16116619322255835</v>
      </c>
      <c r="F63" s="4">
        <v>641429</v>
      </c>
      <c r="G63" s="3">
        <f t="shared" si="2"/>
        <v>0.72701988110110716</v>
      </c>
      <c r="H63" s="4">
        <v>700595</v>
      </c>
      <c r="I63" s="4"/>
      <c r="J63" s="4"/>
      <c r="K63" s="4"/>
    </row>
    <row r="64" spans="1:17" x14ac:dyDescent="0.25">
      <c r="A64" s="1">
        <v>43009</v>
      </c>
      <c r="B64" s="2">
        <v>54.89</v>
      </c>
      <c r="C64" s="3">
        <f t="shared" si="0"/>
        <v>3.4489257444402531E-2</v>
      </c>
      <c r="D64" s="4">
        <v>3836726</v>
      </c>
      <c r="E64" s="3">
        <f t="shared" si="1"/>
        <v>-5.6231420612128179E-2</v>
      </c>
      <c r="F64" s="4">
        <v>244619</v>
      </c>
      <c r="G64" s="3">
        <f t="shared" si="2"/>
        <v>-0.61863433053385486</v>
      </c>
      <c r="H64" s="4">
        <v>708556</v>
      </c>
      <c r="I64" s="4"/>
      <c r="J64" s="4"/>
      <c r="K64" s="4"/>
      <c r="M64">
        <v>309</v>
      </c>
      <c r="N64">
        <v>309</v>
      </c>
      <c r="O64">
        <v>35</v>
      </c>
      <c r="P64">
        <v>44</v>
      </c>
      <c r="Q64">
        <v>48</v>
      </c>
    </row>
    <row r="65" spans="1:7" x14ac:dyDescent="0.25">
      <c r="A65" s="1">
        <v>43040</v>
      </c>
      <c r="C65" s="3"/>
      <c r="D65" s="4"/>
      <c r="E65" s="3"/>
      <c r="F65" s="4"/>
      <c r="G65" s="3"/>
    </row>
    <row r="66" spans="1:7" x14ac:dyDescent="0.25">
      <c r="A66" s="1"/>
      <c r="C66" s="3"/>
      <c r="D66" s="4"/>
      <c r="E66" s="3"/>
      <c r="F66" s="4"/>
      <c r="G66" s="3"/>
    </row>
    <row r="67" spans="1:7" x14ac:dyDescent="0.25">
      <c r="A67" s="1"/>
      <c r="B67" s="2">
        <f>AVERAGE(B55:B64)</f>
        <v>52.972000000000001</v>
      </c>
      <c r="C67" s="3"/>
      <c r="D67" s="4"/>
      <c r="E67" s="3"/>
      <c r="F67" s="4"/>
      <c r="G67" s="3"/>
    </row>
    <row r="68" spans="1:7" x14ac:dyDescent="0.25">
      <c r="A68" s="1"/>
      <c r="C68" s="3"/>
      <c r="D68" s="4"/>
      <c r="E68" s="3"/>
      <c r="F68" s="4"/>
      <c r="G68" s="3"/>
    </row>
    <row r="69" spans="1:7" x14ac:dyDescent="0.25">
      <c r="A69" s="1"/>
      <c r="C69" s="3"/>
      <c r="D69" s="4"/>
      <c r="E69" s="3"/>
      <c r="F69" s="4"/>
      <c r="G69" s="3"/>
    </row>
    <row r="70" spans="1:7" x14ac:dyDescent="0.25">
      <c r="A70" s="5" t="s">
        <v>12</v>
      </c>
      <c r="C70" s="3">
        <f>AVERAGE(C19:C60)</f>
        <v>1.9039284201855596E-3</v>
      </c>
      <c r="E70" s="3">
        <f>AVERAGE(E19:E60)</f>
        <v>4.1904207294578546E-3</v>
      </c>
      <c r="G70" s="3">
        <f>AVERAGE(G19:G60)</f>
        <v>0.15404764796025211</v>
      </c>
    </row>
    <row r="71" spans="1:7" x14ac:dyDescent="0.25">
      <c r="A71" s="5" t="s">
        <v>13</v>
      </c>
      <c r="C71" s="3">
        <f>_xlfn.VAR.S(C19:C60)</f>
        <v>1.4625023516616932E-2</v>
      </c>
      <c r="E71" s="3">
        <f>_xlfn.VAR.S(E19:E60)</f>
        <v>1.3783529857535956E-2</v>
      </c>
      <c r="G71" s="3">
        <f>_xlfn.VAR.S(G19:G60)</f>
        <v>0.6997056243766786</v>
      </c>
    </row>
    <row r="72" spans="1:7" x14ac:dyDescent="0.25">
      <c r="A72" s="5" t="s">
        <v>14</v>
      </c>
      <c r="C72" s="3">
        <f>_xlfn.STDEV.S(C19:C60)</f>
        <v>0.12093396345368382</v>
      </c>
      <c r="D72" s="3"/>
      <c r="E72" s="3">
        <f>_xlfn.STDEV.S(E19:E60)</f>
        <v>0.11740327873418167</v>
      </c>
      <c r="F72" s="3"/>
      <c r="G72" s="3">
        <f>_xlfn.STDEV.S(G19:G60)</f>
        <v>0.83648408495121929</v>
      </c>
    </row>
    <row r="73" spans="1:7" x14ac:dyDescent="0.25">
      <c r="A73" s="5"/>
    </row>
    <row r="74" spans="1:7" x14ac:dyDescent="0.25">
      <c r="A74" s="5"/>
    </row>
    <row r="75" spans="1:7" x14ac:dyDescent="0.25">
      <c r="A75" s="5" t="s">
        <v>15</v>
      </c>
      <c r="E75" s="3">
        <f>_xlfn.COVARIANCE.S(C19:C60,E19:E60)</f>
        <v>7.2636422361275444E-3</v>
      </c>
      <c r="G75" s="3">
        <f>_xlfn.COVARIANCE.S(C19:C60,G19:G60)</f>
        <v>-5.0424506545529581E-2</v>
      </c>
    </row>
    <row r="76" spans="1:7" x14ac:dyDescent="0.25">
      <c r="A76" s="5"/>
    </row>
    <row r="77" spans="1:7" x14ac:dyDescent="0.25">
      <c r="A77" s="5"/>
    </row>
    <row r="78" spans="1:7" x14ac:dyDescent="0.25">
      <c r="A78" s="5"/>
    </row>
    <row r="79" spans="1:7" x14ac:dyDescent="0.25">
      <c r="A79" s="5" t="s">
        <v>16</v>
      </c>
      <c r="E79" s="2">
        <f>E75/(C72*E72)</f>
        <v>0.51159457798031915</v>
      </c>
      <c r="F79" s="2"/>
      <c r="G79" s="2">
        <f>G75/(C72*G72)</f>
        <v>-0.4984661689121862</v>
      </c>
    </row>
    <row r="80" spans="1:7" x14ac:dyDescent="0.25">
      <c r="A80" s="5" t="s">
        <v>17</v>
      </c>
      <c r="E80" s="2">
        <f>E79^2</f>
        <v>0.26172901221886086</v>
      </c>
      <c r="G80" s="6">
        <f>G79^2</f>
        <v>0.24846852154999213</v>
      </c>
    </row>
  </sheetData>
  <mergeCells count="1"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Stefanatos</dc:creator>
  <cp:lastModifiedBy>Panagiotis Patikos</cp:lastModifiedBy>
  <dcterms:created xsi:type="dcterms:W3CDTF">2019-11-29T19:55:12Z</dcterms:created>
  <dcterms:modified xsi:type="dcterms:W3CDTF">2019-11-30T15:14:56Z</dcterms:modified>
</cp:coreProperties>
</file>