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Sheet1!$B$1:$C$1000</definedName>
  </definedNames>
  <calcPr/>
</workbook>
</file>

<file path=xl/sharedStrings.xml><?xml version="1.0" encoding="utf-8"?>
<sst xmlns="http://schemas.openxmlformats.org/spreadsheetml/2006/main" count="589" uniqueCount="320">
  <si>
    <t>Dataset Title</t>
  </si>
  <si>
    <t>Data Provider</t>
  </si>
  <si>
    <t>Socrata Link</t>
  </si>
  <si>
    <t>Truck Station Electrification in Colorado 2014</t>
  </si>
  <si>
    <t>AFDC</t>
  </si>
  <si>
    <t>GDP by Metropolitan Statistical Area</t>
  </si>
  <si>
    <t>BEA</t>
  </si>
  <si>
    <t>Personal Consumption Expenditures</t>
  </si>
  <si>
    <t>Restaurant Inspections in Boulder County Colorado</t>
  </si>
  <si>
    <t>BOCO</t>
  </si>
  <si>
    <t>Septic Systems in Boulder County Colorado</t>
  </si>
  <si>
    <t>Aquaculture Facilities in Colorado</t>
  </si>
  <si>
    <t>CDA</t>
  </si>
  <si>
    <t>Farmers Markets in Colorado 2017</t>
  </si>
  <si>
    <t>Degrees Awarded to Post-Secondary Graduates in Colorado</t>
  </si>
  <si>
    <t>CDHE</t>
  </si>
  <si>
    <t>Enrollment Demographics for Post-Secondary Graduates in Colorado</t>
  </si>
  <si>
    <t>Post-Secondary Financial Aid Demographics in Colorado</t>
  </si>
  <si>
    <t>Long-Term Employment Projections in Colorado</t>
  </si>
  <si>
    <t>CDLE</t>
  </si>
  <si>
    <t>Short-Term Employment Projections in Colorado</t>
  </si>
  <si>
    <t>Employee Counts by Industry in Colorado</t>
  </si>
  <si>
    <t>Unemployment Estimates in Colorado</t>
  </si>
  <si>
    <t>Employment Wages in Colorado</t>
  </si>
  <si>
    <t>Personal Income in Colorado</t>
  </si>
  <si>
    <t>Population Estimates by Year for Counties in Colorado 2015</t>
  </si>
  <si>
    <t>School Programs in Colorado</t>
  </si>
  <si>
    <t>Hours Worked by Employees in Colorado</t>
  </si>
  <si>
    <t>Consumer Price Index 2014</t>
  </si>
  <si>
    <t>Building Material Sales in Colorado</t>
  </si>
  <si>
    <t>CDOR</t>
  </si>
  <si>
    <t>Motor Vehicle Sales in Colorado</t>
  </si>
  <si>
    <t>Restaurant Sales in Colorado</t>
  </si>
  <si>
    <t>Retail Reports by Industry in Colorado</t>
  </si>
  <si>
    <t>Taxes by County and Industry in Colorado</t>
  </si>
  <si>
    <t>Licensed Marijuana Businesses in Colorado</t>
  </si>
  <si>
    <t>Marijuana Sales Tax Revenue in Colorado</t>
  </si>
  <si>
    <t>Marijuana Special Tax Revenue by City in Colorado</t>
  </si>
  <si>
    <t>Marijuana Special Tax Revenue by County in Colorado</t>
  </si>
  <si>
    <t>Marijuana Sales Revenue in Colorado</t>
  </si>
  <si>
    <t>Liquor Compliance Check Statistics in Colorado</t>
  </si>
  <si>
    <t>Recently Approved Liquor Licenses in Colorado</t>
  </si>
  <si>
    <t>Liquor Licenses in Colorado</t>
  </si>
  <si>
    <t>Recently Expired and Surrendered Liquor Licenses in Colorado</t>
  </si>
  <si>
    <t>Sales Rooms in Colorado</t>
  </si>
  <si>
    <t>Manufacturer Temporary Sales Room Permits in Colorado</t>
  </si>
  <si>
    <t>Liquor Permits for Special Events in Colorado</t>
  </si>
  <si>
    <t>County Areas Collecting State Sales Tax in Colorado</t>
  </si>
  <si>
    <t>Use Tax Rates for Districts in Colorado</t>
  </si>
  <si>
    <t>City Tax Rates Without State Collected Tax in Colorado</t>
  </si>
  <si>
    <t>City Areas Collecting State Sales Tax in Colorado</t>
  </si>
  <si>
    <t>Durable Medical Equipment Suppliers in Colorado</t>
  </si>
  <si>
    <t>CDOS</t>
  </si>
  <si>
    <t>Current Notaries in Colorado</t>
  </si>
  <si>
    <t>Directory of Lobbyist Clients in Colorado</t>
  </si>
  <si>
    <t>Directory of Lobbyists in Colorado</t>
  </si>
  <si>
    <t>Expenses for Lobbyists in Colorado</t>
  </si>
  <si>
    <t>Characterization of Lobbyist Clients in Colorado</t>
  </si>
  <si>
    <t>Subcontractors for Lobbyists in Colorado</t>
  </si>
  <si>
    <t>Bill Information and Position with Income of Lobbyist in Colorado</t>
  </si>
  <si>
    <t>Business Entity Transaction History</t>
  </si>
  <si>
    <t>Uniform Commercial Code (UCC) Collateral Information in Colorado</t>
  </si>
  <si>
    <t>Business Entities in Colorado</t>
  </si>
  <si>
    <t>Uniform Commercial Code (UCC) Debtor Information in Colorado</t>
  </si>
  <si>
    <t>Uniform Commercial Code (UCC) Filing Information in Colorado</t>
  </si>
  <si>
    <t>Tax Exempt Subsections from IRS in Colorado</t>
  </si>
  <si>
    <t>Other State Solicitation of Charities’ Registrants in Colorado</t>
  </si>
  <si>
    <t>Charities Solicitation Notices in Colorado</t>
  </si>
  <si>
    <t>Charities Solicitation Campaign Type in Colorado</t>
  </si>
  <si>
    <t>Charitable Solicitation Call Center Locations in Colorado</t>
  </si>
  <si>
    <t>Campaign Reports for Solicitation Notices to Charities in Colorado</t>
  </si>
  <si>
    <t>Charity Filed Financial Information in Colorado</t>
  </si>
  <si>
    <t>Charitable Purpose of the Charity in Colorado</t>
  </si>
  <si>
    <t>Solicitation Campaign Supervisors Listed on Solicitation Notices in Colorado</t>
  </si>
  <si>
    <t>Charities Registrants Officers, Directors, and Trustees in Colorado</t>
  </si>
  <si>
    <t>Charitable Organizations’ Offices in Colorado</t>
  </si>
  <si>
    <t>Associated ‘Doing Business As’ Names for Charitable Organizations in Colorado</t>
  </si>
  <si>
    <t>Paid Solicitors for Charities in Colorado</t>
  </si>
  <si>
    <t>Charity Requests for Financial Reporting Extension in Colorado</t>
  </si>
  <si>
    <t>Trademarks for Businesses in Colorado</t>
  </si>
  <si>
    <t>Master List in Colorado</t>
  </si>
  <si>
    <t>Trade Names for Businesses in Colorado</t>
  </si>
  <si>
    <t>Secured Party Information in Colorado</t>
  </si>
  <si>
    <t>Airports in Colorado</t>
  </si>
  <si>
    <t>CDOT</t>
  </si>
  <si>
    <t>Highway Traffic Counts in Colorado 2015</t>
  </si>
  <si>
    <t>Highway Traffic Counts in Colorado 2016</t>
  </si>
  <si>
    <t>Highway Quality in Colorado 2016</t>
  </si>
  <si>
    <t>Highway Traffic Counts in Colorado 2017</t>
  </si>
  <si>
    <t>Highway Quality in Colorado 2017</t>
  </si>
  <si>
    <t>Road Traffic Counts in Colorado 2015</t>
  </si>
  <si>
    <t>Road Traffic Counts in Colorado 2017</t>
  </si>
  <si>
    <t>Road Traffic Counts in Colorado 2016</t>
  </si>
  <si>
    <t>Road Surface Treatment Projects in Colorado 2017</t>
  </si>
  <si>
    <t>Construction Project Line Segments for Funded Roads in Colorado 2017</t>
  </si>
  <si>
    <t>Construction Projects Endpoints for Funded Roads in Colorado 2017</t>
  </si>
  <si>
    <t>Sign Locations in Colorado</t>
  </si>
  <si>
    <t>Sign Posts in Colorado</t>
  </si>
  <si>
    <t>Sign Panels in Colorado</t>
  </si>
  <si>
    <t>Road Surface Treatment Projects in Colorado 2016</t>
  </si>
  <si>
    <t>Highway Quality in Colorado 2015</t>
  </si>
  <si>
    <t>Road Surface Treatment Projects in Colorado 2015</t>
  </si>
  <si>
    <t>Highway Traffic Counts in Colorado 2014</t>
  </si>
  <si>
    <t>Road Traffic Counts in Colorado 2014</t>
  </si>
  <si>
    <t>Noxious Weeds in Colorado 2014</t>
  </si>
  <si>
    <t>Highway Quality in Colorado 2014</t>
  </si>
  <si>
    <t>Road Surface Treatment Projects in Colorado 2014</t>
  </si>
  <si>
    <t>State Highway On-System Curb Ramps in Colorado</t>
  </si>
  <si>
    <t>Road Attributes in Colorado</t>
  </si>
  <si>
    <t>HOV and Restricted Driving Lanes in Colorado</t>
  </si>
  <si>
    <t>Road Curves and Grades in Colorado</t>
  </si>
  <si>
    <t>Highway Curves and Grades in Colorado</t>
  </si>
  <si>
    <t>Bicycle and Pedestrian Counts in Colorado</t>
  </si>
  <si>
    <t>Noxious Weeds in Colorado 2013</t>
  </si>
  <si>
    <t>Noxious Weeds in Colorado 2010</t>
  </si>
  <si>
    <t>Noxious Weeds in Colorado 2012</t>
  </si>
  <si>
    <t>Highways in Colorado</t>
  </si>
  <si>
    <t>Major Roads in Colorado</t>
  </si>
  <si>
    <t>Local Roads in Colorado</t>
  </si>
  <si>
    <t>Highway Routes in Colorado</t>
  </si>
  <si>
    <t>Railroads in Colorado</t>
  </si>
  <si>
    <t>Counties in Colorado</t>
  </si>
  <si>
    <t>Highway Milepoints in Colorado</t>
  </si>
  <si>
    <t>Highway Mileposts in Colorado</t>
  </si>
  <si>
    <t>Lakes in Colorado</t>
  </si>
  <si>
    <t>Streams in Colorado</t>
  </si>
  <si>
    <t>Cities in Colorado</t>
  </si>
  <si>
    <t>Crime Offenses by Police District 2001-2016 in Colorado</t>
  </si>
  <si>
    <t>CDPS</t>
  </si>
  <si>
    <t>Crimes in Colorado</t>
  </si>
  <si>
    <t>Crimes in Colorado 1997 to 2015</t>
  </si>
  <si>
    <t>Arrests and Offenses Tool for Colorado</t>
  </si>
  <si>
    <t>Crime Arrests by Police District 2001-2016 in Colorado</t>
  </si>
  <si>
    <t>Firearm Transactions in Colorado</t>
  </si>
  <si>
    <t>Concealed Handgun Permit Counts in Colorado</t>
  </si>
  <si>
    <t>Firearm Sale Fugitive Arrests in Colorado</t>
  </si>
  <si>
    <t>Firearm Sale Denials in Colorado</t>
  </si>
  <si>
    <t>State Agency Water and Sewer Usage in Colorado</t>
  </si>
  <si>
    <t>CEO</t>
  </si>
  <si>
    <t>State Agency Fuel Usage in Colorado</t>
  </si>
  <si>
    <t>State Agency Electricity Usage in Colorado</t>
  </si>
  <si>
    <t>Denver Parcels</t>
  </si>
  <si>
    <t>City and county of Denver</t>
  </si>
  <si>
    <t>Tree Inventory Denver</t>
  </si>
  <si>
    <t>General Improvement Districts Denver</t>
  </si>
  <si>
    <t>Neighborhood Business Revitalization Corridors Denver</t>
  </si>
  <si>
    <t>Points of Interest in Denver</t>
  </si>
  <si>
    <t>Food Stores in Denver</t>
  </si>
  <si>
    <t>Body Art Licenses Denver</t>
  </si>
  <si>
    <t>Business Improvement Districts Denver</t>
  </si>
  <si>
    <t>Active Business Licenses Denver</t>
  </si>
  <si>
    <t>Tree Canopy Assesment 2013 Denver</t>
  </si>
  <si>
    <t>Rain Hail and Snow in Colorado 2015</t>
  </si>
  <si>
    <t>COCORAHS</t>
  </si>
  <si>
    <t>Vacancies by Age of Building for Colorado 2016</t>
  </si>
  <si>
    <t>DOLA</t>
  </si>
  <si>
    <t>Census Blocks in Colorado 2000</t>
  </si>
  <si>
    <t>Race Forecasts in Colorado</t>
  </si>
  <si>
    <t>Race Estimates in Colorado</t>
  </si>
  <si>
    <t>Census Places in Colorado 2014</t>
  </si>
  <si>
    <t>Census Counties in Colorado 2014</t>
  </si>
  <si>
    <t>Census Tracts in Colorado 2014</t>
  </si>
  <si>
    <t>Census Block Groups in Colorado 2014</t>
  </si>
  <si>
    <t>Census Blocks in Colorado 2010</t>
  </si>
  <si>
    <t>Census Zip Codes in Colorado 2012</t>
  </si>
  <si>
    <t>Census Congressional Districts in Colorado 2013</t>
  </si>
  <si>
    <t>Census Zip Codes in Colorado 2013</t>
  </si>
  <si>
    <t>Census Tracts in Colorado 2013</t>
  </si>
  <si>
    <t>Census Places in Colorado 2013</t>
  </si>
  <si>
    <t>Census Block Groups in Colorado 2013</t>
  </si>
  <si>
    <t>Census State of Colorado 2013</t>
  </si>
  <si>
    <t>Census Counties in Colorado 2013</t>
  </si>
  <si>
    <t>Census in Colorado 2014</t>
  </si>
  <si>
    <t>Census Congressional Districts in Colorado 2014</t>
  </si>
  <si>
    <t>Census Zip Codes in Colorado 2014</t>
  </si>
  <si>
    <t>Census Congressional Districts in Colorado 2015</t>
  </si>
  <si>
    <t>Census Zip Codes in Colorado 2015</t>
  </si>
  <si>
    <t>Census Counties in Colorado 2015</t>
  </si>
  <si>
    <t>Census Block Groups in Colorado 2015</t>
  </si>
  <si>
    <t>Census Tracts in Colorado 2015</t>
  </si>
  <si>
    <t>Census Places in Colorado 2015</t>
  </si>
  <si>
    <t>Census in Colorado 2015</t>
  </si>
  <si>
    <t>Census in Colorado 2016</t>
  </si>
  <si>
    <t>Census Zip Codes in Colorado 2016</t>
  </si>
  <si>
    <t>Census Congressional Districts in Colorado 2016</t>
  </si>
  <si>
    <t>Census Places in Colorado 2016</t>
  </si>
  <si>
    <t>Census Block Groups in Colorado 2016</t>
  </si>
  <si>
    <t>Census Counties in Colorado 2016</t>
  </si>
  <si>
    <t>Census Tracts in Colorado 2016</t>
  </si>
  <si>
    <t>Census Zip Codes in Colorado 2017</t>
  </si>
  <si>
    <t>Census Congressional Districts in Colorado 2017</t>
  </si>
  <si>
    <t>Census in Colorado 2017</t>
  </si>
  <si>
    <t>Census Places in Colorado 2017</t>
  </si>
  <si>
    <t>Census Tracts in Colorado 2017</t>
  </si>
  <si>
    <t>Census Counties in Colorado 2017</t>
  </si>
  <si>
    <t>Census Block Groups in Colorado 2017</t>
  </si>
  <si>
    <t>Building Permit Counts in Colorado</t>
  </si>
  <si>
    <t>Census Field Descriptions</t>
  </si>
  <si>
    <t>Census Datasets on Colorado Information Marketplace</t>
  </si>
  <si>
    <t>Foreclosure Filings in Colorado 2016</t>
  </si>
  <si>
    <t>Foreclosure Sales in Colorado 2016</t>
  </si>
  <si>
    <t>Vacancies by Size of Building in Colorado 2016</t>
  </si>
  <si>
    <t>Rents by Type of Apartment in Colorado 2016</t>
  </si>
  <si>
    <t>Rents by Age of Building in Colorado 2016</t>
  </si>
  <si>
    <t>Rents by Size of Building in Colorado 2016</t>
  </si>
  <si>
    <t>Vacancies by Type of Apartment in Colorado 2016</t>
  </si>
  <si>
    <t>Library Districts in Colorado</t>
  </si>
  <si>
    <t>Parks and Rec Districts in Colorado</t>
  </si>
  <si>
    <t>Cemetary Distrticts in Colorado</t>
  </si>
  <si>
    <t>Water and Sanitation Districts in Colorado</t>
  </si>
  <si>
    <t>All Special Districts in Colorado</t>
  </si>
  <si>
    <t>School Districts in Colorado</t>
  </si>
  <si>
    <t>Soil Districts in Colorado</t>
  </si>
  <si>
    <t>Metro Districts in Colorado</t>
  </si>
  <si>
    <t>Fire Districts in Colorado</t>
  </si>
  <si>
    <t>Hospital Districts in Colorado</t>
  </si>
  <si>
    <t>Census Combined Statistical Area in Colorado 2012</t>
  </si>
  <si>
    <t>Census State in Colorado 2012</t>
  </si>
  <si>
    <t>Census Places in Colorado 2012</t>
  </si>
  <si>
    <t>Census School Districts in Colorado 2011</t>
  </si>
  <si>
    <t>Census Core Based Statistical Area in Colorado 2011</t>
  </si>
  <si>
    <t>Census State in Colorado 2011</t>
  </si>
  <si>
    <t>Census Combined Statistical Area in Colorado 2011</t>
  </si>
  <si>
    <t>Census Places in Colorado 2011</t>
  </si>
  <si>
    <t>Census Core Based Statistical Area in Colorado 2012</t>
  </si>
  <si>
    <t>Census School Districts in Colorado 2012</t>
  </si>
  <si>
    <t>Census ACS Counties in Colorado 2011</t>
  </si>
  <si>
    <t>Census County Subdivisions in Colorado 2011</t>
  </si>
  <si>
    <t>Census Block Groups in Colorado 2012</t>
  </si>
  <si>
    <t>Census County Subdivisions in Colorado 2012</t>
  </si>
  <si>
    <t>Census Tracts in Colorado 2011</t>
  </si>
  <si>
    <t>Census Counties in Colorado 2012</t>
  </si>
  <si>
    <t>Census Tracts in Colorado 2012</t>
  </si>
  <si>
    <t>Census Block Groups in Colorado 2011</t>
  </si>
  <si>
    <t>Census Places SF3 in Colorado 2000</t>
  </si>
  <si>
    <t>Census Tracts SF1 in Colorado 2000</t>
  </si>
  <si>
    <t>Census Zip Codes SF3 in Colorado 2000</t>
  </si>
  <si>
    <t>Census Places SF1 in Colorado 2000</t>
  </si>
  <si>
    <t>Census State SF1 in Colorado 2000</t>
  </si>
  <si>
    <t>Census County Subdivisions SF3 in Colorado 2000</t>
  </si>
  <si>
    <t>Census State SF3 in Colorado 2000</t>
  </si>
  <si>
    <t>Census Counties SF3 in Colorado 2000</t>
  </si>
  <si>
    <t>Census Zip Codes SF1 in Colorado 2000</t>
  </si>
  <si>
    <t>Census Block Groups SF1 in Colorado 2000</t>
  </si>
  <si>
    <t>Census County Subdivisions SF1 in Colorado 2000</t>
  </si>
  <si>
    <t>Census Tracts SF3 in Colorado 2000</t>
  </si>
  <si>
    <t>Census Block Groups SF3 in Colorado 2000</t>
  </si>
  <si>
    <t>Census Counties SF1 in Colorado 2000</t>
  </si>
  <si>
    <t>Census Combined Statistical Area in Colorado 2010</t>
  </si>
  <si>
    <t>Census Core Based Statistical Area in Colorado 2010</t>
  </si>
  <si>
    <t>Census School Districts in Colorado 2010</t>
  </si>
  <si>
    <t>Census Tracts in Colorado 2010</t>
  </si>
  <si>
    <t>Census Places in Colorado 2010</t>
  </si>
  <si>
    <t>Census County Subdivisions in Colorado 2010</t>
  </si>
  <si>
    <t>Census Block Groups in Colorado 2010</t>
  </si>
  <si>
    <t>Census Zip Codes in Colorado 2010</t>
  </si>
  <si>
    <t>Census Counties in Colorado 2010</t>
  </si>
  <si>
    <t>Census State in Colorado 2010</t>
  </si>
  <si>
    <t>Municipal Annexations in Colorado</t>
  </si>
  <si>
    <t>Municipal Boundaries in Colorado</t>
  </si>
  <si>
    <t>Population Projections in Colorado</t>
  </si>
  <si>
    <t>Licensed Real Estate Professionals in Colorado</t>
  </si>
  <si>
    <t>DORA</t>
  </si>
  <si>
    <t>Professional and Occupational License Types in Colorado</t>
  </si>
  <si>
    <t>Professional and Occupational Licenses in Colorado</t>
  </si>
  <si>
    <t>Current Surface Water Conditions in Colorado</t>
  </si>
  <si>
    <t>DWR</t>
  </si>
  <si>
    <t>Purpose and Operational Size of Charities Operating in Colorado</t>
  </si>
  <si>
    <t>IRS</t>
  </si>
  <si>
    <t>Fundraising Revenue of Charities Operating in Colorado</t>
  </si>
  <si>
    <t>Total Revenue of Charities Operating in Colorado</t>
  </si>
  <si>
    <t>IRS Filing Information for Charities Operating in Colorado</t>
  </si>
  <si>
    <t>Total Revenue and Types of Art for Charities Operating in Colorado</t>
  </si>
  <si>
    <t>Conservation Easements for Charities Operating in Colorado</t>
  </si>
  <si>
    <t>Activities of Charities Operating in Colorado</t>
  </si>
  <si>
    <t>Expenses of Charities Operating in Colorado</t>
  </si>
  <si>
    <t>Expenses of Charities Filing IRS Form EZ Operating in Colorado</t>
  </si>
  <si>
    <t>Energy Profile in Colorado 2014</t>
  </si>
  <si>
    <t>NREL</t>
  </si>
  <si>
    <t>Geothermal Potential in Colorado 2009</t>
  </si>
  <si>
    <t>Weather Station in San Luis Valley Colorado 2009</t>
  </si>
  <si>
    <t>Weather Station in Pueblo Colorado 2011</t>
  </si>
  <si>
    <t>Wind Potential for Colorado 2014</t>
  </si>
  <si>
    <t>Biomass Potential in Colorado 2014</t>
  </si>
  <si>
    <t>Biomethane Potential in Colorado 2014</t>
  </si>
  <si>
    <t>Weather Station in Lowry Range Colorado 2014</t>
  </si>
  <si>
    <t>Solar PV Capacity Factor in Colorado 2015</t>
  </si>
  <si>
    <t>Solar Global Horizontal Irradiance in Colorado 2014</t>
  </si>
  <si>
    <t>Solar Direct Normal Irradiance in Colorado 2014</t>
  </si>
  <si>
    <t>Weather Station in Swink Colorado 2015</t>
  </si>
  <si>
    <t>Alternative Energy Laws and Incentives in Colorado 2014</t>
  </si>
  <si>
    <t>Weather in Golden Colorado 2005</t>
  </si>
  <si>
    <t>Weather Station in Aurora Colorado 2014</t>
  </si>
  <si>
    <t>Weather Station in Boulder Colorado 2015</t>
  </si>
  <si>
    <t>Weather Station in South Park Colorado 2015</t>
  </si>
  <si>
    <t>Alternative Fuels and Electric Vehicle Charging Station Locations in Colorado</t>
  </si>
  <si>
    <t>Events and Festivals in Colorado</t>
  </si>
  <si>
    <t>OEDIT</t>
  </si>
  <si>
    <t>Cellular Performance Tests in Colorado 2015</t>
  </si>
  <si>
    <t>OITGIS</t>
  </si>
  <si>
    <t>Restaurant Inspections in Tri-County Colorado 2018</t>
  </si>
  <si>
    <t>TCHD</t>
  </si>
  <si>
    <t>Crude Oil Rail Terminals in Colorado 2014</t>
  </si>
  <si>
    <t>USEIA</t>
  </si>
  <si>
    <t>Crude Oil Pipelines in Colorado 2014</t>
  </si>
  <si>
    <t>Natural Gas Underground Storage in Colorado 2014</t>
  </si>
  <si>
    <t>Electricity Revenue by Utility in US</t>
  </si>
  <si>
    <t>Electricity Net Metering by Utility in US</t>
  </si>
  <si>
    <t>Electricity Revenue in US</t>
  </si>
  <si>
    <t>Natural Gas Prices in Colorado</t>
  </si>
  <si>
    <t>Gasoline Prices in Colorado</t>
  </si>
  <si>
    <t>Wind Turbines in Colorado 2013</t>
  </si>
  <si>
    <t>USGS</t>
  </si>
  <si>
    <t>Contour Lines in Colorado</t>
  </si>
  <si>
    <t>National Hydrography Dataset (NHD) in Colorado</t>
  </si>
  <si>
    <t>Restaurant Inspections in Tri-County Colorado</t>
  </si>
  <si>
    <t>Development Projects in Grand Junction Colorado 2019</t>
  </si>
  <si>
    <t>City of Grand Junction</t>
  </si>
  <si>
    <t>Grocery Stores in Grand Junction Colorado</t>
  </si>
  <si>
    <t>Vacant Industrial and Commercial Parcels in Grand Junction Colorado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</si>
</sst>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Trebuchet MS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7.14"/>
  </cols>
  <sheetData>
    <row r="1">
      <c r="B1" s="1" t="s">
        <v>0</v>
      </c>
      <c r="C1" s="1" t="s">
        <v>1</v>
      </c>
      <c r="D1" s="2" t="s">
        <v>2</v>
      </c>
    </row>
    <row r="2">
      <c r="B2" s="3" t="s">
        <v>3</v>
      </c>
      <c r="C2" s="3" t="s">
        <v>4</v>
      </c>
      <c r="D2" s="4" t="str">
        <f>hyperlink("https://data.colorado.gov/resource/c8jj-hcxj/","c8jj-hcxj")</f>
        <v>c8jj-hcxj</v>
      </c>
    </row>
    <row r="3">
      <c r="B3" s="3" t="s">
        <v>5</v>
      </c>
      <c r="C3" s="3" t="s">
        <v>6</v>
      </c>
      <c r="D3" s="4" t="str">
        <f>hyperlink("https://data.colorado.gov/resource/82s5-cpkk/","82s5-cpkk")</f>
        <v>82s5-cpkk</v>
      </c>
    </row>
    <row r="4">
      <c r="B4" s="3" t="s">
        <v>7</v>
      </c>
      <c r="C4" s="3" t="s">
        <v>6</v>
      </c>
      <c r="D4" s="4" t="str">
        <f>hyperlink("https://data.colorado.gov/resource/n55r-9hud/","n55r-9hud")</f>
        <v>n55r-9hud</v>
      </c>
    </row>
    <row r="5">
      <c r="B5" s="3" t="s">
        <v>8</v>
      </c>
      <c r="C5" s="3" t="s">
        <v>9</v>
      </c>
      <c r="D5" s="4" t="str">
        <f>hyperlink("https://data.colorado.gov/resource/tuvj-xz3m/","tuvj-xz3m")</f>
        <v>tuvj-xz3m</v>
      </c>
    </row>
    <row r="6">
      <c r="B6" s="3" t="s">
        <v>10</v>
      </c>
      <c r="C6" s="3" t="s">
        <v>9</v>
      </c>
      <c r="D6" s="4" t="str">
        <f>hyperlink("https://data.colorado.gov/resource/ihbp-hi2s/","ihbp-hi2s")</f>
        <v>ihbp-hi2s</v>
      </c>
    </row>
    <row r="7">
      <c r="B7" s="3" t="s">
        <v>11</v>
      </c>
      <c r="C7" s="3" t="s">
        <v>12</v>
      </c>
      <c r="D7" s="4" t="str">
        <f>hyperlink("https://data.colorado.gov/resource/e6e8-qmi7/","e6e8-qmi7")</f>
        <v>e6e8-qmi7</v>
      </c>
    </row>
    <row r="8">
      <c r="B8" s="3" t="s">
        <v>13</v>
      </c>
      <c r="C8" s="3" t="s">
        <v>12</v>
      </c>
      <c r="D8" s="4" t="str">
        <f>hyperlink("https://data.colorado.gov/resource/ms6b-y4xc/","ms6b-y4xc")</f>
        <v>ms6b-y4xc</v>
      </c>
    </row>
    <row r="9">
      <c r="B9" s="3" t="s">
        <v>14</v>
      </c>
      <c r="C9" s="3" t="s">
        <v>15</v>
      </c>
      <c r="D9" s="4" t="str">
        <f>hyperlink("https://data.colorado.gov/resource/hxf8-ab6k/","hxf8-ab6k")</f>
        <v>hxf8-ab6k</v>
      </c>
    </row>
    <row r="10">
      <c r="B10" s="3" t="s">
        <v>16</v>
      </c>
      <c r="C10" s="3" t="s">
        <v>15</v>
      </c>
      <c r="D10" s="4" t="str">
        <f>hyperlink("https://data.colorado.gov/resource/p8m4-v33g/","p8m4-v33g")</f>
        <v>p8m4-v33g</v>
      </c>
    </row>
    <row r="11">
      <c r="B11" s="3" t="s">
        <v>17</v>
      </c>
      <c r="C11" s="3" t="s">
        <v>15</v>
      </c>
      <c r="D11" s="4" t="str">
        <f>hyperlink("https://data.colorado.gov/resource/g53r-j5td/","g53r-j5td")</f>
        <v>g53r-j5td</v>
      </c>
    </row>
    <row r="12">
      <c r="B12" s="3" t="s">
        <v>18</v>
      </c>
      <c r="C12" s="3" t="s">
        <v>19</v>
      </c>
      <c r="D12" s="4" t="str">
        <f>hyperlink("https://data.colorado.gov/resource/gyeb-jc69/","gyeb-jc69")</f>
        <v>gyeb-jc69</v>
      </c>
    </row>
    <row r="13">
      <c r="B13" s="3" t="s">
        <v>20</v>
      </c>
      <c r="C13" s="3" t="s">
        <v>19</v>
      </c>
      <c r="D13" s="4" t="str">
        <f>hyperlink("https://data.colorado.gov/resource/u2t6-bfhr/","u2t6-bfhr")</f>
        <v>u2t6-bfhr</v>
      </c>
    </row>
    <row r="14">
      <c r="B14" s="3" t="s">
        <v>21</v>
      </c>
      <c r="C14" s="3" t="s">
        <v>19</v>
      </c>
      <c r="D14" s="4" t="str">
        <f>hyperlink("https://data.colorado.gov/resource/cjkq-q9ih/","cjkq-q9ih")</f>
        <v>cjkq-q9ih</v>
      </c>
    </row>
    <row r="15">
      <c r="B15" s="3" t="s">
        <v>22</v>
      </c>
      <c r="C15" s="3" t="s">
        <v>19</v>
      </c>
      <c r="D15" s="4" t="str">
        <f>hyperlink("https://data.colorado.gov/resource/4e3w-qire/","4e3w-qire")</f>
        <v>4e3w-qire</v>
      </c>
    </row>
    <row r="16">
      <c r="B16" s="3" t="s">
        <v>23</v>
      </c>
      <c r="C16" s="3" t="s">
        <v>19</v>
      </c>
      <c r="D16" s="4" t="str">
        <f>hyperlink("https://data.colorado.gov/resource/busm-qa5b/","busm-qa5b")</f>
        <v>busm-qa5b</v>
      </c>
    </row>
    <row r="17">
      <c r="B17" s="3" t="s">
        <v>24</v>
      </c>
      <c r="C17" s="3" t="s">
        <v>19</v>
      </c>
      <c r="D17" s="4" t="str">
        <f>hyperlink("https://data.colorado.gov/resource/2cpa-vbur/","2cpa-vbur")</f>
        <v>2cpa-vbur</v>
      </c>
    </row>
    <row r="18">
      <c r="B18" s="3" t="s">
        <v>25</v>
      </c>
      <c r="C18" s="3" t="s">
        <v>19</v>
      </c>
      <c r="D18" s="4" t="str">
        <f>hyperlink("https://data.colorado.gov/resource/bu8h-8sux/","bu8h-8sux")</f>
        <v>bu8h-8sux</v>
      </c>
    </row>
    <row r="19">
      <c r="B19" s="3" t="s">
        <v>26</v>
      </c>
      <c r="C19" s="3" t="s">
        <v>19</v>
      </c>
      <c r="D19" s="4" t="str">
        <f>hyperlink("https://data.colorado.gov/resource/jnj7-fw37/","jnj7-fw37")</f>
        <v>jnj7-fw37</v>
      </c>
    </row>
    <row r="20">
      <c r="B20" s="3" t="s">
        <v>27</v>
      </c>
      <c r="C20" s="3" t="s">
        <v>19</v>
      </c>
      <c r="D20" s="4" t="str">
        <f>hyperlink("https://data.colorado.gov/resource/pt2g-89wc/","pt2g-89wc")</f>
        <v>pt2g-89wc</v>
      </c>
    </row>
    <row r="21">
      <c r="B21" s="3" t="s">
        <v>28</v>
      </c>
      <c r="C21" s="3" t="s">
        <v>19</v>
      </c>
      <c r="D21" s="4" t="str">
        <f>hyperlink("https://data.colorado.gov/resource/bynd-i2hj/","bynd-i2hj")</f>
        <v>bynd-i2hj</v>
      </c>
    </row>
    <row r="22">
      <c r="B22" s="3" t="s">
        <v>29</v>
      </c>
      <c r="C22" s="3" t="s">
        <v>30</v>
      </c>
      <c r="D22" s="4" t="str">
        <f>hyperlink("https://data.colorado.gov/resource/hbkb-4hbj/","hbkb-4hbj")</f>
        <v>hbkb-4hbj</v>
      </c>
    </row>
    <row r="23">
      <c r="B23" s="3" t="s">
        <v>31</v>
      </c>
      <c r="C23" s="3" t="s">
        <v>30</v>
      </c>
      <c r="D23" s="4" t="str">
        <f>hyperlink("https://data.colorado.gov/resource/pdd3-umrz/","pdd3-umrz")</f>
        <v>pdd3-umrz</v>
      </c>
    </row>
    <row r="24">
      <c r="B24" s="3" t="s">
        <v>32</v>
      </c>
      <c r="C24" s="3" t="s">
        <v>30</v>
      </c>
      <c r="D24" s="4" t="str">
        <f>hyperlink("https://data.colorado.gov/resource/rjvq-j29g/","rjvq-j29g")</f>
        <v>rjvq-j29g</v>
      </c>
    </row>
    <row r="25">
      <c r="B25" s="3" t="s">
        <v>33</v>
      </c>
      <c r="C25" s="3" t="s">
        <v>30</v>
      </c>
      <c r="D25" s="4" t="str">
        <f>hyperlink("https://data.colorado.gov/resource/fe4v-h3pk/","fe4v-h3pk")</f>
        <v>fe4v-h3pk</v>
      </c>
    </row>
    <row r="26">
      <c r="B26" s="3" t="s">
        <v>34</v>
      </c>
      <c r="C26" s="3" t="s">
        <v>30</v>
      </c>
      <c r="D26" s="4" t="str">
        <f>hyperlink("https://data.colorado.gov/resource/ax6t-kdim/","ax6t-kdim")</f>
        <v>ax6t-kdim</v>
      </c>
    </row>
    <row r="27">
      <c r="B27" s="3" t="s">
        <v>35</v>
      </c>
      <c r="C27" s="3" t="s">
        <v>30</v>
      </c>
      <c r="D27" s="4" t="str">
        <f>hyperlink("https://data.colorado.gov/resource/sqs8-2un5/","sqs8-2un5")</f>
        <v>sqs8-2un5</v>
      </c>
    </row>
    <row r="28">
      <c r="B28" s="3" t="s">
        <v>36</v>
      </c>
      <c r="C28" s="3" t="s">
        <v>30</v>
      </c>
      <c r="D28" s="4" t="str">
        <f>hyperlink("https://data.colorado.gov/resource/3sm5-jtur/","3sm5-jtur")</f>
        <v>3sm5-jtur</v>
      </c>
    </row>
    <row r="29">
      <c r="B29" s="3" t="s">
        <v>37</v>
      </c>
      <c r="C29" s="3" t="s">
        <v>30</v>
      </c>
      <c r="D29" s="4" t="str">
        <f>hyperlink("https://data.colorado.gov/resource/ehk3-i5tr/","ehk3-i5tr")</f>
        <v>ehk3-i5tr</v>
      </c>
    </row>
    <row r="30">
      <c r="B30" s="3" t="s">
        <v>38</v>
      </c>
      <c r="C30" s="3" t="s">
        <v>30</v>
      </c>
      <c r="D30" s="4" t="str">
        <f>hyperlink("https://data.colorado.gov/resource/v9m8-x8dh/","v9m8-x8dh")</f>
        <v>v9m8-x8dh</v>
      </c>
    </row>
    <row r="31">
      <c r="B31" s="3" t="s">
        <v>39</v>
      </c>
      <c r="C31" s="3" t="s">
        <v>30</v>
      </c>
      <c r="D31" s="4" t="str">
        <f>hyperlink("https://data.colorado.gov/resource/j7a3-jgd3/","j7a3-jgd3")</f>
        <v>j7a3-jgd3</v>
      </c>
    </row>
    <row r="32">
      <c r="B32" s="3" t="s">
        <v>40</v>
      </c>
      <c r="C32" s="3" t="s">
        <v>30</v>
      </c>
      <c r="D32" s="4" t="str">
        <f>hyperlink("https://data.colorado.gov/resource/kapc-ib6e/","kapc-ib6e")</f>
        <v>kapc-ib6e</v>
      </c>
    </row>
    <row r="33">
      <c r="B33" s="3" t="s">
        <v>41</v>
      </c>
      <c r="C33" s="3" t="s">
        <v>30</v>
      </c>
      <c r="D33" s="4" t="str">
        <f>hyperlink("https://data.colorado.gov/resource/htyp-tqzh/","htyp-tqzh")</f>
        <v>htyp-tqzh</v>
      </c>
    </row>
    <row r="34">
      <c r="B34" s="3" t="s">
        <v>42</v>
      </c>
      <c r="C34" s="3" t="s">
        <v>30</v>
      </c>
      <c r="D34" s="4" t="str">
        <f>hyperlink("https://data.colorado.gov/resource/ier5-5ms2/","ier5-5ms2")</f>
        <v>ier5-5ms2</v>
      </c>
    </row>
    <row r="35">
      <c r="B35" s="3" t="s">
        <v>43</v>
      </c>
      <c r="C35" s="3" t="s">
        <v>30</v>
      </c>
      <c r="D35" s="4" t="str">
        <f>hyperlink("https://data.colorado.gov/resource/pwjb-9dd5/","pwjb-9dd5")</f>
        <v>pwjb-9dd5</v>
      </c>
    </row>
    <row r="36">
      <c r="B36" s="3" t="s">
        <v>44</v>
      </c>
      <c r="C36" s="3" t="s">
        <v>30</v>
      </c>
      <c r="D36" s="4" t="str">
        <f>hyperlink("https://data.colorado.gov/resource/9pwz-gi5v/","9pwz-gi5v")</f>
        <v>9pwz-gi5v</v>
      </c>
    </row>
    <row r="37">
      <c r="B37" s="3" t="s">
        <v>45</v>
      </c>
      <c r="C37" s="3" t="s">
        <v>30</v>
      </c>
      <c r="D37" s="4" t="str">
        <f>hyperlink("https://data.colorado.gov/resource/d4s4-xqg6/","d4s4-xqg6")</f>
        <v>d4s4-xqg6</v>
      </c>
    </row>
    <row r="38">
      <c r="B38" s="3" t="s">
        <v>46</v>
      </c>
      <c r="C38" s="3" t="s">
        <v>30</v>
      </c>
      <c r="D38" s="4" t="str">
        <f>hyperlink("https://data.colorado.gov/resource/d6t8-xish/","d6t8-xish")</f>
        <v>d6t8-xish</v>
      </c>
    </row>
    <row r="39">
      <c r="B39" s="3" t="s">
        <v>47</v>
      </c>
      <c r="C39" s="3" t="s">
        <v>30</v>
      </c>
      <c r="D39" s="4" t="str">
        <f>hyperlink("https://data.colorado.gov/resource/h5yt-egtp/","h5yt-egtp")</f>
        <v>h5yt-egtp</v>
      </c>
    </row>
    <row r="40">
      <c r="B40" s="3" t="s">
        <v>48</v>
      </c>
      <c r="C40" s="3" t="s">
        <v>30</v>
      </c>
      <c r="D40" s="4" t="str">
        <f>hyperlink("https://data.colorado.gov/resource/kch9-6p6i/","kch9-6p6i")</f>
        <v>kch9-6p6i</v>
      </c>
    </row>
    <row r="41">
      <c r="B41" s="3" t="s">
        <v>49</v>
      </c>
      <c r="C41" s="3" t="s">
        <v>30</v>
      </c>
      <c r="D41" s="4" t="str">
        <f>hyperlink("https://data.colorado.gov/resource/nd6a-59yu/","nd6a-59yu")</f>
        <v>nd6a-59yu</v>
      </c>
    </row>
    <row r="42">
      <c r="B42" s="3" t="s">
        <v>50</v>
      </c>
      <c r="C42" s="3" t="s">
        <v>30</v>
      </c>
      <c r="D42" s="4" t="str">
        <f>hyperlink("https://data.colorado.gov/resource/wx84-he7r/","wx84-he7r")</f>
        <v>wx84-he7r</v>
      </c>
    </row>
    <row r="43">
      <c r="B43" s="3" t="s">
        <v>51</v>
      </c>
      <c r="C43" s="3" t="s">
        <v>52</v>
      </c>
      <c r="D43" s="4" t="str">
        <f>hyperlink("https://data.colorado.gov/resource/s7ct-nf65/","s7ct-nf65")</f>
        <v>s7ct-nf65</v>
      </c>
    </row>
    <row r="44">
      <c r="B44" s="3" t="s">
        <v>53</v>
      </c>
      <c r="C44" s="3" t="s">
        <v>52</v>
      </c>
      <c r="D44" s="4" t="str">
        <f>hyperlink("https://data.colorado.gov/resource/k4uv-yvnk/","k4uv-yvnk")</f>
        <v>k4uv-yvnk</v>
      </c>
    </row>
    <row r="45">
      <c r="B45" s="3" t="s">
        <v>54</v>
      </c>
      <c r="C45" s="3" t="s">
        <v>52</v>
      </c>
      <c r="D45" s="4" t="str">
        <f>hyperlink("https://data.colorado.gov/resource/35k5-cv8s/","35k5-cv8s")</f>
        <v>35k5-cv8s</v>
      </c>
    </row>
    <row r="46">
      <c r="B46" s="3" t="s">
        <v>55</v>
      </c>
      <c r="C46" s="3" t="s">
        <v>52</v>
      </c>
      <c r="D46" s="4" t="str">
        <f>hyperlink("https://data.colorado.gov/resource/bqa5-gr84/","bqa5-gr84")</f>
        <v>bqa5-gr84</v>
      </c>
    </row>
    <row r="47">
      <c r="B47" s="3" t="s">
        <v>56</v>
      </c>
      <c r="C47" s="3" t="s">
        <v>52</v>
      </c>
      <c r="D47" s="4" t="str">
        <f>hyperlink("https://data.colorado.gov/resource/eqsm-7ah7/","eqsm-7ah7")</f>
        <v>eqsm-7ah7</v>
      </c>
    </row>
    <row r="48">
      <c r="B48" s="3" t="s">
        <v>57</v>
      </c>
      <c r="C48" s="3" t="s">
        <v>52</v>
      </c>
      <c r="D48" s="4" t="str">
        <f>hyperlink("https://data.colorado.gov/resource/g89g-muvw/","g89g-muvw")</f>
        <v>g89g-muvw</v>
      </c>
    </row>
    <row r="49">
      <c r="B49" s="3" t="s">
        <v>58</v>
      </c>
      <c r="C49" s="3" t="s">
        <v>52</v>
      </c>
      <c r="D49" s="4" t="str">
        <f>hyperlink("https://data.colorado.gov/resource/gcmk-9nwy/","gcmk-9nwy")</f>
        <v>gcmk-9nwy</v>
      </c>
    </row>
    <row r="50">
      <c r="B50" s="3" t="s">
        <v>59</v>
      </c>
      <c r="C50" s="3" t="s">
        <v>52</v>
      </c>
      <c r="D50" s="4" t="str">
        <f>hyperlink("https://data.colorado.gov/resource/gxnn-wthy/","gxnn-wthy")</f>
        <v>gxnn-wthy</v>
      </c>
    </row>
    <row r="51">
      <c r="B51" s="3" t="s">
        <v>60</v>
      </c>
      <c r="C51" s="3" t="s">
        <v>52</v>
      </c>
      <c r="D51" s="4" t="str">
        <f>hyperlink("https://data.colorado.gov/resource/casm-dbbj/","casm-dbbj")</f>
        <v>casm-dbbj</v>
      </c>
    </row>
    <row r="52">
      <c r="B52" s="3" t="s">
        <v>61</v>
      </c>
      <c r="C52" s="3" t="s">
        <v>52</v>
      </c>
      <c r="D52" s="4" t="str">
        <f>hyperlink("https://data.colorado.gov/resource/4am6-w6u4/","4am6-w6u4")</f>
        <v>4am6-w6u4</v>
      </c>
    </row>
    <row r="53">
      <c r="B53" s="3" t="s">
        <v>62</v>
      </c>
      <c r="C53" s="3" t="s">
        <v>52</v>
      </c>
      <c r="D53" s="4" t="str">
        <f>hyperlink("https://data.colorado.gov/resource/4ykn-tg5h/","4ykn-tg5h")</f>
        <v>4ykn-tg5h</v>
      </c>
    </row>
    <row r="54">
      <c r="B54" s="3" t="s">
        <v>63</v>
      </c>
      <c r="C54" s="3" t="s">
        <v>52</v>
      </c>
      <c r="D54" s="4" t="str">
        <f>hyperlink("https://data.colorado.gov/resource/8upq-58vz/","8upq-58vz")</f>
        <v>8upq-58vz</v>
      </c>
    </row>
    <row r="55">
      <c r="B55" s="3" t="s">
        <v>64</v>
      </c>
      <c r="C55" s="3" t="s">
        <v>52</v>
      </c>
      <c r="D55" s="4" t="str">
        <f>hyperlink("https://data.colorado.gov/resource/wffy-3uut/","wffy-3uut")</f>
        <v>wffy-3uut</v>
      </c>
    </row>
    <row r="56">
      <c r="B56" s="3" t="s">
        <v>65</v>
      </c>
      <c r="C56" s="3" t="s">
        <v>52</v>
      </c>
      <c r="D56" s="4" t="str">
        <f>hyperlink("https://data.colorado.gov/resource/2z9k-uy4q/","2z9k-uy4q")</f>
        <v>2z9k-uy4q</v>
      </c>
    </row>
    <row r="57">
      <c r="B57" s="3" t="s">
        <v>66</v>
      </c>
      <c r="C57" s="3" t="s">
        <v>52</v>
      </c>
      <c r="D57" s="4" t="str">
        <f>hyperlink("https://data.colorado.gov/resource/5wyf-xqw7/","5wyf-xqw7")</f>
        <v>5wyf-xqw7</v>
      </c>
    </row>
    <row r="58">
      <c r="B58" s="3" t="s">
        <v>67</v>
      </c>
      <c r="C58" s="3" t="s">
        <v>52</v>
      </c>
      <c r="D58" s="4" t="str">
        <f>hyperlink("https://data.colorado.gov/resource/ew9y-6tv9/","ew9y-6tv9")</f>
        <v>ew9y-6tv9</v>
      </c>
    </row>
    <row r="59">
      <c r="B59" s="3" t="s">
        <v>68</v>
      </c>
      <c r="C59" s="3" t="s">
        <v>52</v>
      </c>
      <c r="D59" s="4" t="str">
        <f>hyperlink("https://data.colorado.gov/resource/w6kb-3vsj/","w6kb-3vsj")</f>
        <v>w6kb-3vsj</v>
      </c>
    </row>
    <row r="60">
      <c r="B60" s="3" t="s">
        <v>69</v>
      </c>
      <c r="C60" s="3" t="s">
        <v>52</v>
      </c>
      <c r="D60" s="4" t="str">
        <f>hyperlink("https://data.colorado.gov/resource/wwhd-vg25/","wwhd-vg25")</f>
        <v>wwhd-vg25</v>
      </c>
    </row>
    <row r="61">
      <c r="B61" s="3" t="s">
        <v>70</v>
      </c>
      <c r="C61" s="3" t="s">
        <v>52</v>
      </c>
      <c r="D61" s="4" t="str">
        <f>hyperlink("https://data.colorado.gov/resource/fdcw-ei67/","fdcw-ei67")</f>
        <v>fdcw-ei67</v>
      </c>
    </row>
    <row r="62">
      <c r="B62" s="3" t="s">
        <v>71</v>
      </c>
      <c r="C62" s="3" t="s">
        <v>52</v>
      </c>
      <c r="D62" s="4" t="str">
        <f>hyperlink("https://data.colorado.gov/resource/37wu-kn3g/","37wu-kn3g")</f>
        <v>37wu-kn3g</v>
      </c>
    </row>
    <row r="63">
      <c r="B63" s="3" t="s">
        <v>72</v>
      </c>
      <c r="C63" s="3" t="s">
        <v>52</v>
      </c>
      <c r="D63" s="4" t="str">
        <f>hyperlink("https://data.colorado.gov/resource/7jm9-f28m/","7jm9-f28m")</f>
        <v>7jm9-f28m</v>
      </c>
    </row>
    <row r="64">
      <c r="B64" s="3" t="s">
        <v>73</v>
      </c>
      <c r="C64" s="3" t="s">
        <v>52</v>
      </c>
      <c r="D64" s="4" t="str">
        <f>hyperlink("https://data.colorado.gov/resource/hyr8-d3v9/","hyr8-d3v9")</f>
        <v>hyr8-d3v9</v>
      </c>
    </row>
    <row r="65">
      <c r="B65" s="3" t="s">
        <v>74</v>
      </c>
      <c r="C65" s="3" t="s">
        <v>52</v>
      </c>
      <c r="D65" s="4" t="str">
        <f>hyperlink("https://data.colorado.gov/resource/mr4v-jz8u/","mr4v-jz8u")</f>
        <v>mr4v-jz8u</v>
      </c>
    </row>
    <row r="66">
      <c r="B66" s="3" t="s">
        <v>75</v>
      </c>
      <c r="C66" s="3" t="s">
        <v>52</v>
      </c>
      <c r="D66" s="4" t="str">
        <f>hyperlink("https://data.colorado.gov/resource/3qtu-edua/","3qtu-edua")</f>
        <v>3qtu-edua</v>
      </c>
    </row>
    <row r="67">
      <c r="B67" s="3" t="s">
        <v>76</v>
      </c>
      <c r="C67" s="3" t="s">
        <v>52</v>
      </c>
      <c r="D67" s="4" t="str">
        <f>hyperlink("https://data.colorado.gov/resource/q2av-rpr5/","q2av-rpr5")</f>
        <v>q2av-rpr5</v>
      </c>
    </row>
    <row r="68">
      <c r="B68" s="3" t="s">
        <v>77</v>
      </c>
      <c r="C68" s="3" t="s">
        <v>52</v>
      </c>
      <c r="D68" s="4" t="str">
        <f>hyperlink("https://data.colorado.gov/resource/wwbh-7bpa/","wwbh-7bpa")</f>
        <v>wwbh-7bpa</v>
      </c>
    </row>
    <row r="69">
      <c r="B69" s="3" t="s">
        <v>78</v>
      </c>
      <c r="C69" s="3" t="s">
        <v>52</v>
      </c>
      <c r="D69" s="4" t="str">
        <f>hyperlink("https://data.colorado.gov/resource/icqv-mi3c/","icqv-mi3c")</f>
        <v>icqv-mi3c</v>
      </c>
    </row>
    <row r="70">
      <c r="B70" s="3" t="s">
        <v>79</v>
      </c>
      <c r="C70" s="3" t="s">
        <v>52</v>
      </c>
      <c r="D70" s="4" t="str">
        <f>hyperlink("https://data.colorado.gov/resource/d3m2-b6we/","d3m2-b6we")</f>
        <v>d3m2-b6we</v>
      </c>
    </row>
    <row r="71">
      <c r="B71" s="3" t="s">
        <v>80</v>
      </c>
      <c r="C71" s="3" t="s">
        <v>52</v>
      </c>
      <c r="D71" s="4" t="str">
        <f>hyperlink("https://data.colorado.gov/resource/ej2c-jkvh/","ej2c-jkvh")</f>
        <v>ej2c-jkvh</v>
      </c>
    </row>
    <row r="72">
      <c r="B72" s="3" t="s">
        <v>81</v>
      </c>
      <c r="C72" s="3" t="s">
        <v>52</v>
      </c>
      <c r="D72" s="4" t="str">
        <f>hyperlink("https://data.colorado.gov/resource/u7sb-g482/","u7sb-g482")</f>
        <v>u7sb-g482</v>
      </c>
    </row>
    <row r="73">
      <c r="B73" s="3" t="s">
        <v>82</v>
      </c>
      <c r="C73" s="3" t="s">
        <v>52</v>
      </c>
      <c r="D73" s="4" t="str">
        <f>hyperlink("https://data.colorado.gov/resource/ap62-sav4/","ap62-sav4")</f>
        <v>ap62-sav4</v>
      </c>
    </row>
    <row r="74">
      <c r="B74" s="3" t="s">
        <v>83</v>
      </c>
      <c r="C74" s="3" t="s">
        <v>84</v>
      </c>
      <c r="D74" s="4" t="str">
        <f>hyperlink("https://data.colorado.gov/resource/x5bw-ax3d/","x5bw-ax3d")</f>
        <v>x5bw-ax3d</v>
      </c>
    </row>
    <row r="75">
      <c r="B75" s="3" t="s">
        <v>85</v>
      </c>
      <c r="C75" s="3" t="s">
        <v>84</v>
      </c>
      <c r="D75" s="4" t="str">
        <f>hyperlink("https://data.colorado.gov/resource/3bgg-gcfa/","3bgg-gcfa")</f>
        <v>3bgg-gcfa</v>
      </c>
    </row>
    <row r="76">
      <c r="B76" s="3" t="s">
        <v>86</v>
      </c>
      <c r="C76" s="3" t="s">
        <v>84</v>
      </c>
      <c r="D76" s="4" t="str">
        <f>hyperlink("https://data.colorado.gov/resource/ue4w-dnyi/","ue4w-dnyi")</f>
        <v>ue4w-dnyi</v>
      </c>
    </row>
    <row r="77">
      <c r="B77" s="3" t="s">
        <v>87</v>
      </c>
      <c r="C77" s="3" t="s">
        <v>84</v>
      </c>
      <c r="D77" s="4" t="str">
        <f>hyperlink("https://data.colorado.gov/resource/d6bh-7i9s/","d6bh-7i9s")</f>
        <v>d6bh-7i9s</v>
      </c>
    </row>
    <row r="78">
      <c r="B78" s="3" t="s">
        <v>88</v>
      </c>
      <c r="C78" s="3" t="s">
        <v>84</v>
      </c>
      <c r="D78" s="4" t="str">
        <f>hyperlink("https://data.colorado.gov/resource/4vf9-vbyi/","4vf9-vbyi")</f>
        <v>4vf9-vbyi</v>
      </c>
    </row>
    <row r="79">
      <c r="B79" s="3" t="s">
        <v>89</v>
      </c>
      <c r="C79" s="3" t="s">
        <v>84</v>
      </c>
      <c r="D79" s="4" t="str">
        <f>hyperlink("https://data.colorado.gov/resource/7amf-p4uj/","7amf-p4uj")</f>
        <v>7amf-p4uj</v>
      </c>
    </row>
    <row r="80">
      <c r="B80" s="3" t="s">
        <v>90</v>
      </c>
      <c r="C80" s="3" t="s">
        <v>84</v>
      </c>
      <c r="D80" s="4" t="str">
        <f>hyperlink("https://data.colorado.gov/resource/3b56-km3g/","3b56-km3g")</f>
        <v>3b56-km3g</v>
      </c>
    </row>
    <row r="81">
      <c r="B81" s="3" t="s">
        <v>91</v>
      </c>
      <c r="C81" s="3" t="s">
        <v>84</v>
      </c>
      <c r="D81" s="4" t="str">
        <f>hyperlink("https://data.colorado.gov/resource/uzf4-3qtt/","uzf4-3qtt")</f>
        <v>uzf4-3qtt</v>
      </c>
    </row>
    <row r="82">
      <c r="B82" s="3" t="s">
        <v>92</v>
      </c>
      <c r="C82" s="3" t="s">
        <v>84</v>
      </c>
      <c r="D82" s="4" t="str">
        <f>hyperlink("https://data.colorado.gov/resource/x5dz-rik8/","x5dz-rik8")</f>
        <v>x5dz-rik8</v>
      </c>
    </row>
    <row r="83">
      <c r="B83" s="3" t="s">
        <v>93</v>
      </c>
      <c r="C83" s="3" t="s">
        <v>84</v>
      </c>
      <c r="D83" s="4" t="str">
        <f>hyperlink("https://data.colorado.gov/resource/uiuh-m69w/","uiuh-m69w")</f>
        <v>uiuh-m69w</v>
      </c>
    </row>
    <row r="84">
      <c r="B84" s="3" t="s">
        <v>94</v>
      </c>
      <c r="C84" s="3" t="s">
        <v>84</v>
      </c>
      <c r="D84" s="4" t="str">
        <f>hyperlink("https://data.colorado.gov/resource/dnyf-3m59/","dnyf-3m59")</f>
        <v>dnyf-3m59</v>
      </c>
    </row>
    <row r="85">
      <c r="B85" s="3" t="s">
        <v>95</v>
      </c>
      <c r="C85" s="3" t="s">
        <v>84</v>
      </c>
      <c r="D85" s="4" t="str">
        <f>hyperlink("https://data.colorado.gov/resource/7bzf-viss/","7bzf-viss")</f>
        <v>7bzf-viss</v>
      </c>
    </row>
    <row r="86">
      <c r="B86" s="3" t="s">
        <v>96</v>
      </c>
      <c r="C86" s="3" t="s">
        <v>84</v>
      </c>
      <c r="D86" s="4" t="str">
        <f>hyperlink("https://data.colorado.gov/resource/emmy-a4kg/","emmy-a4kg")</f>
        <v>emmy-a4kg</v>
      </c>
    </row>
    <row r="87">
      <c r="B87" s="3" t="s">
        <v>97</v>
      </c>
      <c r="C87" s="3" t="s">
        <v>84</v>
      </c>
      <c r="D87" s="4" t="str">
        <f>hyperlink("https://data.colorado.gov/resource/gh3v-k494/","gh3v-k494")</f>
        <v>gh3v-k494</v>
      </c>
    </row>
    <row r="88">
      <c r="B88" s="3" t="s">
        <v>98</v>
      </c>
      <c r="C88" s="3" t="s">
        <v>84</v>
      </c>
      <c r="D88" s="4" t="str">
        <f>hyperlink("https://data.colorado.gov/resource/vqzj-5nyt/","vqzj-5nyt")</f>
        <v>vqzj-5nyt</v>
      </c>
    </row>
    <row r="89">
      <c r="B89" s="3" t="s">
        <v>99</v>
      </c>
      <c r="C89" s="3" t="s">
        <v>84</v>
      </c>
      <c r="D89" s="4" t="str">
        <f>hyperlink("https://data.colorado.gov/resource/9ghp-7fx6/","9ghp-7fx6")</f>
        <v>9ghp-7fx6</v>
      </c>
    </row>
    <row r="90">
      <c r="B90" s="3" t="s">
        <v>100</v>
      </c>
      <c r="C90" s="3" t="s">
        <v>84</v>
      </c>
      <c r="D90" s="4" t="str">
        <f>hyperlink("https://data.colorado.gov/resource/uhup-hcc4/","uhup-hcc4")</f>
        <v>uhup-hcc4</v>
      </c>
    </row>
    <row r="91">
      <c r="B91" s="3" t="s">
        <v>101</v>
      </c>
      <c r="C91" s="3" t="s">
        <v>84</v>
      </c>
      <c r="D91" s="4" t="str">
        <f>hyperlink("https://data.colorado.gov/resource/nbem-wipy/","nbem-wipy")</f>
        <v>nbem-wipy</v>
      </c>
    </row>
    <row r="92">
      <c r="B92" s="3" t="s">
        <v>102</v>
      </c>
      <c r="C92" s="3" t="s">
        <v>84</v>
      </c>
      <c r="D92" s="4" t="str">
        <f>hyperlink("https://data.colorado.gov/resource/4h6z-rhfw/","4h6z-rhfw")</f>
        <v>4h6z-rhfw</v>
      </c>
    </row>
    <row r="93">
      <c r="B93" s="3" t="s">
        <v>103</v>
      </c>
      <c r="C93" s="3" t="s">
        <v>84</v>
      </c>
      <c r="D93" s="4" t="str">
        <f>hyperlink("https://data.colorado.gov/resource/dx5q-y5je/","dx5q-y5je")</f>
        <v>dx5q-y5je</v>
      </c>
    </row>
    <row r="94">
      <c r="B94" s="3" t="s">
        <v>104</v>
      </c>
      <c r="C94" s="3" t="s">
        <v>84</v>
      </c>
      <c r="D94" s="4" t="str">
        <f>hyperlink("https://data.colorado.gov/resource/mguq-rjzb/","mguq-rjzb")</f>
        <v>mguq-rjzb</v>
      </c>
    </row>
    <row r="95">
      <c r="B95" s="3" t="s">
        <v>105</v>
      </c>
      <c r="C95" s="3" t="s">
        <v>84</v>
      </c>
      <c r="D95" s="4" t="str">
        <f>hyperlink("https://data.colorado.gov/resource/49ck-u67r/","49ck-u67r")</f>
        <v>49ck-u67r</v>
      </c>
    </row>
    <row r="96">
      <c r="B96" s="3" t="s">
        <v>106</v>
      </c>
      <c r="C96" s="3" t="s">
        <v>84</v>
      </c>
      <c r="D96" s="4" t="str">
        <f>hyperlink("https://data.colorado.gov/resource/gi9w-h59d/","gi9w-h59d")</f>
        <v>gi9w-h59d</v>
      </c>
    </row>
    <row r="97">
      <c r="B97" s="3" t="s">
        <v>107</v>
      </c>
      <c r="C97" s="3" t="s">
        <v>84</v>
      </c>
      <c r="D97" s="4" t="str">
        <f>hyperlink("https://data.colorado.gov/resource/4qh9-evw6/","4qh9-evw6")</f>
        <v>4qh9-evw6</v>
      </c>
    </row>
    <row r="98">
      <c r="B98" s="3" t="s">
        <v>108</v>
      </c>
      <c r="C98" s="3" t="s">
        <v>84</v>
      </c>
      <c r="D98" s="4" t="str">
        <f>hyperlink("https://data.colorado.gov/resource/j8pu-22qi/","j8pu-22qi")</f>
        <v>j8pu-22qi</v>
      </c>
    </row>
    <row r="99">
      <c r="B99" s="3" t="s">
        <v>109</v>
      </c>
      <c r="C99" s="3" t="s">
        <v>84</v>
      </c>
      <c r="D99" s="4" t="str">
        <f>hyperlink("https://data.colorado.gov/resource/7sv7-7d5a/","7sv7-7d5a")</f>
        <v>7sv7-7d5a</v>
      </c>
    </row>
    <row r="100">
      <c r="B100" s="3" t="s">
        <v>110</v>
      </c>
      <c r="C100" s="3" t="s">
        <v>84</v>
      </c>
      <c r="D100" s="4" t="str">
        <f>hyperlink("https://data.colorado.gov/resource/cdva-fnp3/","cdva-fnp3")</f>
        <v>cdva-fnp3</v>
      </c>
    </row>
    <row r="101">
      <c r="B101" s="3" t="s">
        <v>111</v>
      </c>
      <c r="C101" s="3" t="s">
        <v>84</v>
      </c>
      <c r="D101" s="4" t="str">
        <f>hyperlink("https://data.colorado.gov/resource/gemu-wyf3/","gemu-wyf3")</f>
        <v>gemu-wyf3</v>
      </c>
    </row>
    <row r="102">
      <c r="B102" s="3" t="s">
        <v>112</v>
      </c>
      <c r="C102" s="3" t="s">
        <v>84</v>
      </c>
      <c r="D102" s="4" t="str">
        <f>hyperlink("https://data.colorado.gov/resource/q2qp-xhnj/","q2qp-xhnj")</f>
        <v>q2qp-xhnj</v>
      </c>
    </row>
    <row r="103">
      <c r="B103" s="3" t="s">
        <v>113</v>
      </c>
      <c r="C103" s="3" t="s">
        <v>84</v>
      </c>
      <c r="D103" s="4" t="str">
        <f>hyperlink("https://data.colorado.gov/resource/sfvq-tb9q/","sfvq-tb9q")</f>
        <v>sfvq-tb9q</v>
      </c>
    </row>
    <row r="104">
      <c r="B104" s="3" t="s">
        <v>114</v>
      </c>
      <c r="C104" s="3" t="s">
        <v>84</v>
      </c>
      <c r="D104" s="4" t="str">
        <f>hyperlink("https://data.colorado.gov/resource/8hx8-24k6/","8hx8-24k6")</f>
        <v>8hx8-24k6</v>
      </c>
    </row>
    <row r="105">
      <c r="B105" s="3" t="s">
        <v>115</v>
      </c>
      <c r="C105" s="3" t="s">
        <v>84</v>
      </c>
      <c r="D105" s="4" t="str">
        <f>hyperlink("https://data.colorado.gov/resource/t8ag-kzkw/","t8ag-kzkw")</f>
        <v>t8ag-kzkw</v>
      </c>
    </row>
    <row r="106">
      <c r="B106" s="3" t="s">
        <v>116</v>
      </c>
      <c r="C106" s="3" t="s">
        <v>84</v>
      </c>
      <c r="D106" s="4" t="str">
        <f>hyperlink("https://data.colorado.gov/resource/2h6w-z9ry/","2h6w-z9ry")</f>
        <v>2h6w-z9ry</v>
      </c>
    </row>
    <row r="107">
      <c r="B107" s="3" t="s">
        <v>117</v>
      </c>
      <c r="C107" s="3" t="s">
        <v>84</v>
      </c>
      <c r="D107" s="4" t="str">
        <f>hyperlink("https://data.colorado.gov/resource/e7ye-tasg/","e7ye-tasg")</f>
        <v>e7ye-tasg</v>
      </c>
    </row>
    <row r="108">
      <c r="B108" s="3" t="s">
        <v>118</v>
      </c>
      <c r="C108" s="3" t="s">
        <v>84</v>
      </c>
      <c r="D108" s="4" t="str">
        <f>hyperlink("https://data.colorado.gov/resource/qvrk-xsmj/","qvrk-xsmj")</f>
        <v>qvrk-xsmj</v>
      </c>
    </row>
    <row r="109">
      <c r="B109" s="3" t="s">
        <v>119</v>
      </c>
      <c r="C109" s="3" t="s">
        <v>84</v>
      </c>
      <c r="D109" s="4" t="str">
        <f>hyperlink("https://data.colorado.gov/resource/xs2v-uzeg/","xs2v-uzeg")</f>
        <v>xs2v-uzeg</v>
      </c>
    </row>
    <row r="110">
      <c r="B110" s="3" t="s">
        <v>120</v>
      </c>
      <c r="C110" s="3" t="s">
        <v>84</v>
      </c>
      <c r="D110" s="4" t="str">
        <f>hyperlink("https://data.colorado.gov/resource/hpem-wb68/","hpem-wb68")</f>
        <v>hpem-wb68</v>
      </c>
    </row>
    <row r="111">
      <c r="B111" s="3" t="s">
        <v>121</v>
      </c>
      <c r="C111" s="3" t="s">
        <v>84</v>
      </c>
      <c r="D111" s="4" t="str">
        <f>hyperlink("https://data.colorado.gov/resource/67vn-ijga/","67vn-ijga")</f>
        <v>67vn-ijga</v>
      </c>
    </row>
    <row r="112">
      <c r="B112" s="3" t="s">
        <v>122</v>
      </c>
      <c r="C112" s="3" t="s">
        <v>84</v>
      </c>
      <c r="D112" s="4" t="str">
        <f>hyperlink("https://data.colorado.gov/resource/9syq-9vv5/","9syq-9vv5")</f>
        <v>9syq-9vv5</v>
      </c>
    </row>
    <row r="113">
      <c r="B113" s="3" t="s">
        <v>123</v>
      </c>
      <c r="C113" s="3" t="s">
        <v>84</v>
      </c>
      <c r="D113" s="4" t="str">
        <f>hyperlink("https://data.colorado.gov/resource/trm9-dm4m/","trm9-dm4m")</f>
        <v>trm9-dm4m</v>
      </c>
    </row>
    <row r="114">
      <c r="B114" s="3" t="s">
        <v>124</v>
      </c>
      <c r="C114" s="3" t="s">
        <v>84</v>
      </c>
      <c r="D114" s="4" t="str">
        <f>hyperlink("https://data.colorado.gov/resource/uksn-8qya/","uksn-8qya")</f>
        <v>uksn-8qya</v>
      </c>
    </row>
    <row r="115">
      <c r="B115" s="3" t="s">
        <v>125</v>
      </c>
      <c r="C115" s="3" t="s">
        <v>84</v>
      </c>
      <c r="D115" s="4" t="str">
        <f>hyperlink("https://data.colorado.gov/resource/x238-vje7/","x238-vje7")</f>
        <v>x238-vje7</v>
      </c>
    </row>
    <row r="116">
      <c r="B116" s="3" t="s">
        <v>126</v>
      </c>
      <c r="C116" s="3" t="s">
        <v>84</v>
      </c>
      <c r="D116" s="4" t="str">
        <f>hyperlink("https://data.colorado.gov/resource/7nuk-vzhq/","7nuk-vzhq")</f>
        <v>7nuk-vzhq</v>
      </c>
    </row>
    <row r="117">
      <c r="B117" s="3" t="s">
        <v>127</v>
      </c>
      <c r="C117" s="3" t="s">
        <v>128</v>
      </c>
      <c r="D117" s="4" t="str">
        <f>hyperlink("https://data.colorado.gov/resource/ya69-n6ta/","ya69-n6ta")</f>
        <v>ya69-n6ta</v>
      </c>
    </row>
    <row r="118">
      <c r="B118" s="3" t="s">
        <v>129</v>
      </c>
      <c r="C118" s="3" t="s">
        <v>128</v>
      </c>
      <c r="D118" s="4" t="str">
        <f>hyperlink("https://data.colorado.gov/resource/j6g4-gayk/","j6g4-gayk")</f>
        <v>j6g4-gayk</v>
      </c>
    </row>
    <row r="119">
      <c r="B119" s="3" t="s">
        <v>130</v>
      </c>
      <c r="C119" s="3" t="s">
        <v>128</v>
      </c>
      <c r="D119" s="4" t="str">
        <f>hyperlink("https://data.colorado.gov/resource/6vnq-az4b/","6vnq-az4b")</f>
        <v>6vnq-az4b</v>
      </c>
    </row>
    <row r="120">
      <c r="B120" s="3" t="s">
        <v>131</v>
      </c>
      <c r="C120" s="3" t="s">
        <v>128</v>
      </c>
      <c r="D120" s="4" t="str">
        <f>hyperlink("https://data.colorado.gov/resource/hwz6-96jc/","hwz6-96jc")</f>
        <v>hwz6-96jc</v>
      </c>
    </row>
    <row r="121">
      <c r="B121" s="3" t="s">
        <v>132</v>
      </c>
      <c r="C121" s="3" t="s">
        <v>128</v>
      </c>
      <c r="D121" s="4" t="str">
        <f>hyperlink("https://data.colorado.gov/resource/2e5i-5hfy/","2e5i-5hfy")</f>
        <v>2e5i-5hfy</v>
      </c>
    </row>
    <row r="122">
      <c r="B122" s="3" t="s">
        <v>133</v>
      </c>
      <c r="C122" s="3" t="s">
        <v>128</v>
      </c>
      <c r="D122" s="4" t="str">
        <f>hyperlink("https://data.colorado.gov/resource/imfq-n268/","imfq-n268")</f>
        <v>imfq-n268</v>
      </c>
    </row>
    <row r="123">
      <c r="B123" s="3" t="s">
        <v>134</v>
      </c>
      <c r="C123" s="3" t="s">
        <v>128</v>
      </c>
      <c r="D123" s="4" t="str">
        <f>hyperlink("https://data.colorado.gov/resource/fv5d-rvkc/","fv5d-rvkc")</f>
        <v>fv5d-rvkc</v>
      </c>
    </row>
    <row r="124">
      <c r="B124" s="3" t="s">
        <v>135</v>
      </c>
      <c r="C124" s="3" t="s">
        <v>128</v>
      </c>
      <c r="D124" s="4" t="str">
        <f>hyperlink("https://data.colorado.gov/resource/kwih-avzs/","kwih-avzs")</f>
        <v>kwih-avzs</v>
      </c>
    </row>
    <row r="125">
      <c r="B125" s="3" t="s">
        <v>136</v>
      </c>
      <c r="C125" s="3" t="s">
        <v>128</v>
      </c>
      <c r="D125" s="4" t="str">
        <f>hyperlink("https://data.colorado.gov/resource/sbud-c5kj/","sbud-c5kj")</f>
        <v>sbud-c5kj</v>
      </c>
    </row>
    <row r="126">
      <c r="B126" s="3" t="s">
        <v>137</v>
      </c>
      <c r="C126" s="3" t="s">
        <v>138</v>
      </c>
      <c r="D126" s="4" t="str">
        <f>hyperlink("https://data.colorado.gov/resource/nymn-sjs9/","nymn-sjs9")</f>
        <v>nymn-sjs9</v>
      </c>
    </row>
    <row r="127">
      <c r="B127" s="3" t="s">
        <v>139</v>
      </c>
      <c r="C127" s="3" t="s">
        <v>138</v>
      </c>
      <c r="D127" s="4" t="str">
        <f>hyperlink("https://data.colorado.gov/resource/et6s-ufjm/","et6s-ufjm")</f>
        <v>et6s-ufjm</v>
      </c>
    </row>
    <row r="128">
      <c r="B128" s="3" t="s">
        <v>140</v>
      </c>
      <c r="C128" s="3" t="s">
        <v>138</v>
      </c>
      <c r="D128" s="4" t="str">
        <f>hyperlink("https://data.colorado.gov/resource/uir2-bpe7/","uir2-bpe7")</f>
        <v>uir2-bpe7</v>
      </c>
    </row>
    <row r="129">
      <c r="B129" s="3" t="s">
        <v>141</v>
      </c>
      <c r="C129" s="3" t="s">
        <v>142</v>
      </c>
      <c r="D129" s="4" t="str">
        <f>hyperlink("https://data.colorado.gov/resource/msap-49q7/","msap-49q7")</f>
        <v>msap-49q7</v>
      </c>
    </row>
    <row r="130">
      <c r="B130" s="3" t="s">
        <v>143</v>
      </c>
      <c r="C130" s="3" t="s">
        <v>142</v>
      </c>
      <c r="D130" s="4" t="str">
        <f>hyperlink("https://data.colorado.gov/resource/wz8h-dap6/","wz8h-dap6")</f>
        <v>wz8h-dap6</v>
      </c>
    </row>
    <row r="131">
      <c r="B131" s="3" t="s">
        <v>144</v>
      </c>
      <c r="C131" s="3" t="s">
        <v>142</v>
      </c>
      <c r="D131" s="4" t="str">
        <f>hyperlink("https://data.colorado.gov/resource/g62i-kdzu/","g62i-kdzu")</f>
        <v>g62i-kdzu</v>
      </c>
    </row>
    <row r="132">
      <c r="B132" s="3" t="s">
        <v>145</v>
      </c>
      <c r="C132" s="3" t="s">
        <v>142</v>
      </c>
      <c r="D132" s="4" t="str">
        <f>hyperlink("https://data.colorado.gov/resource/ifza-iedd/","ifza-iedd")</f>
        <v>ifza-iedd</v>
      </c>
    </row>
    <row r="133">
      <c r="B133" s="3" t="s">
        <v>146</v>
      </c>
      <c r="C133" s="3" t="s">
        <v>142</v>
      </c>
      <c r="D133" s="4" t="str">
        <f>hyperlink("https://data.colorado.gov/resource/y6w6-igw6/","y6w6-igw6")</f>
        <v>y6w6-igw6</v>
      </c>
    </row>
    <row r="134">
      <c r="B134" s="3" t="s">
        <v>147</v>
      </c>
      <c r="C134" s="3" t="s">
        <v>142</v>
      </c>
      <c r="D134" s="4" t="str">
        <f>hyperlink("https://data.colorado.gov/resource/hysf-mrke/","hysf-mrke")</f>
        <v>hysf-mrke</v>
      </c>
    </row>
    <row r="135">
      <c r="B135" s="3" t="s">
        <v>148</v>
      </c>
      <c r="C135" s="3" t="s">
        <v>142</v>
      </c>
      <c r="D135" s="4" t="str">
        <f>hyperlink("https://data.colorado.gov/resource/n9gj-cjub/","n9gj-cjub")</f>
        <v>n9gj-cjub</v>
      </c>
    </row>
    <row r="136">
      <c r="B136" s="3" t="s">
        <v>149</v>
      </c>
      <c r="C136" s="3" t="s">
        <v>142</v>
      </c>
      <c r="D136" s="4" t="str">
        <f>hyperlink("https://data.colorado.gov/resource/qtga-qgdf/","qtga-qgdf")</f>
        <v>qtga-qgdf</v>
      </c>
    </row>
    <row r="137">
      <c r="B137" s="3" t="s">
        <v>150</v>
      </c>
      <c r="C137" s="3" t="s">
        <v>142</v>
      </c>
      <c r="D137" s="4" t="str">
        <f>hyperlink("https://data.colorado.gov/resource/s9wt-dsfz/","s9wt-dsfz")</f>
        <v>s9wt-dsfz</v>
      </c>
    </row>
    <row r="138">
      <c r="B138" s="3" t="s">
        <v>151</v>
      </c>
      <c r="C138" s="3" t="s">
        <v>142</v>
      </c>
      <c r="D138" s="4" t="str">
        <f>hyperlink("https://data.colorado.gov/resource/xi27-7j3e/","xi27-7j3e")</f>
        <v>xi27-7j3e</v>
      </c>
    </row>
    <row r="139">
      <c r="B139" s="3" t="s">
        <v>152</v>
      </c>
      <c r="C139" s="3" t="s">
        <v>153</v>
      </c>
      <c r="D139" s="4" t="str">
        <f>hyperlink("https://data.colorado.gov/resource/mqid-8hv2/","mqid-8hv2")</f>
        <v>mqid-8hv2</v>
      </c>
    </row>
    <row r="140">
      <c r="B140" s="3" t="s">
        <v>154</v>
      </c>
      <c r="C140" s="3" t="s">
        <v>155</v>
      </c>
      <c r="D140" s="4" t="str">
        <f>hyperlink("https://data.colorado.gov/resource/2p2k-iq7f/","2p2k-iq7f")</f>
        <v>2p2k-iq7f</v>
      </c>
    </row>
    <row r="141">
      <c r="B141" s="3" t="s">
        <v>156</v>
      </c>
      <c r="C141" s="3" t="s">
        <v>155</v>
      </c>
      <c r="D141" s="4" t="str">
        <f>hyperlink("https://data.colorado.gov/resource/r87x-h98m/","r87x-h98m")</f>
        <v>r87x-h98m</v>
      </c>
    </row>
    <row r="142">
      <c r="B142" s="3" t="s">
        <v>157</v>
      </c>
      <c r="C142" s="3" t="s">
        <v>155</v>
      </c>
      <c r="D142" s="4" t="str">
        <f>hyperlink("https://data.colorado.gov/resource/ab5h-juwk/","ab5h-juwk")</f>
        <v>ab5h-juwk</v>
      </c>
    </row>
    <row r="143">
      <c r="B143" s="3" t="s">
        <v>158</v>
      </c>
      <c r="C143" s="3" t="s">
        <v>155</v>
      </c>
      <c r="D143" s="4" t="str">
        <f>hyperlink("https://data.colorado.gov/resource/wv7f-qjj7/","wv7f-qjj7")</f>
        <v>wv7f-qjj7</v>
      </c>
    </row>
    <row r="144">
      <c r="B144" s="3" t="s">
        <v>159</v>
      </c>
      <c r="C144" s="3" t="s">
        <v>155</v>
      </c>
      <c r="D144" s="4" t="str">
        <f>hyperlink("https://data.colorado.gov/resource/9cn8-g4er/","9cn8-g4er")</f>
        <v>9cn8-g4er</v>
      </c>
    </row>
    <row r="145">
      <c r="B145" s="3" t="s">
        <v>160</v>
      </c>
      <c r="C145" s="3" t="s">
        <v>155</v>
      </c>
      <c r="D145" s="4" t="str">
        <f>hyperlink("https://data.colorado.gov/resource/f8ak-7nmp/","f8ak-7nmp")</f>
        <v>f8ak-7nmp</v>
      </c>
    </row>
    <row r="146">
      <c r="B146" s="3" t="s">
        <v>161</v>
      </c>
      <c r="C146" s="3" t="s">
        <v>155</v>
      </c>
      <c r="D146" s="4" t="str">
        <f>hyperlink("https://data.colorado.gov/resource/fifs-d43p/","fifs-d43p")</f>
        <v>fifs-d43p</v>
      </c>
    </row>
    <row r="147">
      <c r="B147" s="3" t="s">
        <v>162</v>
      </c>
      <c r="C147" s="3" t="s">
        <v>155</v>
      </c>
      <c r="D147" s="4" t="str">
        <f>hyperlink("https://data.colorado.gov/resource/cmkv-zd4f/","cmkv-zd4f")</f>
        <v>cmkv-zd4f</v>
      </c>
    </row>
    <row r="148">
      <c r="B148" s="3" t="s">
        <v>163</v>
      </c>
      <c r="C148" s="3" t="s">
        <v>155</v>
      </c>
      <c r="D148" s="4" t="str">
        <f>hyperlink("https://data.colorado.gov/resource/xipb-k5bu/","xipb-k5bu")</f>
        <v>xipb-k5bu</v>
      </c>
    </row>
    <row r="149">
      <c r="B149" s="3" t="s">
        <v>164</v>
      </c>
      <c r="C149" s="3" t="s">
        <v>155</v>
      </c>
      <c r="D149" s="4" t="str">
        <f>hyperlink("https://data.colorado.gov/resource/37uc-bdj5/","37uc-bdj5")</f>
        <v>37uc-bdj5</v>
      </c>
    </row>
    <row r="150">
      <c r="B150" s="3" t="s">
        <v>165</v>
      </c>
      <c r="C150" s="3" t="s">
        <v>155</v>
      </c>
      <c r="D150" s="4" t="str">
        <f>hyperlink("https://data.colorado.gov/resource/ty6r-gpdz/","ty6r-gpdz")</f>
        <v>ty6r-gpdz</v>
      </c>
    </row>
    <row r="151">
      <c r="B151" s="3" t="s">
        <v>166</v>
      </c>
      <c r="C151" s="3" t="s">
        <v>155</v>
      </c>
      <c r="D151" s="4" t="str">
        <f>hyperlink("https://data.colorado.gov/resource/3ftn-9s6k/","3ftn-9s6k")</f>
        <v>3ftn-9s6k</v>
      </c>
    </row>
    <row r="152">
      <c r="B152" s="3" t="s">
        <v>167</v>
      </c>
      <c r="C152" s="3" t="s">
        <v>155</v>
      </c>
      <c r="D152" s="4" t="str">
        <f>hyperlink("https://data.colorado.gov/resource/232d-4jxg/","232d-4jxg")</f>
        <v>232d-4jxg</v>
      </c>
    </row>
    <row r="153">
      <c r="B153" s="3" t="s">
        <v>168</v>
      </c>
      <c r="C153" s="3" t="s">
        <v>155</v>
      </c>
      <c r="D153" s="4" t="str">
        <f>hyperlink("https://data.colorado.gov/resource/4zf4-r52a/","4zf4-r52a")</f>
        <v>4zf4-r52a</v>
      </c>
    </row>
    <row r="154">
      <c r="B154" s="3" t="s">
        <v>169</v>
      </c>
      <c r="C154" s="3" t="s">
        <v>155</v>
      </c>
      <c r="D154" s="4" t="str">
        <f>hyperlink("https://data.colorado.gov/resource/9gri-r239/","9gri-r239")</f>
        <v>9gri-r239</v>
      </c>
    </row>
    <row r="155">
      <c r="B155" s="3" t="s">
        <v>170</v>
      </c>
      <c r="C155" s="3" t="s">
        <v>155</v>
      </c>
      <c r="D155" s="4" t="str">
        <f>hyperlink("https://data.colorado.gov/resource/v5m6-vhha/","v5m6-vhha")</f>
        <v>v5m6-vhha</v>
      </c>
    </row>
    <row r="156">
      <c r="B156" s="3" t="s">
        <v>171</v>
      </c>
      <c r="C156" s="3" t="s">
        <v>155</v>
      </c>
      <c r="D156" s="4" t="str">
        <f>hyperlink("https://data.colorado.gov/resource/xymp-u28i/","xymp-u28i")</f>
        <v>xymp-u28i</v>
      </c>
    </row>
    <row r="157">
      <c r="B157" s="3" t="s">
        <v>172</v>
      </c>
      <c r="C157" s="3" t="s">
        <v>155</v>
      </c>
      <c r="D157" s="4" t="str">
        <f>hyperlink("https://data.colorado.gov/resource/mqbr-wyyb/","mqbr-wyyb")</f>
        <v>mqbr-wyyb</v>
      </c>
    </row>
    <row r="158">
      <c r="B158" s="3" t="s">
        <v>173</v>
      </c>
      <c r="C158" s="3" t="s">
        <v>155</v>
      </c>
      <c r="D158" s="4" t="str">
        <f>hyperlink("https://data.colorado.gov/resource/gafi-svtb/","gafi-svtb")</f>
        <v>gafi-svtb</v>
      </c>
    </row>
    <row r="159">
      <c r="B159" s="3" t="s">
        <v>174</v>
      </c>
      <c r="C159" s="3" t="s">
        <v>155</v>
      </c>
      <c r="D159" s="4" t="str">
        <f>hyperlink("https://data.colorado.gov/resource/vne4-cwmy/","vne4-cwmy")</f>
        <v>vne4-cwmy</v>
      </c>
    </row>
    <row r="160">
      <c r="B160" s="3" t="s">
        <v>175</v>
      </c>
      <c r="C160" s="3" t="s">
        <v>155</v>
      </c>
      <c r="D160" s="4" t="str">
        <f>hyperlink("https://data.colorado.gov/resource/3djr-p9q9/","3djr-p9q9")</f>
        <v>3djr-p9q9</v>
      </c>
    </row>
    <row r="161">
      <c r="B161" s="3" t="s">
        <v>176</v>
      </c>
      <c r="C161" s="3" t="s">
        <v>155</v>
      </c>
      <c r="D161" s="4" t="str">
        <f>hyperlink("https://data.colorado.gov/resource/jd2b-7gyb/","jd2b-7gyb")</f>
        <v>jd2b-7gyb</v>
      </c>
    </row>
    <row r="162">
      <c r="B162" s="3" t="s">
        <v>177</v>
      </c>
      <c r="C162" s="3" t="s">
        <v>155</v>
      </c>
      <c r="D162" s="4" t="str">
        <f>hyperlink("https://data.colorado.gov/resource/5yyk-mqmn/","5yyk-mqmn")</f>
        <v>5yyk-mqmn</v>
      </c>
    </row>
    <row r="163">
      <c r="B163" s="3" t="s">
        <v>178</v>
      </c>
      <c r="C163" s="3" t="s">
        <v>155</v>
      </c>
      <c r="D163" s="4" t="str">
        <f>hyperlink("https://data.colorado.gov/resource/6hee-tnp6/","6hee-tnp6")</f>
        <v>6hee-tnp6</v>
      </c>
    </row>
    <row r="164">
      <c r="B164" s="3" t="s">
        <v>179</v>
      </c>
      <c r="C164" s="3" t="s">
        <v>155</v>
      </c>
      <c r="D164" s="4" t="str">
        <f>hyperlink("https://data.colorado.gov/resource/jc8p-yc8f/","jc8p-yc8f")</f>
        <v>jc8p-yc8f</v>
      </c>
    </row>
    <row r="165">
      <c r="B165" s="3" t="s">
        <v>180</v>
      </c>
      <c r="C165" s="3" t="s">
        <v>155</v>
      </c>
      <c r="D165" s="4" t="str">
        <f>hyperlink("https://data.colorado.gov/resource/t3uw-qtqc/","t3uw-qtqc")</f>
        <v>t3uw-qtqc</v>
      </c>
    </row>
    <row r="166">
      <c r="B166" s="3" t="s">
        <v>181</v>
      </c>
      <c r="C166" s="3" t="s">
        <v>155</v>
      </c>
      <c r="D166" s="4" t="str">
        <f>hyperlink("https://data.colorado.gov/resource/xxfz-y2eq/","xxfz-y2eq")</f>
        <v>xxfz-y2eq</v>
      </c>
    </row>
    <row r="167">
      <c r="B167" s="3" t="s">
        <v>182</v>
      </c>
      <c r="C167" s="3" t="s">
        <v>155</v>
      </c>
      <c r="D167" s="4" t="str">
        <f>hyperlink("https://data.colorado.gov/resource/7m6d-cpmt/","7m6d-cpmt")</f>
        <v>7m6d-cpmt</v>
      </c>
    </row>
    <row r="168">
      <c r="B168" s="3" t="s">
        <v>183</v>
      </c>
      <c r="C168" s="3" t="s">
        <v>155</v>
      </c>
      <c r="D168" s="4" t="str">
        <f>hyperlink("https://data.colorado.gov/resource/rwak-e74e/","rwak-e74e")</f>
        <v>rwak-e74e</v>
      </c>
    </row>
    <row r="169">
      <c r="B169" s="3" t="s">
        <v>184</v>
      </c>
      <c r="C169" s="3" t="s">
        <v>155</v>
      </c>
      <c r="D169" s="4" t="str">
        <f>hyperlink("https://data.colorado.gov/resource/6fg8-f8c5/","6fg8-f8c5")</f>
        <v>6fg8-f8c5</v>
      </c>
    </row>
    <row r="170">
      <c r="B170" s="3" t="s">
        <v>185</v>
      </c>
      <c r="C170" s="3" t="s">
        <v>155</v>
      </c>
      <c r="D170" s="4" t="str">
        <f>hyperlink("https://data.colorado.gov/resource/2chb-kzb6/","2chb-kzb6")</f>
        <v>2chb-kzb6</v>
      </c>
    </row>
    <row r="171">
      <c r="B171" s="3" t="s">
        <v>186</v>
      </c>
      <c r="C171" s="3" t="s">
        <v>155</v>
      </c>
      <c r="D171" s="4" t="str">
        <f>hyperlink("https://data.colorado.gov/resource/iku4-4bpx/","iku4-4bpx")</f>
        <v>iku4-4bpx</v>
      </c>
    </row>
    <row r="172">
      <c r="B172" s="3" t="s">
        <v>187</v>
      </c>
      <c r="C172" s="3" t="s">
        <v>155</v>
      </c>
      <c r="D172" s="4" t="str">
        <f>hyperlink("https://data.colorado.gov/resource/sn6p-34bq/","sn6p-34bq")</f>
        <v>sn6p-34bq</v>
      </c>
    </row>
    <row r="173">
      <c r="B173" s="3" t="s">
        <v>188</v>
      </c>
      <c r="C173" s="3" t="s">
        <v>155</v>
      </c>
      <c r="D173" s="4" t="str">
        <f>hyperlink("https://data.colorado.gov/resource/tfrg-b5pp/","tfrg-b5pp")</f>
        <v>tfrg-b5pp</v>
      </c>
    </row>
    <row r="174">
      <c r="B174" s="3" t="s">
        <v>189</v>
      </c>
      <c r="C174" s="3" t="s">
        <v>155</v>
      </c>
      <c r="D174" s="4" t="str">
        <f>hyperlink("https://data.colorado.gov/resource/g598-t929/","g598-t929")</f>
        <v>g598-t929</v>
      </c>
    </row>
    <row r="175">
      <c r="B175" s="3" t="s">
        <v>190</v>
      </c>
      <c r="C175" s="3" t="s">
        <v>155</v>
      </c>
      <c r="D175" s="4" t="str">
        <f>hyperlink("https://data.colorado.gov/resource/3u6n-menq/","3u6n-menq")</f>
        <v>3u6n-menq</v>
      </c>
    </row>
    <row r="176">
      <c r="B176" s="3" t="s">
        <v>191</v>
      </c>
      <c r="C176" s="3" t="s">
        <v>155</v>
      </c>
      <c r="D176" s="4" t="str">
        <f>hyperlink("https://data.colorado.gov/resource/jycn-t6wi/","jycn-t6wi")</f>
        <v>jycn-t6wi</v>
      </c>
    </row>
    <row r="177">
      <c r="B177" s="3" t="s">
        <v>192</v>
      </c>
      <c r="C177" s="3" t="s">
        <v>155</v>
      </c>
      <c r="D177" s="4" t="str">
        <f>hyperlink("https://data.colorado.gov/resource/7i2s-r6pd/","7i2s-r6pd")</f>
        <v>7i2s-r6pd</v>
      </c>
    </row>
    <row r="178">
      <c r="B178" s="3" t="s">
        <v>193</v>
      </c>
      <c r="C178" s="3" t="s">
        <v>155</v>
      </c>
      <c r="D178" s="4" t="str">
        <f>hyperlink("https://data.colorado.gov/resource/aevh-apr2/","aevh-apr2")</f>
        <v>aevh-apr2</v>
      </c>
    </row>
    <row r="179">
      <c r="B179" s="3" t="s">
        <v>194</v>
      </c>
      <c r="C179" s="3" t="s">
        <v>155</v>
      </c>
      <c r="D179" s="4" t="str">
        <f>hyperlink("https://data.colorado.gov/resource/ewkj-ipn7/","ewkj-ipn7")</f>
        <v>ewkj-ipn7</v>
      </c>
    </row>
    <row r="180">
      <c r="B180" s="3" t="s">
        <v>195</v>
      </c>
      <c r="C180" s="3" t="s">
        <v>155</v>
      </c>
      <c r="D180" s="4" t="str">
        <f>hyperlink("https://data.colorado.gov/resource/ty5m-9xub/","ty5m-9xub")</f>
        <v>ty5m-9xub</v>
      </c>
    </row>
    <row r="181">
      <c r="B181" s="3" t="s">
        <v>196</v>
      </c>
      <c r="C181" s="3" t="s">
        <v>155</v>
      </c>
      <c r="D181" s="4" t="str">
        <f>hyperlink("https://data.colorado.gov/resource/v4as-sthd/","v4as-sthd")</f>
        <v>v4as-sthd</v>
      </c>
    </row>
    <row r="182">
      <c r="B182" s="3" t="s">
        <v>197</v>
      </c>
      <c r="C182" s="3" t="s">
        <v>155</v>
      </c>
      <c r="D182" s="4" t="str">
        <f>hyperlink("https://data.colorado.gov/resource/qten-sdpn/","qten-sdpn")</f>
        <v>qten-sdpn</v>
      </c>
    </row>
    <row r="183">
      <c r="B183" s="3" t="s">
        <v>198</v>
      </c>
      <c r="C183" s="3" t="s">
        <v>155</v>
      </c>
      <c r="D183" s="4" t="str">
        <f>hyperlink("https://data.colorado.gov/resource/vcag-iwy7/","vcag-iwy7")</f>
        <v>vcag-iwy7</v>
      </c>
    </row>
    <row r="184">
      <c r="B184" s="3" t="s">
        <v>199</v>
      </c>
      <c r="C184" s="3" t="s">
        <v>155</v>
      </c>
      <c r="D184" s="4" t="str">
        <f>hyperlink("https://data.colorado.gov/resource/chpv-m4xq/","chpv-m4xq")</f>
        <v>chpv-m4xq</v>
      </c>
    </row>
    <row r="185">
      <c r="B185" s="3" t="s">
        <v>200</v>
      </c>
      <c r="C185" s="3" t="s">
        <v>155</v>
      </c>
      <c r="D185" s="4" t="str">
        <f>hyperlink("https://data.colorado.gov/resource/tn2f-pf3u/","tn2f-pf3u")</f>
        <v>tn2f-pf3u</v>
      </c>
    </row>
    <row r="186">
      <c r="B186" s="3" t="s">
        <v>201</v>
      </c>
      <c r="C186" s="3" t="s">
        <v>155</v>
      </c>
      <c r="D186" s="4" t="str">
        <f>hyperlink("https://data.colorado.gov/resource/chnk-j6e5/","chnk-j6e5")</f>
        <v>chnk-j6e5</v>
      </c>
    </row>
    <row r="187">
      <c r="B187" s="3" t="s">
        <v>202</v>
      </c>
      <c r="C187" s="3" t="s">
        <v>155</v>
      </c>
      <c r="D187" s="4" t="str">
        <f>hyperlink("https://data.colorado.gov/resource/cmr9-ue2w/","cmr9-ue2w")</f>
        <v>cmr9-ue2w</v>
      </c>
    </row>
    <row r="188">
      <c r="B188" s="3" t="s">
        <v>203</v>
      </c>
      <c r="C188" s="3" t="s">
        <v>155</v>
      </c>
      <c r="D188" s="4" t="str">
        <f>hyperlink("https://data.colorado.gov/resource/hwir-8ay9/","hwir-8ay9")</f>
        <v>hwir-8ay9</v>
      </c>
    </row>
    <row r="189">
      <c r="B189" s="3" t="s">
        <v>204</v>
      </c>
      <c r="C189" s="3" t="s">
        <v>155</v>
      </c>
      <c r="D189" s="4" t="str">
        <f>hyperlink("https://data.colorado.gov/resource/ixu8-bvqa/","ixu8-bvqa")</f>
        <v>ixu8-bvqa</v>
      </c>
    </row>
    <row r="190">
      <c r="B190" s="3" t="s">
        <v>205</v>
      </c>
      <c r="C190" s="3" t="s">
        <v>155</v>
      </c>
      <c r="D190" s="4" t="str">
        <f>hyperlink("https://data.colorado.gov/resource/mvn7-a28c/","mvn7-a28c")</f>
        <v>mvn7-a28c</v>
      </c>
    </row>
    <row r="191">
      <c r="B191" s="3" t="s">
        <v>206</v>
      </c>
      <c r="C191" s="3" t="s">
        <v>155</v>
      </c>
      <c r="D191" s="4" t="str">
        <f>hyperlink("https://data.colorado.gov/resource/3thw-b7wj/","3thw-b7wj")</f>
        <v>3thw-b7wj</v>
      </c>
    </row>
    <row r="192">
      <c r="B192" s="3" t="s">
        <v>207</v>
      </c>
      <c r="C192" s="3" t="s">
        <v>155</v>
      </c>
      <c r="D192" s="4" t="str">
        <f>hyperlink("https://data.colorado.gov/resource/853a-s2qz/","853a-s2qz")</f>
        <v>853a-s2qz</v>
      </c>
    </row>
    <row r="193">
      <c r="B193" s="3" t="s">
        <v>208</v>
      </c>
      <c r="C193" s="3" t="s">
        <v>155</v>
      </c>
      <c r="D193" s="4" t="str">
        <f>hyperlink("https://data.colorado.gov/resource/9h8i-6khx/","9h8i-6khx")</f>
        <v>9h8i-6khx</v>
      </c>
    </row>
    <row r="194">
      <c r="B194" s="3" t="s">
        <v>209</v>
      </c>
      <c r="C194" s="3" t="s">
        <v>155</v>
      </c>
      <c r="D194" s="4" t="str">
        <f>hyperlink("https://data.colorado.gov/resource/d6bs-3kgu/","d6bs-3kgu")</f>
        <v>d6bs-3kgu</v>
      </c>
    </row>
    <row r="195">
      <c r="B195" s="3" t="s">
        <v>210</v>
      </c>
      <c r="C195" s="3" t="s">
        <v>155</v>
      </c>
      <c r="D195" s="4" t="str">
        <f>hyperlink("https://data.colorado.gov/resource/dm2a-biqr/","dm2a-biqr")</f>
        <v>dm2a-biqr</v>
      </c>
    </row>
    <row r="196">
      <c r="B196" s="3" t="s">
        <v>211</v>
      </c>
      <c r="C196" s="3" t="s">
        <v>155</v>
      </c>
      <c r="D196" s="4" t="str">
        <f>hyperlink("https://data.colorado.gov/resource/esrk-9vjd/","esrk-9vjd")</f>
        <v>esrk-9vjd</v>
      </c>
    </row>
    <row r="197">
      <c r="B197" s="3" t="s">
        <v>212</v>
      </c>
      <c r="C197" s="3" t="s">
        <v>155</v>
      </c>
      <c r="D197" s="4" t="str">
        <f>hyperlink("https://data.colorado.gov/resource/fwb5-rzg5/","fwb5-rzg5")</f>
        <v>fwb5-rzg5</v>
      </c>
    </row>
    <row r="198">
      <c r="B198" s="3" t="s">
        <v>213</v>
      </c>
      <c r="C198" s="3" t="s">
        <v>155</v>
      </c>
      <c r="D198" s="4" t="str">
        <f>hyperlink("https://data.colorado.gov/resource/knbf-ggf2/","knbf-ggf2")</f>
        <v>knbf-ggf2</v>
      </c>
    </row>
    <row r="199">
      <c r="B199" s="3" t="s">
        <v>214</v>
      </c>
      <c r="C199" s="3" t="s">
        <v>155</v>
      </c>
      <c r="D199" s="4" t="str">
        <f>hyperlink("https://data.colorado.gov/resource/ua3v-vcuh/","ua3v-vcuh")</f>
        <v>ua3v-vcuh</v>
      </c>
    </row>
    <row r="200">
      <c r="B200" s="3" t="s">
        <v>215</v>
      </c>
      <c r="C200" s="3" t="s">
        <v>155</v>
      </c>
      <c r="D200" s="4" t="str">
        <f>hyperlink("https://data.colorado.gov/resource/wxzv-xh9i/","wxzv-xh9i")</f>
        <v>wxzv-xh9i</v>
      </c>
    </row>
    <row r="201">
      <c r="B201" s="3" t="s">
        <v>216</v>
      </c>
      <c r="C201" s="3" t="s">
        <v>155</v>
      </c>
      <c r="D201" s="4" t="str">
        <f>hyperlink("https://data.colorado.gov/resource/2ddb-srxn/","2ddb-srxn")</f>
        <v>2ddb-srxn</v>
      </c>
    </row>
    <row r="202">
      <c r="B202" s="3" t="s">
        <v>217</v>
      </c>
      <c r="C202" s="3" t="s">
        <v>155</v>
      </c>
      <c r="D202" s="4" t="str">
        <f>hyperlink("https://data.colorado.gov/resource/fr27-d5rz/","fr27-d5rz")</f>
        <v>fr27-d5rz</v>
      </c>
    </row>
    <row r="203">
      <c r="B203" s="3" t="s">
        <v>218</v>
      </c>
      <c r="C203" s="3" t="s">
        <v>155</v>
      </c>
      <c r="D203" s="4" t="str">
        <f>hyperlink("https://data.colorado.gov/resource/n53p-giqe/","n53p-giqe")</f>
        <v>n53p-giqe</v>
      </c>
    </row>
    <row r="204">
      <c r="B204" s="3" t="s">
        <v>219</v>
      </c>
      <c r="C204" s="3" t="s">
        <v>155</v>
      </c>
      <c r="D204" s="4" t="str">
        <f>hyperlink("https://data.colorado.gov/resource/p562-ke9a/","p562-ke9a")</f>
        <v>p562-ke9a</v>
      </c>
    </row>
    <row r="205">
      <c r="B205" s="3" t="s">
        <v>220</v>
      </c>
      <c r="C205" s="3" t="s">
        <v>155</v>
      </c>
      <c r="D205" s="4" t="str">
        <f>hyperlink("https://data.colorado.gov/resource/qx2d-46a5/","qx2d-46a5")</f>
        <v>qx2d-46a5</v>
      </c>
    </row>
    <row r="206">
      <c r="B206" s="3" t="s">
        <v>221</v>
      </c>
      <c r="C206" s="3" t="s">
        <v>155</v>
      </c>
      <c r="D206" s="4" t="str">
        <f>hyperlink("https://data.colorado.gov/resource/rntb-5cdp/","rntb-5cdp")</f>
        <v>rntb-5cdp</v>
      </c>
    </row>
    <row r="207">
      <c r="B207" s="3" t="s">
        <v>222</v>
      </c>
      <c r="C207" s="3" t="s">
        <v>155</v>
      </c>
      <c r="D207" s="4" t="str">
        <f>hyperlink("https://data.colorado.gov/resource/sdgy-egf7/","sdgy-egf7")</f>
        <v>sdgy-egf7</v>
      </c>
    </row>
    <row r="208">
      <c r="B208" s="3" t="s">
        <v>223</v>
      </c>
      <c r="C208" s="3" t="s">
        <v>155</v>
      </c>
      <c r="D208" s="4" t="str">
        <f>hyperlink("https://data.colorado.gov/resource/ueer-yycc/","ueer-yycc")</f>
        <v>ueer-yycc</v>
      </c>
    </row>
    <row r="209">
      <c r="B209" s="3" t="s">
        <v>224</v>
      </c>
      <c r="C209" s="3" t="s">
        <v>155</v>
      </c>
      <c r="D209" s="4" t="str">
        <f>hyperlink("https://data.colorado.gov/resource/v56b-yh3u/","v56b-yh3u")</f>
        <v>v56b-yh3u</v>
      </c>
    </row>
    <row r="210">
      <c r="B210" s="3" t="s">
        <v>225</v>
      </c>
      <c r="C210" s="3" t="s">
        <v>155</v>
      </c>
      <c r="D210" s="4" t="str">
        <f>hyperlink("https://data.colorado.gov/resource/xg8m-4prc/","xg8m-4prc")</f>
        <v>xg8m-4prc</v>
      </c>
    </row>
    <row r="211">
      <c r="B211" s="3" t="s">
        <v>226</v>
      </c>
      <c r="C211" s="3" t="s">
        <v>155</v>
      </c>
      <c r="D211" s="4" t="str">
        <f>hyperlink("https://data.colorado.gov/resource/22bw-ijyi/","22bw-ijyi")</f>
        <v>22bw-ijyi</v>
      </c>
    </row>
    <row r="212">
      <c r="B212" s="3" t="s">
        <v>227</v>
      </c>
      <c r="C212" s="3" t="s">
        <v>155</v>
      </c>
      <c r="D212" s="4" t="str">
        <f>hyperlink("https://data.colorado.gov/resource/6gtx-i289/","6gtx-i289")</f>
        <v>6gtx-i289</v>
      </c>
    </row>
    <row r="213">
      <c r="B213" s="3" t="s">
        <v>228</v>
      </c>
      <c r="C213" s="3" t="s">
        <v>155</v>
      </c>
      <c r="D213" s="4" t="str">
        <f>hyperlink("https://data.colorado.gov/resource/jjnc-cu9z/","jjnc-cu9z")</f>
        <v>jjnc-cu9z</v>
      </c>
    </row>
    <row r="214">
      <c r="B214" s="3" t="s">
        <v>229</v>
      </c>
      <c r="C214" s="3" t="s">
        <v>155</v>
      </c>
      <c r="D214" s="4" t="str">
        <f>hyperlink("https://data.colorado.gov/resource/mxmm-svgz/","mxmm-svgz")</f>
        <v>mxmm-svgz</v>
      </c>
    </row>
    <row r="215">
      <c r="B215" s="3" t="s">
        <v>230</v>
      </c>
      <c r="C215" s="3" t="s">
        <v>155</v>
      </c>
      <c r="D215" s="4" t="str">
        <f>hyperlink("https://data.colorado.gov/resource/xh4c-32wb/","xh4c-32wb")</f>
        <v>xh4c-32wb</v>
      </c>
    </row>
    <row r="216">
      <c r="B216" s="3" t="s">
        <v>231</v>
      </c>
      <c r="C216" s="3" t="s">
        <v>155</v>
      </c>
      <c r="D216" s="4" t="str">
        <f>hyperlink("https://data.colorado.gov/resource/xwky-bmsn/","xwky-bmsn")</f>
        <v>xwky-bmsn</v>
      </c>
    </row>
    <row r="217">
      <c r="B217" s="3" t="s">
        <v>232</v>
      </c>
      <c r="C217" s="3" t="s">
        <v>155</v>
      </c>
      <c r="D217" s="4" t="str">
        <f>hyperlink("https://data.colorado.gov/resource/yqfw-dg5f/","yqfw-dg5f")</f>
        <v>yqfw-dg5f</v>
      </c>
    </row>
    <row r="218">
      <c r="B218" s="3" t="s">
        <v>233</v>
      </c>
      <c r="C218" s="3" t="s">
        <v>155</v>
      </c>
      <c r="D218" s="4" t="str">
        <f>hyperlink("https://data.colorado.gov/resource/6ddv-3hk2/","6ddv-3hk2")</f>
        <v>6ddv-3hk2</v>
      </c>
    </row>
    <row r="219">
      <c r="B219" s="3" t="s">
        <v>234</v>
      </c>
      <c r="C219" s="3" t="s">
        <v>155</v>
      </c>
      <c r="D219" s="4" t="str">
        <f>hyperlink("https://data.colorado.gov/resource/7yta-8qvv/","7yta-8qvv")</f>
        <v>7yta-8qvv</v>
      </c>
    </row>
    <row r="220">
      <c r="B220" s="3" t="s">
        <v>235</v>
      </c>
      <c r="C220" s="3" t="s">
        <v>155</v>
      </c>
      <c r="D220" s="4" t="str">
        <f>hyperlink("https://data.colorado.gov/resource/8vnm-57r6/","8vnm-57r6")</f>
        <v>8vnm-57r6</v>
      </c>
    </row>
    <row r="221">
      <c r="B221" s="3" t="s">
        <v>236</v>
      </c>
      <c r="C221" s="3" t="s">
        <v>155</v>
      </c>
      <c r="D221" s="4" t="str">
        <f>hyperlink("https://data.colorado.gov/resource/bd44-na6d/","bd44-na6d")</f>
        <v>bd44-na6d</v>
      </c>
    </row>
    <row r="222">
      <c r="B222" s="3" t="s">
        <v>237</v>
      </c>
      <c r="C222" s="3" t="s">
        <v>155</v>
      </c>
      <c r="D222" s="4" t="str">
        <f>hyperlink("https://data.colorado.gov/resource/c6qj-6kx2/","c6qj-6kx2")</f>
        <v>c6qj-6kx2</v>
      </c>
    </row>
    <row r="223">
      <c r="B223" s="3" t="s">
        <v>238</v>
      </c>
      <c r="C223" s="3" t="s">
        <v>155</v>
      </c>
      <c r="D223" s="4" t="str">
        <f>hyperlink("https://data.colorado.gov/resource/cuid-432h/","cuid-432h")</f>
        <v>cuid-432h</v>
      </c>
    </row>
    <row r="224">
      <c r="B224" s="3" t="s">
        <v>239</v>
      </c>
      <c r="C224" s="3" t="s">
        <v>155</v>
      </c>
      <c r="D224" s="4" t="str">
        <f>hyperlink("https://data.colorado.gov/resource/f3th-4ste/","f3th-4ste")</f>
        <v>f3th-4ste</v>
      </c>
    </row>
    <row r="225">
      <c r="B225" s="3" t="s">
        <v>240</v>
      </c>
      <c r="C225" s="3" t="s">
        <v>155</v>
      </c>
      <c r="D225" s="4" t="str">
        <f>hyperlink("https://data.colorado.gov/resource/fjhv-ruxa/","fjhv-ruxa")</f>
        <v>fjhv-ruxa</v>
      </c>
    </row>
    <row r="226">
      <c r="B226" s="3" t="s">
        <v>241</v>
      </c>
      <c r="C226" s="3" t="s">
        <v>155</v>
      </c>
      <c r="D226" s="4" t="str">
        <f>hyperlink("https://data.colorado.gov/resource/gvnt-p2w8/","gvnt-p2w8")</f>
        <v>gvnt-p2w8</v>
      </c>
    </row>
    <row r="227">
      <c r="B227" s="3" t="s">
        <v>242</v>
      </c>
      <c r="C227" s="3" t="s">
        <v>155</v>
      </c>
      <c r="D227" s="4" t="str">
        <f>hyperlink("https://data.colorado.gov/resource/khe9-7d2c/","khe9-7d2c")</f>
        <v>khe9-7d2c</v>
      </c>
    </row>
    <row r="228">
      <c r="B228" s="3" t="s">
        <v>243</v>
      </c>
      <c r="C228" s="3" t="s">
        <v>155</v>
      </c>
      <c r="D228" s="4" t="str">
        <f>hyperlink("https://data.colorado.gov/resource/nbfg-y9mh/","nbfg-y9mh")</f>
        <v>nbfg-y9mh</v>
      </c>
    </row>
    <row r="229">
      <c r="B229" s="3" t="s">
        <v>244</v>
      </c>
      <c r="C229" s="3" t="s">
        <v>155</v>
      </c>
      <c r="D229" s="4" t="str">
        <f>hyperlink("https://data.colorado.gov/resource/nnpy-czzx/","nnpy-czzx")</f>
        <v>nnpy-czzx</v>
      </c>
    </row>
    <row r="230">
      <c r="B230" s="3" t="s">
        <v>245</v>
      </c>
      <c r="C230" s="3" t="s">
        <v>155</v>
      </c>
      <c r="D230" s="4" t="str">
        <f>hyperlink("https://data.colorado.gov/resource/p674-r4hf/","p674-r4hf")</f>
        <v>p674-r4hf</v>
      </c>
    </row>
    <row r="231">
      <c r="B231" s="3" t="s">
        <v>246</v>
      </c>
      <c r="C231" s="3" t="s">
        <v>155</v>
      </c>
      <c r="D231" s="4" t="str">
        <f>hyperlink("https://data.colorado.gov/resource/us3j-cyz6/","us3j-cyz6")</f>
        <v>us3j-cyz6</v>
      </c>
    </row>
    <row r="232">
      <c r="B232" s="3" t="s">
        <v>247</v>
      </c>
      <c r="C232" s="3" t="s">
        <v>155</v>
      </c>
      <c r="D232" s="4" t="str">
        <f>hyperlink("https://data.colorado.gov/resource/v4w4-3yz8/","v4w4-3yz8")</f>
        <v>v4w4-3yz8</v>
      </c>
    </row>
    <row r="233">
      <c r="B233" s="3" t="s">
        <v>248</v>
      </c>
      <c r="C233" s="3" t="s">
        <v>155</v>
      </c>
      <c r="D233" s="4" t="str">
        <f>hyperlink("https://data.colorado.gov/resource/33fk-kb5q/","33fk-kb5q")</f>
        <v>33fk-kb5q</v>
      </c>
    </row>
    <row r="234">
      <c r="B234" s="3" t="s">
        <v>249</v>
      </c>
      <c r="C234" s="3" t="s">
        <v>155</v>
      </c>
      <c r="D234" s="4" t="str">
        <f>hyperlink("https://data.colorado.gov/resource/94t6-d4wd/","94t6-d4wd")</f>
        <v>94t6-d4wd</v>
      </c>
    </row>
    <row r="235">
      <c r="B235" s="3" t="s">
        <v>250</v>
      </c>
      <c r="C235" s="3" t="s">
        <v>155</v>
      </c>
      <c r="D235" s="4" t="str">
        <f>hyperlink("https://data.colorado.gov/resource/9b7x-qm8d/","9b7x-qm8d")</f>
        <v>9b7x-qm8d</v>
      </c>
    </row>
    <row r="236">
      <c r="B236" s="3" t="s">
        <v>251</v>
      </c>
      <c r="C236" s="3" t="s">
        <v>155</v>
      </c>
      <c r="D236" s="4" t="str">
        <f>hyperlink("https://data.colorado.gov/resource/gu6r-zvv2/","gu6r-zvv2")</f>
        <v>gu6r-zvv2</v>
      </c>
    </row>
    <row r="237">
      <c r="B237" s="3" t="s">
        <v>252</v>
      </c>
      <c r="C237" s="3" t="s">
        <v>155</v>
      </c>
      <c r="D237" s="4" t="str">
        <f>hyperlink("https://data.colorado.gov/resource/hcfi-bvst/","hcfi-bvst")</f>
        <v>hcfi-bvst</v>
      </c>
    </row>
    <row r="238">
      <c r="B238" s="3" t="s">
        <v>253</v>
      </c>
      <c r="C238" s="3" t="s">
        <v>155</v>
      </c>
      <c r="D238" s="4" t="str">
        <f>hyperlink("https://data.colorado.gov/resource/hxnu-kp2f/","hxnu-kp2f")</f>
        <v>hxnu-kp2f</v>
      </c>
    </row>
    <row r="239">
      <c r="B239" s="3" t="s">
        <v>254</v>
      </c>
      <c r="C239" s="3" t="s">
        <v>155</v>
      </c>
      <c r="D239" s="4" t="str">
        <f>hyperlink("https://data.colorado.gov/resource/kfm9-mvzv/","kfm9-mvzv")</f>
        <v>kfm9-mvzv</v>
      </c>
    </row>
    <row r="240">
      <c r="B240" s="3" t="s">
        <v>255</v>
      </c>
      <c r="C240" s="3" t="s">
        <v>155</v>
      </c>
      <c r="D240" s="4" t="str">
        <f>hyperlink("https://data.colorado.gov/resource/wcvg-8vki/","wcvg-8vki")</f>
        <v>wcvg-8vki</v>
      </c>
    </row>
    <row r="241">
      <c r="B241" s="3" t="s">
        <v>256</v>
      </c>
      <c r="C241" s="3" t="s">
        <v>155</v>
      </c>
      <c r="D241" s="4" t="str">
        <f>hyperlink("https://data.colorado.gov/resource/wtpp-eaj8/","wtpp-eaj8")</f>
        <v>wtpp-eaj8</v>
      </c>
    </row>
    <row r="242">
      <c r="B242" s="3" t="s">
        <v>257</v>
      </c>
      <c r="C242" s="3" t="s">
        <v>155</v>
      </c>
      <c r="D242" s="4" t="str">
        <f>hyperlink("https://data.colorado.gov/resource/x5e5-npqm/","x5e5-npqm")</f>
        <v>x5e5-npqm</v>
      </c>
    </row>
    <row r="243">
      <c r="B243" s="3" t="s">
        <v>258</v>
      </c>
      <c r="C243" s="3" t="s">
        <v>155</v>
      </c>
      <c r="D243" s="4" t="str">
        <f>hyperlink("https://data.colorado.gov/resource/5qqr-23dz/","5qqr-23dz")</f>
        <v>5qqr-23dz</v>
      </c>
    </row>
    <row r="244">
      <c r="B244" s="3" t="s">
        <v>259</v>
      </c>
      <c r="C244" s="3" t="s">
        <v>155</v>
      </c>
      <c r="D244" s="4" t="str">
        <f>hyperlink("https://data.colorado.gov/resource/u943-ics6/","u943-ics6")</f>
        <v>u943-ics6</v>
      </c>
    </row>
    <row r="245">
      <c r="B245" s="3" t="s">
        <v>260</v>
      </c>
      <c r="C245" s="3" t="s">
        <v>155</v>
      </c>
      <c r="D245" s="4" t="str">
        <f>hyperlink("https://data.colorado.gov/resource/q5vp-adf3/","q5vp-adf3")</f>
        <v>q5vp-adf3</v>
      </c>
    </row>
    <row r="246">
      <c r="B246" s="3" t="s">
        <v>261</v>
      </c>
      <c r="C246" s="3" t="s">
        <v>262</v>
      </c>
      <c r="D246" s="4" t="str">
        <f>hyperlink("https://data.colorado.gov/resource/4zse-6bnw/","4zse-6bnw")</f>
        <v>4zse-6bnw</v>
      </c>
    </row>
    <row r="247">
      <c r="B247" s="3" t="s">
        <v>263</v>
      </c>
      <c r="C247" s="3" t="s">
        <v>262</v>
      </c>
      <c r="D247" s="4" t="str">
        <f>hyperlink("https://data.colorado.gov/resource/349y-twqi/","349y-twqi")</f>
        <v>349y-twqi</v>
      </c>
    </row>
    <row r="248">
      <c r="B248" s="3" t="s">
        <v>264</v>
      </c>
      <c r="C248" s="3" t="s">
        <v>262</v>
      </c>
      <c r="D248" s="4" t="str">
        <f>hyperlink("https://data.colorado.gov/resource/7s5z-vewr/","7s5z-vewr")</f>
        <v>7s5z-vewr</v>
      </c>
    </row>
    <row r="249">
      <c r="B249" s="3" t="s">
        <v>265</v>
      </c>
      <c r="C249" s="3" t="s">
        <v>266</v>
      </c>
      <c r="D249" s="4" t="str">
        <f>hyperlink("https://data.colorado.gov/resource/4yw9-a5y6/","4yw9-a5y6")</f>
        <v>4yw9-a5y6</v>
      </c>
    </row>
    <row r="250">
      <c r="B250" s="3" t="s">
        <v>267</v>
      </c>
      <c r="C250" s="3" t="s">
        <v>268</v>
      </c>
      <c r="D250" s="4" t="str">
        <f>hyperlink("https://data.colorado.gov/resource/68n7-r6rp/","68n7-r6rp")</f>
        <v>68n7-r6rp</v>
      </c>
    </row>
    <row r="251">
      <c r="B251" s="3" t="s">
        <v>269</v>
      </c>
      <c r="C251" s="3" t="s">
        <v>268</v>
      </c>
      <c r="D251" s="4" t="str">
        <f>hyperlink("https://data.colorado.gov/resource/ipm7-5rxr/","ipm7-5rxr")</f>
        <v>ipm7-5rxr</v>
      </c>
    </row>
    <row r="252">
      <c r="B252" s="3" t="s">
        <v>270</v>
      </c>
      <c r="C252" s="3" t="s">
        <v>268</v>
      </c>
      <c r="D252" s="4" t="str">
        <f>hyperlink("https://data.colorado.gov/resource/k26c-fz5q/","k26c-fz5q")</f>
        <v>k26c-fz5q</v>
      </c>
    </row>
    <row r="253">
      <c r="B253" s="3" t="s">
        <v>271</v>
      </c>
      <c r="C253" s="3" t="s">
        <v>268</v>
      </c>
      <c r="D253" s="4" t="str">
        <f>hyperlink("https://data.colorado.gov/resource/knby-gpaw/","knby-gpaw")</f>
        <v>knby-gpaw</v>
      </c>
    </row>
    <row r="254">
      <c r="B254" s="3" t="s">
        <v>272</v>
      </c>
      <c r="C254" s="3" t="s">
        <v>268</v>
      </c>
      <c r="D254" s="4" t="str">
        <f>hyperlink("https://data.colorado.gov/resource/n5sw-qzbs/","n5sw-qzbs")</f>
        <v>n5sw-qzbs</v>
      </c>
    </row>
    <row r="255">
      <c r="B255" s="3" t="s">
        <v>273</v>
      </c>
      <c r="C255" s="3" t="s">
        <v>268</v>
      </c>
      <c r="D255" s="4" t="str">
        <f>hyperlink("https://data.colorado.gov/resource/u4xw-xiec/","u4xw-xiec")</f>
        <v>u4xw-xiec</v>
      </c>
    </row>
    <row r="256">
      <c r="B256" s="3" t="s">
        <v>274</v>
      </c>
      <c r="C256" s="3" t="s">
        <v>268</v>
      </c>
      <c r="D256" s="4" t="str">
        <f>hyperlink("https://data.colorado.gov/resource/vewn-5ajx/","vewn-5ajx")</f>
        <v>vewn-5ajx</v>
      </c>
    </row>
    <row r="257">
      <c r="B257" s="3" t="s">
        <v>275</v>
      </c>
      <c r="C257" s="3" t="s">
        <v>268</v>
      </c>
      <c r="D257" s="4" t="str">
        <f>hyperlink("https://data.colorado.gov/resource/x2jf-bvk8/","x2jf-bvk8")</f>
        <v>x2jf-bvk8</v>
      </c>
    </row>
    <row r="258">
      <c r="B258" s="3" t="s">
        <v>276</v>
      </c>
      <c r="C258" s="3" t="s">
        <v>268</v>
      </c>
      <c r="D258" s="4" t="str">
        <f>hyperlink("https://data.colorado.gov/resource/xb4j-dshc/","xb4j-dshc")</f>
        <v>xb4j-dshc</v>
      </c>
    </row>
    <row r="259">
      <c r="B259" s="3" t="s">
        <v>277</v>
      </c>
      <c r="C259" s="3" t="s">
        <v>278</v>
      </c>
      <c r="D259" s="4" t="str">
        <f>hyperlink("https://data.colorado.gov/resource/443p-eijy/","443p-eijy")</f>
        <v>443p-eijy</v>
      </c>
    </row>
    <row r="260">
      <c r="B260" s="3" t="s">
        <v>279</v>
      </c>
      <c r="C260" s="3" t="s">
        <v>278</v>
      </c>
      <c r="D260" s="4" t="str">
        <f>hyperlink("https://data.colorado.gov/resource/rpvk-ifh4/","rpvk-ifh4")</f>
        <v>rpvk-ifh4</v>
      </c>
    </row>
    <row r="261">
      <c r="B261" s="3" t="s">
        <v>280</v>
      </c>
      <c r="C261" s="3" t="s">
        <v>278</v>
      </c>
      <c r="D261" s="4" t="str">
        <f>hyperlink("https://data.colorado.gov/resource/fph6-vi4y/","fph6-vi4y")</f>
        <v>fph6-vi4y</v>
      </c>
    </row>
    <row r="262">
      <c r="B262" s="3" t="s">
        <v>281</v>
      </c>
      <c r="C262" s="3" t="s">
        <v>278</v>
      </c>
      <c r="D262" s="4" t="str">
        <f>hyperlink("https://data.colorado.gov/resource/ii3b-uafi/","ii3b-uafi")</f>
        <v>ii3b-uafi</v>
      </c>
    </row>
    <row r="263">
      <c r="B263" s="3" t="s">
        <v>282</v>
      </c>
      <c r="C263" s="3" t="s">
        <v>278</v>
      </c>
      <c r="D263" s="4" t="str">
        <f>hyperlink("https://data.colorado.gov/resource/yajv-ea35/","yajv-ea35")</f>
        <v>yajv-ea35</v>
      </c>
    </row>
    <row r="264">
      <c r="B264" s="3" t="s">
        <v>283</v>
      </c>
      <c r="C264" s="3" t="s">
        <v>278</v>
      </c>
      <c r="D264" s="4" t="str">
        <f>hyperlink("https://data.colorado.gov/resource/9bzu-nqxb/","9bzu-nqxb")</f>
        <v>9bzu-nqxb</v>
      </c>
    </row>
    <row r="265">
      <c r="B265" s="3" t="s">
        <v>284</v>
      </c>
      <c r="C265" s="3" t="s">
        <v>278</v>
      </c>
      <c r="D265" s="4" t="str">
        <f>hyperlink("https://data.colorado.gov/resource/fypu-tup4/","fypu-tup4")</f>
        <v>fypu-tup4</v>
      </c>
    </row>
    <row r="266">
      <c r="B266" s="3" t="s">
        <v>285</v>
      </c>
      <c r="C266" s="3" t="s">
        <v>278</v>
      </c>
      <c r="D266" s="4" t="str">
        <f>hyperlink("https://data.colorado.gov/resource/5s6g-ze7t/","5s6g-ze7t")</f>
        <v>5s6g-ze7t</v>
      </c>
    </row>
    <row r="267">
      <c r="B267" s="3" t="s">
        <v>286</v>
      </c>
      <c r="C267" s="3" t="s">
        <v>278</v>
      </c>
      <c r="D267" s="4" t="str">
        <f>hyperlink("https://data.colorado.gov/resource/f325-6r9c/","f325-6r9c")</f>
        <v>f325-6r9c</v>
      </c>
    </row>
    <row r="268">
      <c r="B268" s="3" t="s">
        <v>287</v>
      </c>
      <c r="C268" s="3" t="s">
        <v>278</v>
      </c>
      <c r="D268" s="4" t="str">
        <f>hyperlink("https://data.colorado.gov/resource/rtw9-6tit/","rtw9-6tit")</f>
        <v>rtw9-6tit</v>
      </c>
    </row>
    <row r="269">
      <c r="B269" s="3" t="s">
        <v>288</v>
      </c>
      <c r="C269" s="3" t="s">
        <v>278</v>
      </c>
      <c r="D269" s="4" t="str">
        <f>hyperlink("https://data.colorado.gov/resource/unz2-68bn/","unz2-68bn")</f>
        <v>unz2-68bn</v>
      </c>
    </row>
    <row r="270">
      <c r="B270" s="3" t="s">
        <v>289</v>
      </c>
      <c r="C270" s="3" t="s">
        <v>278</v>
      </c>
      <c r="D270" s="4" t="str">
        <f>hyperlink("https://data.colorado.gov/resource/wpcp-usqg/","wpcp-usqg")</f>
        <v>wpcp-usqg</v>
      </c>
    </row>
    <row r="271">
      <c r="B271" s="3" t="s">
        <v>290</v>
      </c>
      <c r="C271" s="3" t="s">
        <v>278</v>
      </c>
      <c r="D271" s="4" t="str">
        <f>hyperlink("https://data.colorado.gov/resource/nxw4-ev8w/","nxw4-ev8w")</f>
        <v>nxw4-ev8w</v>
      </c>
    </row>
    <row r="272">
      <c r="B272" s="3" t="s">
        <v>291</v>
      </c>
      <c r="C272" s="3" t="s">
        <v>278</v>
      </c>
      <c r="D272" s="4" t="str">
        <f>hyperlink("https://data.colorado.gov/resource/jd4d-pcwx/","jd4d-pcwx")</f>
        <v>jd4d-pcwx</v>
      </c>
    </row>
    <row r="273">
      <c r="B273" s="3" t="s">
        <v>292</v>
      </c>
      <c r="C273" s="3" t="s">
        <v>278</v>
      </c>
      <c r="D273" s="4" t="str">
        <f>hyperlink("https://data.colorado.gov/resource/e86d-vx82/","e86d-vx82")</f>
        <v>e86d-vx82</v>
      </c>
    </row>
    <row r="274">
      <c r="B274" s="3" t="s">
        <v>293</v>
      </c>
      <c r="C274" s="3" t="s">
        <v>278</v>
      </c>
      <c r="D274" s="4" t="str">
        <f>hyperlink("https://data.colorado.gov/resource/pfjr-vhp3/","pfjr-vhp3")</f>
        <v>pfjr-vhp3</v>
      </c>
    </row>
    <row r="275">
      <c r="B275" s="3" t="s">
        <v>294</v>
      </c>
      <c r="C275" s="3" t="s">
        <v>278</v>
      </c>
      <c r="D275" s="4" t="str">
        <f>hyperlink("https://data.colorado.gov/resource/yree-6k9x/","yree-6k9x")</f>
        <v>yree-6k9x</v>
      </c>
    </row>
    <row r="276">
      <c r="B276" s="3" t="s">
        <v>295</v>
      </c>
      <c r="C276" s="3" t="s">
        <v>278</v>
      </c>
      <c r="D276" s="4" t="str">
        <f>hyperlink("https://data.colorado.gov/resource/team-3ugz/","team-3ugz")</f>
        <v>team-3ugz</v>
      </c>
    </row>
    <row r="277">
      <c r="B277" s="3" t="s">
        <v>296</v>
      </c>
      <c r="C277" s="3" t="s">
        <v>297</v>
      </c>
      <c r="D277" s="4" t="str">
        <f>hyperlink("https://data.colorado.gov/resource/xiem-he2v/","xiem-he2v")</f>
        <v>xiem-he2v</v>
      </c>
    </row>
    <row r="278">
      <c r="B278" s="3" t="s">
        <v>298</v>
      </c>
      <c r="C278" s="3" t="s">
        <v>299</v>
      </c>
      <c r="D278" s="4" t="str">
        <f>hyperlink("https://data.colorado.gov/resource/6ad7-gqy3/","6ad7-gqy3")</f>
        <v>6ad7-gqy3</v>
      </c>
    </row>
    <row r="279">
      <c r="B279" s="3" t="s">
        <v>300</v>
      </c>
      <c r="C279" s="3" t="s">
        <v>301</v>
      </c>
      <c r="D279" s="4" t="str">
        <f>hyperlink("https://data.colorado.gov/resource/cx7q-izrb/","cx7q-izrb")</f>
        <v>cx7q-izrb</v>
      </c>
    </row>
    <row r="280">
      <c r="B280" s="3" t="s">
        <v>302</v>
      </c>
      <c r="C280" s="3" t="s">
        <v>303</v>
      </c>
      <c r="D280" s="4" t="str">
        <f>hyperlink("https://data.colorado.gov/resource/hb4b-8v4q/","hb4b-8v4q")</f>
        <v>hb4b-8v4q</v>
      </c>
    </row>
    <row r="281">
      <c r="B281" s="3" t="s">
        <v>304</v>
      </c>
      <c r="C281" s="3" t="s">
        <v>303</v>
      </c>
      <c r="D281" s="4" t="str">
        <f>hyperlink("https://data.colorado.gov/resource/mv3v-5qet/","mv3v-5qet")</f>
        <v>mv3v-5qet</v>
      </c>
    </row>
    <row r="282">
      <c r="B282" s="3" t="s">
        <v>305</v>
      </c>
      <c r="C282" s="3" t="s">
        <v>303</v>
      </c>
      <c r="D282" s="4" t="str">
        <f>hyperlink("https://data.colorado.gov/resource/evkd-zgn4/","evkd-zgn4")</f>
        <v>evkd-zgn4</v>
      </c>
    </row>
    <row r="283">
      <c r="B283" s="3" t="s">
        <v>306</v>
      </c>
      <c r="C283" s="3" t="s">
        <v>303</v>
      </c>
      <c r="D283" s="4" t="str">
        <f>hyperlink("https://data.colorado.gov/resource/ue5s-8u8t/","ue5s-8u8t")</f>
        <v>ue5s-8u8t</v>
      </c>
    </row>
    <row r="284">
      <c r="B284" s="3" t="s">
        <v>307</v>
      </c>
      <c r="C284" s="3" t="s">
        <v>303</v>
      </c>
      <c r="D284" s="4" t="str">
        <f>hyperlink("https://data.colorado.gov/resource/4jjg-g3yq/","4jjg-g3yq")</f>
        <v>4jjg-g3yq</v>
      </c>
    </row>
    <row r="285">
      <c r="B285" s="3" t="s">
        <v>308</v>
      </c>
      <c r="C285" s="3" t="s">
        <v>303</v>
      </c>
      <c r="D285" s="4" t="str">
        <f>hyperlink("https://data.colorado.gov/resource/cdkn-c7n9/","cdkn-c7n9")</f>
        <v>cdkn-c7n9</v>
      </c>
    </row>
    <row r="286">
      <c r="B286" s="3" t="s">
        <v>309</v>
      </c>
      <c r="C286" s="3" t="s">
        <v>303</v>
      </c>
      <c r="D286" s="4" t="str">
        <f>hyperlink("https://data.colorado.gov/resource/e4ky-6g2n/","e4ky-6g2n")</f>
        <v>e4ky-6g2n</v>
      </c>
    </row>
    <row r="287">
      <c r="B287" s="3" t="s">
        <v>310</v>
      </c>
      <c r="C287" s="3" t="s">
        <v>303</v>
      </c>
      <c r="D287" s="4" t="str">
        <f>hyperlink("https://data.colorado.gov/resource/8pk9-mh2i/","8pk9-mh2i")</f>
        <v>8pk9-mh2i</v>
      </c>
    </row>
    <row r="288">
      <c r="B288" s="3" t="s">
        <v>311</v>
      </c>
      <c r="C288" s="3" t="s">
        <v>312</v>
      </c>
      <c r="D288" s="4" t="str">
        <f>hyperlink("https://data.colorado.gov/resource/knn6-7fy9/","knn6-7fy9")</f>
        <v>knn6-7fy9</v>
      </c>
    </row>
    <row r="289">
      <c r="B289" s="3" t="s">
        <v>313</v>
      </c>
      <c r="C289" s="3" t="s">
        <v>312</v>
      </c>
      <c r="D289" s="4" t="str">
        <f>hyperlink("https://data.colorado.gov/resource/sc9q-ryk8/","sc9q-ryk8")</f>
        <v>sc9q-ryk8</v>
      </c>
    </row>
    <row r="290">
      <c r="B290" s="3" t="s">
        <v>314</v>
      </c>
      <c r="C290" s="3" t="s">
        <v>312</v>
      </c>
      <c r="D290" s="4" t="str">
        <f>hyperlink("https://data.colorado.gov/resource/5ccs-vx79/","5ccs-vx79")</f>
        <v>5ccs-vx79</v>
      </c>
    </row>
    <row r="291">
      <c r="B291" s="3" t="s">
        <v>315</v>
      </c>
      <c r="C291" s="3" t="s">
        <v>301</v>
      </c>
      <c r="D291" s="4" t="str">
        <f>hyperlink("https://data.colorado.gov/resource/869n-zj3f/","869n-zj3f")</f>
        <v>869n-zj3f</v>
      </c>
    </row>
    <row r="292">
      <c r="B292" s="3" t="s">
        <v>316</v>
      </c>
      <c r="C292" s="3" t="s">
        <v>317</v>
      </c>
      <c r="D292" s="4" t="str">
        <f>hyperlink("https://data.colorado.gov/resource/8isw-835j/","8isw-835j")</f>
        <v>8isw-835j</v>
      </c>
    </row>
    <row r="293">
      <c r="B293" s="3" t="s">
        <v>318</v>
      </c>
      <c r="C293" s="3" t="s">
        <v>317</v>
      </c>
      <c r="D293" s="4" t="str">
        <f>hyperlink("https://data.colorado.gov/resource/4e26-8sc4/","4e26-8sc4")</f>
        <v>4e26-8sc4</v>
      </c>
    </row>
    <row r="294">
      <c r="B294" s="3" t="s">
        <v>319</v>
      </c>
      <c r="C294" s="3" t="s">
        <v>317</v>
      </c>
      <c r="D294" s="4" t="str">
        <f>hyperlink("https://data.colorado.gov/resource/4ne3-8rrx/","4ne3-8rrx")</f>
        <v>4ne3-8rrx</v>
      </c>
    </row>
  </sheetData>
  <autoFilter ref="$B$1:$C$1000"/>
  <drawing r:id="rId1"/>
</worksheet>
</file>