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C_CIM_Dataset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MagpieSupply maintains this dataset on CIM</t>
      </text>
    </comment>
    <comment authorId="0" ref="C307">
      <text>
        <t xml:space="preserve">external link type dataset</t>
      </text>
    </comment>
    <comment authorId="0" ref="C323">
      <text>
        <t xml:space="preserve">external link type dataset</t>
      </text>
    </comment>
    <comment authorId="0" ref="C324">
      <text>
        <t xml:space="preserve">external link type dataset</t>
      </text>
    </comment>
  </commentList>
</comments>
</file>

<file path=xl/sharedStrings.xml><?xml version="1.0" encoding="utf-8"?>
<sst xmlns="http://schemas.openxmlformats.org/spreadsheetml/2006/main" count="774" uniqueCount="482">
  <si>
    <t>Dataset Title</t>
  </si>
  <si>
    <t>Data Provider</t>
  </si>
  <si>
    <t>Socrata Link</t>
  </si>
  <si>
    <t>Transparency Online Project (TOPS) - State Government Revenue and Expenditures in Colorado</t>
  </si>
  <si>
    <t>DPA</t>
  </si>
  <si>
    <t>Truck Station Electrification in Colorado 2014</t>
  </si>
  <si>
    <t>AFDC</t>
  </si>
  <si>
    <t>c8jj-hcxj</t>
  </si>
  <si>
    <t>GDP by Metropolitan Statistical Area</t>
  </si>
  <si>
    <t>BEA</t>
  </si>
  <si>
    <t>Personal Consumption Expenditures</t>
  </si>
  <si>
    <t>Farmers Markets in Colorado 2017</t>
  </si>
  <si>
    <t>CDA</t>
  </si>
  <si>
    <t>Aquaculture Facilities in Colorado</t>
  </si>
  <si>
    <t>e6e8-qmi7</t>
  </si>
  <si>
    <t>Degrees Awarded to Post-Secondary Graduates in Colorado</t>
  </si>
  <si>
    <t>CDHE</t>
  </si>
  <si>
    <t>hxf8-ab6k</t>
  </si>
  <si>
    <t>Enrollment Demographics for Post-Secondary Graduates in Colorado</t>
  </si>
  <si>
    <t>p8m4-v33g</t>
  </si>
  <si>
    <t>Post-Secondary Financial Aid Demographics in Colorado</t>
  </si>
  <si>
    <t>g53r-j5td</t>
  </si>
  <si>
    <t>School Programs in Colorado</t>
  </si>
  <si>
    <t>CDLE</t>
  </si>
  <si>
    <t>Long-Term Employment Projections in Colorado</t>
  </si>
  <si>
    <t>Short-Term Employment Projections in Colorado</t>
  </si>
  <si>
    <t>Employee Counts by Industry in Colorado</t>
  </si>
  <si>
    <t>cjkq-q9ih</t>
  </si>
  <si>
    <t>Unemployment Estimates in Colorado</t>
  </si>
  <si>
    <t>4e3w-qire</t>
  </si>
  <si>
    <t>Employment Wages in Colorado</t>
  </si>
  <si>
    <t>busm-qa5b</t>
  </si>
  <si>
    <t>Personal Income in Colorado</t>
  </si>
  <si>
    <t>2cpa-vbur</t>
  </si>
  <si>
    <t>Population Estimates by Year for Counties in Colorado 2015</t>
  </si>
  <si>
    <t>Hours Worked by Employees in Colorado</t>
  </si>
  <si>
    <t>pt2g-89wc</t>
  </si>
  <si>
    <t>Consumer Price Index 2014</t>
  </si>
  <si>
    <t>bynd-i2hj</t>
  </si>
  <si>
    <t>Retail Reports by Industry and City in Colorado</t>
  </si>
  <si>
    <t>CDOR</t>
  </si>
  <si>
    <t>Retail Reports by County in Colorado</t>
  </si>
  <si>
    <t>Retail Reports by City in Colorado</t>
  </si>
  <si>
    <t>Retail Reports by Industry in Colorado</t>
  </si>
  <si>
    <t>Restaurant Inspections in Tri-County Colorado</t>
  </si>
  <si>
    <t>TCHD</t>
  </si>
  <si>
    <t>Licensed Marijuana Businesses in Colorado</t>
  </si>
  <si>
    <t>State Sales Tax Revenue from Marijuana in Colorado</t>
  </si>
  <si>
    <t>State Retail Marijuana Sales Tax Revenue by City in Colorado</t>
  </si>
  <si>
    <t>State Retail Marijuana Sales Tax Revenue by County in Colorado</t>
  </si>
  <si>
    <t>Marijuana Sales Revenue in Colorado</t>
  </si>
  <si>
    <t>Liquor Compliance Check Statistics in Colorado</t>
  </si>
  <si>
    <t>Recently Approved Liquor Licenses in Colorado</t>
  </si>
  <si>
    <t>Liquor Licenses in Colorado</t>
  </si>
  <si>
    <t>Recently Expired and Surrendered Liquor Licenses in Colorado</t>
  </si>
  <si>
    <t>Sales Rooms in Colorado</t>
  </si>
  <si>
    <t>Manufacturer Temporary Sales Room Permits in Colorado</t>
  </si>
  <si>
    <t>Denver Parcels</t>
  </si>
  <si>
    <t>City and county of Denver</t>
  </si>
  <si>
    <t>Tree Inventory Denver</t>
  </si>
  <si>
    <t>General Improvement Districts Denver</t>
  </si>
  <si>
    <t>Neighborhood Business Revitalization Corridors Denver</t>
  </si>
  <si>
    <t>Points of Interest in Denver</t>
  </si>
  <si>
    <t>Food Stores in Denver</t>
  </si>
  <si>
    <t>Body Art Licenses Denver</t>
  </si>
  <si>
    <t>Business Improvement Districts Denver</t>
  </si>
  <si>
    <t>Active Business Licenses Denver</t>
  </si>
  <si>
    <t>Tree Canopy Assesment 2013 Denver</t>
  </si>
  <si>
    <t>Businesses Issued Outdoor Expansion Permits in Denver, Colorado</t>
  </si>
  <si>
    <t>6ntv-x37b</t>
  </si>
  <si>
    <t>Liquor Permits for Special Events in Colorado</t>
  </si>
  <si>
    <t>Building Material Sales in Colorado</t>
  </si>
  <si>
    <t>Motor Vehicle Sales in Colorado</t>
  </si>
  <si>
    <t>Restaurant Sales in Colorado</t>
  </si>
  <si>
    <t>Retail Reports by Industry and County in Colorado</t>
  </si>
  <si>
    <t>Taxes by County and Industry in Colorado</t>
  </si>
  <si>
    <t>County Areas Collecting State Sales Tax in Colorado</t>
  </si>
  <si>
    <t>h5yt-egtp</t>
  </si>
  <si>
    <t>Use Tax Rates for Districts in Colorado</t>
  </si>
  <si>
    <t>kch9-6p6i</t>
  </si>
  <si>
    <t>City Tax Rates Without State Collected Tax in Colorado</t>
  </si>
  <si>
    <t>nd6a-59yu</t>
  </si>
  <si>
    <t>City Areas Collecting State Sales Tax in Colorado</t>
  </si>
  <si>
    <t>wx84-he7r</t>
  </si>
  <si>
    <t>Licensed Real Estate Professionals in Colorado</t>
  </si>
  <si>
    <t>DORA</t>
  </si>
  <si>
    <t>COVID-19 Liquor License Modifications in Colorado</t>
  </si>
  <si>
    <t>e7wz-djhw</t>
  </si>
  <si>
    <t>Charities Solicitation Type by Solicitation in Colorado</t>
  </si>
  <si>
    <t>CDOS</t>
  </si>
  <si>
    <t>Current Notaries in Colorado</t>
  </si>
  <si>
    <t>Restaurant Inspections in Boulder County</t>
  </si>
  <si>
    <t>BOCO</t>
  </si>
  <si>
    <t>Durable Medical Equipment Suppliers in Colorado</t>
  </si>
  <si>
    <t>Directory of Lobbyist Clients in Colorado</t>
  </si>
  <si>
    <t>Directory of Lobbyists in Colorado</t>
  </si>
  <si>
    <t>Expenses for Lobbyists in Colorado</t>
  </si>
  <si>
    <t>Characterization of Lobbyist Clients in Colorado</t>
  </si>
  <si>
    <t>Subcontractors for Lobbyists in Colorado</t>
  </si>
  <si>
    <t>Bill Information and Position with Income of Lobbyist in Colorado</t>
  </si>
  <si>
    <t>Business Entity Transaction History</t>
  </si>
  <si>
    <t>casm-dbbj</t>
  </si>
  <si>
    <t>Federal Tax-Exempt Subsection Codes in Colorado</t>
  </si>
  <si>
    <t>2z9k-uy4q</t>
  </si>
  <si>
    <t>Other State Solicitation of Charities’ Registrants in Colorado</t>
  </si>
  <si>
    <t>5wyf-xqw7</t>
  </si>
  <si>
    <t>Paid Solicitor Solicitation Notices in Colorado</t>
  </si>
  <si>
    <t>ew9y-6tv9</t>
  </si>
  <si>
    <t>Communication Methods Used in Solicitation Campaigns in Colorado</t>
  </si>
  <si>
    <t>w6kb-3vsj</t>
  </si>
  <si>
    <t>Charitable Solicitation Call Center Locations in Colorado</t>
  </si>
  <si>
    <t>wwhd-vg25</t>
  </si>
  <si>
    <t>Campaign Reports for Solicitation Notices to Charities in Colorado</t>
  </si>
  <si>
    <t>fdcw-ei67</t>
  </si>
  <si>
    <t>Registration of Charities, Paid Solicitors, Professional Fundraising Consultants, and for-profit Public Benefit Corporations in Colorado</t>
  </si>
  <si>
    <t>37wu-kn3g</t>
  </si>
  <si>
    <t>Charitable Purpose of the Charity in Colorado</t>
  </si>
  <si>
    <t>7jm9-f28m</t>
  </si>
  <si>
    <t>Solicitation Campaign Supervisors Listed on Solicitation Notices in Colorado</t>
  </si>
  <si>
    <t>hyr8-d3v9</t>
  </si>
  <si>
    <t>Persons Associated with Charitable Organizations, Paid Solicitors, and Professional Fundraising Consultants in Colorado</t>
  </si>
  <si>
    <t>mr4v-jz8u</t>
  </si>
  <si>
    <t>Charitable Organizations’ Offices in Colorado</t>
  </si>
  <si>
    <t>3qtu-edua</t>
  </si>
  <si>
    <t>Other Names a Registered Entity Uses to Solicit Contributions in Colorado</t>
  </si>
  <si>
    <t>q2av-rpr5</t>
  </si>
  <si>
    <t>Paid Solicitors Disclosed on Charity Registration Forms in Colorado</t>
  </si>
  <si>
    <t>wwbh-7bpa</t>
  </si>
  <si>
    <t>Charity Extension Requests</t>
  </si>
  <si>
    <t>icqv-mi3c</t>
  </si>
  <si>
    <t>Trademarks for Businesses in Colorado</t>
  </si>
  <si>
    <t>d3m2-b6we</t>
  </si>
  <si>
    <t>Master List in Colorado</t>
  </si>
  <si>
    <t>ej2c-jkvh</t>
  </si>
  <si>
    <t>Trade Names for Businesses in Colorado</t>
  </si>
  <si>
    <t>u7sb-g482</t>
  </si>
  <si>
    <t>Airports in Colorado</t>
  </si>
  <si>
    <t>CDOT</t>
  </si>
  <si>
    <t>Bicycle and Pedestrian Counts in Colorado</t>
  </si>
  <si>
    <t>q2qp-xhnj</t>
  </si>
  <si>
    <t>CDOT Expenses</t>
  </si>
  <si>
    <t>CDOT Payroll Expenditures</t>
  </si>
  <si>
    <t>CDOT Revenues</t>
  </si>
  <si>
    <t>Cities in Colorado</t>
  </si>
  <si>
    <t>Construction Project Line Segments for Funded Roads in Colorado 2017</t>
  </si>
  <si>
    <t>Septic Systems in Boulder County Colorado</t>
  </si>
  <si>
    <t>Construction Projects Endpoints for Funded Roads in Colorado 2017</t>
  </si>
  <si>
    <t>Counties in Colorado</t>
  </si>
  <si>
    <t>Highway Curves and Grades in Colorado</t>
  </si>
  <si>
    <t>gemu-wyf3</t>
  </si>
  <si>
    <t>Highway Milepoints in Colorado</t>
  </si>
  <si>
    <t>Highway Mileposts in Colorado</t>
  </si>
  <si>
    <t>Highway Quality in Colorado 2014</t>
  </si>
  <si>
    <t>Highway Quality in Colorado 2015</t>
  </si>
  <si>
    <t>Highway Quality in Colorado 2016</t>
  </si>
  <si>
    <t>Highway Quality in Colorado 2017</t>
  </si>
  <si>
    <t>Highway Quality in Colorado 2018</t>
  </si>
  <si>
    <t>Highway Routes in Colorado</t>
  </si>
  <si>
    <t>Scenic Byways in Colorado</t>
  </si>
  <si>
    <t>6aqe-63uq</t>
  </si>
  <si>
    <t>Highway Traffic Counts in Colorado 2014</t>
  </si>
  <si>
    <t>Highway Traffic Counts in Colorado 2015</t>
  </si>
  <si>
    <t>Highway Traffic Counts in Colorado 2016</t>
  </si>
  <si>
    <t>Highway Traffic Counts in Colorado 2017</t>
  </si>
  <si>
    <t>Highway Traffic Counts in Colorado 2018</t>
  </si>
  <si>
    <t>56kc-gpid</t>
  </si>
  <si>
    <t>Highway Traffic Counts in Colorado 2019</t>
  </si>
  <si>
    <t>fbn4-ype4</t>
  </si>
  <si>
    <t>Highways in Colorado</t>
  </si>
  <si>
    <t>HOV and Restricted Driving Lanes in Colorado</t>
  </si>
  <si>
    <t>7sv7-7d5a</t>
  </si>
  <si>
    <t>Lakes in Colorado</t>
  </si>
  <si>
    <t>Local Roads in Colorado</t>
  </si>
  <si>
    <t>Major Roads in Colorado</t>
  </si>
  <si>
    <t>Noxious Weeds in Colorado 2010</t>
  </si>
  <si>
    <t>Noxious Weeds in Colorado 2012</t>
  </si>
  <si>
    <t>t8ag-kzkw</t>
  </si>
  <si>
    <t>Noxious Weeds in Colorado 2013</t>
  </si>
  <si>
    <t>sfvq-tb9q</t>
  </si>
  <si>
    <t>Noxious Weeds in Colorado 2014</t>
  </si>
  <si>
    <t>Railroads in Colorado</t>
  </si>
  <si>
    <t>Road Attributes in Colorado</t>
  </si>
  <si>
    <t>j8pu-22qi</t>
  </si>
  <si>
    <t>Road Curves and Grades in Colorado</t>
  </si>
  <si>
    <t>cdva-fnp3</t>
  </si>
  <si>
    <t>Road Surface Treatment Projects in Colorado 2014</t>
  </si>
  <si>
    <t>Road Surface Treatment Projects in Colorado 2015</t>
  </si>
  <si>
    <t>Road Surface Treatment Projects in Colorado 2016</t>
  </si>
  <si>
    <t>Road Surface Treatment Projects in Colorado 2017</t>
  </si>
  <si>
    <t>Road Traffic Counts in Colorado 2014</t>
  </si>
  <si>
    <t>Road Traffic Counts in Colorado 2015</t>
  </si>
  <si>
    <t>Road Traffic Counts in Colorado 2016</t>
  </si>
  <si>
    <t>Road Traffic Counts in Colorado 2017</t>
  </si>
  <si>
    <t>Road Traffic Counts in Colorado 2018</t>
  </si>
  <si>
    <t>bk6n-e4g7</t>
  </si>
  <si>
    <t>Road Traffic Counts in Colorado 2019</t>
  </si>
  <si>
    <t>4j38-u7sj</t>
  </si>
  <si>
    <t>Sign Locations in Colorado</t>
  </si>
  <si>
    <t>Sign Panels in Colorado</t>
  </si>
  <si>
    <t>Sign Posts in Colorado</t>
  </si>
  <si>
    <t>State Highway On-System Curb Ramps in Colorado</t>
  </si>
  <si>
    <t>4qh9-evw6</t>
  </si>
  <si>
    <t>Streams in Colorado</t>
  </si>
  <si>
    <t>Colorado COVID-19 Positive Cases and Rates of Infection by County of Identification</t>
  </si>
  <si>
    <t>CDPHE</t>
  </si>
  <si>
    <t>Arrests and Offenses Tool for Colorado</t>
  </si>
  <si>
    <t>CDPS</t>
  </si>
  <si>
    <t>Crimes in Colorado</t>
  </si>
  <si>
    <t>Crimes in Colorado 1997 to 2015</t>
  </si>
  <si>
    <t>Crime Arrests by Police District 2001-2016 in Colorado</t>
  </si>
  <si>
    <t>Crime Offenses by Police District 2001-2016 in Colorado</t>
  </si>
  <si>
    <t>State Agency Water and Sewer Usage in Colorado</t>
  </si>
  <si>
    <t>CEO</t>
  </si>
  <si>
    <t>State Agency Fuel Usage in Colorado</t>
  </si>
  <si>
    <t>State Agency Electricity Usage in Colorado</t>
  </si>
  <si>
    <t>Development Projects in Grand Junction Colorado 2019</t>
  </si>
  <si>
    <t>City of Grand Junction</t>
  </si>
  <si>
    <t>Grocery Stores in Grand Junction Colorado</t>
  </si>
  <si>
    <t>Professional and Occupational Licenses in Colorado</t>
  </si>
  <si>
    <t>Vacant Industrial and Commercial Parcels in Grand Junction Colorado</t>
  </si>
  <si>
    <t>Rain Hail and Snow in Colorado 2015</t>
  </si>
  <si>
    <t>COCORAHS</t>
  </si>
  <si>
    <t>mqid-8hv2</t>
  </si>
  <si>
    <t>COVID-19 Colorado Cases Dashboard</t>
  </si>
  <si>
    <t>DHSEM</t>
  </si>
  <si>
    <t>Census Zip Codes in Colorado 2018</t>
  </si>
  <si>
    <t>DOLA</t>
  </si>
  <si>
    <t>Census Congressional Districts in Colorado 2018</t>
  </si>
  <si>
    <t>Census in Colorado 2018</t>
  </si>
  <si>
    <t>Census Block Groups in Colorado 2018</t>
  </si>
  <si>
    <t>Census Tracts in Colorado 2018</t>
  </si>
  <si>
    <t>Census Counties in Colorado 2018</t>
  </si>
  <si>
    <t>Census Places in Colorado 2018</t>
  </si>
  <si>
    <t>Census Zip Codes in Colorado 2017</t>
  </si>
  <si>
    <t>Census Congressional Districts in Colorado 2017</t>
  </si>
  <si>
    <t>Census in Colorado 2017</t>
  </si>
  <si>
    <t>Census Places in Colorado 2017</t>
  </si>
  <si>
    <t>Census Tracts in Colorado 2017</t>
  </si>
  <si>
    <t>Census Counties in Colorado 2017</t>
  </si>
  <si>
    <t>Census Block Groups in Colorado 2017</t>
  </si>
  <si>
    <t>Census Field Descriptions</t>
  </si>
  <si>
    <t>Census Datasets on Colorado Information Marketplace</t>
  </si>
  <si>
    <t>Census in Colorado 2014</t>
  </si>
  <si>
    <t>Census in Colorado 2016</t>
  </si>
  <si>
    <t>Race Forecasts in Colorado</t>
  </si>
  <si>
    <t>Race Estimates in Colorado</t>
  </si>
  <si>
    <t>Census Zip Codes in Colorado 2016</t>
  </si>
  <si>
    <t>Building Permit Counts in Colorado</t>
  </si>
  <si>
    <t>Census Congressional Districts in Colorado 2013</t>
  </si>
  <si>
    <t>Census Congressional Districts in Colorado 2014</t>
  </si>
  <si>
    <t>Census Congressional Districts in Colorado 2015</t>
  </si>
  <si>
    <t>Census Congressional Districts in Colorado 2016</t>
  </si>
  <si>
    <t>Census Places in Colorado 2016</t>
  </si>
  <si>
    <t>Census Block Groups in Colorado 2016</t>
  </si>
  <si>
    <t>Census Counties in Colorado 2016</t>
  </si>
  <si>
    <t>Census Tracts in Colorado 2016</t>
  </si>
  <si>
    <t>Census Zip Codes in Colorado 2012</t>
  </si>
  <si>
    <t>Census Zip Codes in Colorado 2013</t>
  </si>
  <si>
    <t>Census Zip Codes in Colorado 2015</t>
  </si>
  <si>
    <t>Foreclosure Filings in Colorado 2016</t>
  </si>
  <si>
    <t>Foreclosure Sales in Colorado 2016</t>
  </si>
  <si>
    <t>Census Tracts in Colorado 2013</t>
  </si>
  <si>
    <t>Census Places in Colorado 2013</t>
  </si>
  <si>
    <t>Census Block Groups in Colorado 2013</t>
  </si>
  <si>
    <t>Census State of Colorado 2013</t>
  </si>
  <si>
    <t>Census Counties in Colorado 2013</t>
  </si>
  <si>
    <t>Census Counties in Colorado 2015</t>
  </si>
  <si>
    <t>Census Block Groups in Colorado 2015</t>
  </si>
  <si>
    <t>Census Tracts in Colorado 2015</t>
  </si>
  <si>
    <t>Census Places in Colorado 2015</t>
  </si>
  <si>
    <t>Census in Colorado 2015</t>
  </si>
  <si>
    <t>Vacancies by Age of Building for Colorado 2016</t>
  </si>
  <si>
    <t>Vacancies by Size of Building in Colorado 2016</t>
  </si>
  <si>
    <t>Rents by Type of Apartment in Colorado 2016</t>
  </si>
  <si>
    <t>Rents by Age of Building in Colorado 2016</t>
  </si>
  <si>
    <t>Rents by Size of Building in Colorado 2016</t>
  </si>
  <si>
    <t>Vacancies by Type of Apartment in Colorado 2016</t>
  </si>
  <si>
    <t>Census Places in Colorado 2014</t>
  </si>
  <si>
    <t>Census Counties in Colorado 2014</t>
  </si>
  <si>
    <t>Census Tracts in Colorado 2014</t>
  </si>
  <si>
    <t>Census Zip Codes in Colorado 2014</t>
  </si>
  <si>
    <t>Census Block Groups in Colorado 2014</t>
  </si>
  <si>
    <t>Library Districts in Colorado</t>
  </si>
  <si>
    <t>Parks and Rec Districts in Colorado</t>
  </si>
  <si>
    <t>Cemetary Distrticts in Colorado</t>
  </si>
  <si>
    <t>Water and Sanitation Districts in Colorado</t>
  </si>
  <si>
    <t>All Special Districts in Colorado</t>
  </si>
  <si>
    <t>School Districts in Colorado</t>
  </si>
  <si>
    <t>Soil Districts in Colorado</t>
  </si>
  <si>
    <t>Metro Districts in Colorado</t>
  </si>
  <si>
    <t>Fire Districts in Colorado</t>
  </si>
  <si>
    <t>Hospital Districts in Colorado</t>
  </si>
  <si>
    <t>Census Combined Statistical Area in Colorado 2012</t>
  </si>
  <si>
    <t>2ddb-srxn</t>
  </si>
  <si>
    <t>Census State in Colorado 2012</t>
  </si>
  <si>
    <t>fr27-d5rz</t>
  </si>
  <si>
    <t>Census Places in Colorado 2012</t>
  </si>
  <si>
    <t>n53p-giqe</t>
  </si>
  <si>
    <t>Census School Districts in Colorado 2011</t>
  </si>
  <si>
    <t>p562-ke9a</t>
  </si>
  <si>
    <t>Census Core Based Statistical Area in Colorado 2011</t>
  </si>
  <si>
    <t>qx2d-46a5</t>
  </si>
  <si>
    <t>Census State in Colorado 2011</t>
  </si>
  <si>
    <t>rntb-5cdp</t>
  </si>
  <si>
    <t>Census Combined Statistical Area in Colorado 2011</t>
  </si>
  <si>
    <t>sdgy-egf7</t>
  </si>
  <si>
    <t>Census Places in Colorado 2011</t>
  </si>
  <si>
    <t>ueer-yycc</t>
  </si>
  <si>
    <t>Census Core Based Statistical Area in Colorado 2012</t>
  </si>
  <si>
    <t>v56b-yh3u</t>
  </si>
  <si>
    <t>Census School Districts in Colorado 2012</t>
  </si>
  <si>
    <t>xg8m-4prc</t>
  </si>
  <si>
    <t>Census ACS Counties in Colorado 2011</t>
  </si>
  <si>
    <t>22bw-ijyi</t>
  </si>
  <si>
    <t>Census County Subdivisions in Colorado 2011</t>
  </si>
  <si>
    <t>6gtx-i289</t>
  </si>
  <si>
    <t>Census Block Groups in Colorado 2012</t>
  </si>
  <si>
    <t>jjnc-cu9z</t>
  </si>
  <si>
    <t>Census County Subdivisions in Colorado 2012</t>
  </si>
  <si>
    <t>mxmm-svgz</t>
  </si>
  <si>
    <t>Census Tracts in Colorado 2011</t>
  </si>
  <si>
    <t>xh4c-32wb</t>
  </si>
  <si>
    <t>Census Counties in Colorado 2012</t>
  </si>
  <si>
    <t>xwky-bmsn</t>
  </si>
  <si>
    <t>Census Tracts in Colorado 2012</t>
  </si>
  <si>
    <t>yqfw-dg5f</t>
  </si>
  <si>
    <t>Census Block Groups in Colorado 2011</t>
  </si>
  <si>
    <t>6ddv-3hk2</t>
  </si>
  <si>
    <t>Census Blocks in Colorado 2000</t>
  </si>
  <si>
    <t>r87x-h98m</t>
  </si>
  <si>
    <t>Census Places SF3 in Colorado 2000</t>
  </si>
  <si>
    <t>7yta-8qvv</t>
  </si>
  <si>
    <t>Census Tracts SF1 in Colorado 2000</t>
  </si>
  <si>
    <t>8vnm-57r6</t>
  </si>
  <si>
    <t>Census Zip Codes SF3 in Colorado 2000</t>
  </si>
  <si>
    <t>bd44-na6d</t>
  </si>
  <si>
    <t>Census Places SF1 in Colorado 2000</t>
  </si>
  <si>
    <t>c6qj-6kx2</t>
  </si>
  <si>
    <t>Census State SF1 in Colorado 2000</t>
  </si>
  <si>
    <t>cuid-432h</t>
  </si>
  <si>
    <t>Census County Subdivisions SF3 in Colorado 2000</t>
  </si>
  <si>
    <t>f3th-4ste</t>
  </si>
  <si>
    <t>Census State SF3 in Colorado 2000</t>
  </si>
  <si>
    <t>fjhv-ruxa</t>
  </si>
  <si>
    <t>Census Counties SF3 in Colorado 2000</t>
  </si>
  <si>
    <t>gvnt-p2w8</t>
  </si>
  <si>
    <t>Census Zip Codes SF1 in Colorado 2000</t>
  </si>
  <si>
    <t>khe9-7d2c</t>
  </si>
  <si>
    <t>Census Block Groups SF1 in Colorado 2000</t>
  </si>
  <si>
    <t>nbfg-y9mh</t>
  </si>
  <si>
    <t>Census County Subdivisions SF1 in Colorado 2000</t>
  </si>
  <si>
    <t>nnpy-czzx</t>
  </si>
  <si>
    <t>Census Tracts SF3 in Colorado 2000</t>
  </si>
  <si>
    <t>p674-r4hf</t>
  </si>
  <si>
    <t>Census Block Groups SF3 in Colorado 2000</t>
  </si>
  <si>
    <t>us3j-cyz6</t>
  </si>
  <si>
    <t>Census Counties SF1 in Colorado 2000</t>
  </si>
  <si>
    <t>v4w4-3yz8</t>
  </si>
  <si>
    <t>Census Blocks in Colorado 2010</t>
  </si>
  <si>
    <t>xipb-k5bu</t>
  </si>
  <si>
    <t>Census Combined Statistical Area in Colorado 2010</t>
  </si>
  <si>
    <t>33fk-kb5q</t>
  </si>
  <si>
    <t>Census Core Based Statistical Area in Colorado 2010</t>
  </si>
  <si>
    <t>94t6-d4wd</t>
  </si>
  <si>
    <t>Census School Districts in Colorado 2010</t>
  </si>
  <si>
    <t>9b7x-qm8d</t>
  </si>
  <si>
    <t>Census Tracts in Colorado 2010</t>
  </si>
  <si>
    <t>gu6r-zvv2</t>
  </si>
  <si>
    <t>Census Places in Colorado 2010</t>
  </si>
  <si>
    <t>hcfi-bvst</t>
  </si>
  <si>
    <t>Census County Subdivisions in Colorado 2010</t>
  </si>
  <si>
    <t>hxnu-kp2f</t>
  </si>
  <si>
    <t>Census Block Groups in Colorado 2010</t>
  </si>
  <si>
    <t>kfm9-mvzv</t>
  </si>
  <si>
    <t>Census Zip Codes in Colorado 2010</t>
  </si>
  <si>
    <t>wcvg-8vki</t>
  </si>
  <si>
    <t>Census Counties in Colorado 2010</t>
  </si>
  <si>
    <t>wtpp-eaj8</t>
  </si>
  <si>
    <t>Census State in Colorado 2010</t>
  </si>
  <si>
    <t>x5e5-npqm</t>
  </si>
  <si>
    <t>Municipal Annexations in Colorado</t>
  </si>
  <si>
    <t>5qqr-23dz</t>
  </si>
  <si>
    <t>Municipal Boundaries in Colorado</t>
  </si>
  <si>
    <t>u943-ics6</t>
  </si>
  <si>
    <t>Population Projections in Colorado</t>
  </si>
  <si>
    <t>q5vp-adf3</t>
  </si>
  <si>
    <t>Professional and Occupational License Types in Colorado</t>
  </si>
  <si>
    <t>Denver Public Schools</t>
  </si>
  <si>
    <t>DPS</t>
  </si>
  <si>
    <t>Board Boundaries for Denver Public Schools</t>
  </si>
  <si>
    <t>Purpose and Operational Size of Charities Operating in Colorado</t>
  </si>
  <si>
    <t>IRS</t>
  </si>
  <si>
    <t>Fundraising Revenue of Charities Operating in Colorado</t>
  </si>
  <si>
    <t>Total Revenue of Charities Operating in Colorado</t>
  </si>
  <si>
    <t>IRS Filing Information for Charities Operating in Colorado</t>
  </si>
  <si>
    <t>Total Revenue and Types of Art for Charities Operating in Colorado</t>
  </si>
  <si>
    <t>Conservation Easements for Charities Operating in Colorado</t>
  </si>
  <si>
    <t>Activities of Charities Operating in Colorado</t>
  </si>
  <si>
    <t>Expenses of Charities Operating in Colorado</t>
  </si>
  <si>
    <t>Expenses of Charities Filing IRS Form EZ Operating in Colorado</t>
  </si>
  <si>
    <t>2019 Novel Coronavirus COVID-19 (2019-nCoV) Data Repository by Johns Hopkins CSSE</t>
  </si>
  <si>
    <t>JHU</t>
  </si>
  <si>
    <t>Coronavirus COVID-19 Global Cases Dashboard from Johns Hopkins University</t>
  </si>
  <si>
    <t>Uniform Commercial Code (UCC) Collateral Information in Colorado</t>
  </si>
  <si>
    <t>4am6-w6u4</t>
  </si>
  <si>
    <t>Business Entities in Colorado</t>
  </si>
  <si>
    <t>4ykn-tg5h</t>
  </si>
  <si>
    <t>Novel Coronavirus (COVID-19) Cases Data from JHU CCSE</t>
  </si>
  <si>
    <t>Septic System Locations in Mesa County Colorado</t>
  </si>
  <si>
    <t>Mesa County</t>
  </si>
  <si>
    <t>Solar PV Capacity Factor in Colorado 2015</t>
  </si>
  <si>
    <t>NREL</t>
  </si>
  <si>
    <t>Solar Global Horizontal Irradiance in Colorado 2014</t>
  </si>
  <si>
    <t>Uniform Commercial Code (UCC) Debtor Information in Colorado</t>
  </si>
  <si>
    <t>8upq-58vz</t>
  </si>
  <si>
    <t>Uniform Commercial Code (UCC) Filing Information in Colorado</t>
  </si>
  <si>
    <t>wffy-3uut</t>
  </si>
  <si>
    <t>Solar Direct Normal Irradiance in Colorado 2014</t>
  </si>
  <si>
    <t>Geothermal Potential in Colorado 2009</t>
  </si>
  <si>
    <t>Alternative Energy Laws and Incentives in Colorado 2014</t>
  </si>
  <si>
    <t>nxw4-ev8w</t>
  </si>
  <si>
    <t>Weather in Golden Colorado 2005</t>
  </si>
  <si>
    <t>Weather Station in Aurora Colorado 2014</t>
  </si>
  <si>
    <t>e86d-vx82</t>
  </si>
  <si>
    <t>Weather Station in Boulder Colorado 2015</t>
  </si>
  <si>
    <t>pfjr-vhp3</t>
  </si>
  <si>
    <t>Weather Station in South Park Colorado 2015</t>
  </si>
  <si>
    <t>yree-6k9x</t>
  </si>
  <si>
    <t>Weather Station in San Luis Valley Colorado 2009</t>
  </si>
  <si>
    <t>fph6-vi4y</t>
  </si>
  <si>
    <t>Weather Station in Pueblo Colorado 2011</t>
  </si>
  <si>
    <t>ii3b-uafi</t>
  </si>
  <si>
    <t>Weather Station in Lowry Range Colorado 2014</t>
  </si>
  <si>
    <t>5s6g-ze7t</t>
  </si>
  <si>
    <t>Weather Station in Swink Colorado 2015</t>
  </si>
  <si>
    <t>wpcp-usqg</t>
  </si>
  <si>
    <t>Wind Potential for Colorado 2014</t>
  </si>
  <si>
    <t>yajv-ea35</t>
  </si>
  <si>
    <t>Biomass Potential in Colorado 2014</t>
  </si>
  <si>
    <t>9bzu-nqxb</t>
  </si>
  <si>
    <t>Biomethane Potential in Colorado 2014</t>
  </si>
  <si>
    <t>fypu-tup4</t>
  </si>
  <si>
    <t>Energy Profile in Colorado 2014</t>
  </si>
  <si>
    <t>443p-eijy</t>
  </si>
  <si>
    <t>Alternative Fuels and Electric Vehicle Charging Station Locations in Colorado</t>
  </si>
  <si>
    <t>team-3ugz</t>
  </si>
  <si>
    <t>Events and Festivals in Colorado</t>
  </si>
  <si>
    <t>OEDIT</t>
  </si>
  <si>
    <t>Cellular Performance Tests in Colorado 2015</t>
  </si>
  <si>
    <t>OITGIS</t>
  </si>
  <si>
    <t>6ad7-gqy3</t>
  </si>
  <si>
    <t>Secured Party Information in Colorado</t>
  </si>
  <si>
    <t>ap62-sav4</t>
  </si>
  <si>
    <t>Paycheck Protection Program Loans in Colorado</t>
  </si>
  <si>
    <t>SBA</t>
  </si>
  <si>
    <t>73ay-2ues</t>
  </si>
  <si>
    <t>COVID-19 Economic Injury Disaster Loans (EIDL) Recipients in Colorado</t>
  </si>
  <si>
    <t>8ant-mn9d</t>
  </si>
  <si>
    <t>Restaurant Inspections in Tri-County Colorado 2018</t>
  </si>
  <si>
    <t>Current Surface Water Conditions in Colorado</t>
  </si>
  <si>
    <t>DWR</t>
  </si>
  <si>
    <t>4yw9-a5y6</t>
  </si>
  <si>
    <t>Breckenridge COVID-19 Business Modifications</t>
  </si>
  <si>
    <t>Town of Breckenridge</t>
  </si>
  <si>
    <t>xwar-3geb</t>
  </si>
  <si>
    <t>Electricity Revenue by Utility in US</t>
  </si>
  <si>
    <t>USEIA</t>
  </si>
  <si>
    <t>Electricity Net Metering by Utility in US</t>
  </si>
  <si>
    <t>Electricity Revenue in US</t>
  </si>
  <si>
    <t>Natural Gas Prices in Colorado</t>
  </si>
  <si>
    <t>Gasoline Prices in Colorado</t>
  </si>
  <si>
    <t>Crude Oil Rail Terminals in Colorado 2014</t>
  </si>
  <si>
    <t>hb4b-8v4q</t>
  </si>
  <si>
    <t>Crude Oil Pipelines in Colorado 2014</t>
  </si>
  <si>
    <t>mv3v-5qet</t>
  </si>
  <si>
    <t>Natural Gas Underground Storage in Colorado 2014</t>
  </si>
  <si>
    <t>evkd-zgn4</t>
  </si>
  <si>
    <t>Contour Lines in Colorado</t>
  </si>
  <si>
    <t>USGS</t>
  </si>
  <si>
    <t>National Hydrography Dataset (NHD) in Colorado</t>
  </si>
  <si>
    <t>Wind Turbines in Colorado 2013</t>
  </si>
  <si>
    <t>knn6-7fy9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</si>
</sst>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  <name val="Trebuchet MS"/>
    </font>
    <font>
      <u/>
      <color rgb="FF1155CC"/>
      <name val="&quot;Trebuchet MS&quot;"/>
    </font>
    <font>
      <u/>
      <color rgb="FF1155CC"/>
      <name val="Arial"/>
    </font>
    <font>
      <u/>
      <sz val="9.0"/>
      <color rgb="FF1155CC"/>
      <name val="&quot;Trebuchet MS&quot;"/>
    </font>
    <font>
      <u/>
      <color rgb="FF1155CC"/>
      <name val="&quot;Trebuchet MS&quot;"/>
    </font>
    <font>
      <u/>
      <sz val="9.0"/>
      <color rgb="FF1155CC"/>
      <name val="&quot;Trebuchet MS&quot;"/>
    </font>
    <font>
      <u/>
      <color rgb="FF0000FF"/>
      <name val="Calibri"/>
    </font>
    <font>
      <u/>
      <color rgb="FF1155CC"/>
      <name val="Arial"/>
    </font>
    <font>
      <u/>
      <color rgb="FF1155CC"/>
      <name val="&quot;Trebuchet MS&quot;"/>
    </font>
    <font>
      <u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ill="1" applyFont="1">
      <alignment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ata.colorado.gov/dataset/Highway-Traffic-Counts-in-Colorado-2018/56kc-gpid/" TargetMode="External"/><Relationship Id="rId42" Type="http://schemas.openxmlformats.org/officeDocument/2006/relationships/hyperlink" Target="https://data.colorado.gov/Transportation/Colorado-HOV-and-Restricted-Lanes-CICOHOVT-/7sv7-7d5a" TargetMode="External"/><Relationship Id="rId41" Type="http://schemas.openxmlformats.org/officeDocument/2006/relationships/hyperlink" Target="http://data.colorado.gov/resource/fbn4-ype4" TargetMode="External"/><Relationship Id="rId44" Type="http://schemas.openxmlformats.org/officeDocument/2006/relationships/hyperlink" Target="https://data.colorado.gov/Environment/Noxious-Weeds2013/sfvq-tb9q" TargetMode="External"/><Relationship Id="rId43" Type="http://schemas.openxmlformats.org/officeDocument/2006/relationships/hyperlink" Target="https://data.colorado.gov/Environment/Noxious-Weeds-2012/t8ag-kzkw" TargetMode="External"/><Relationship Id="rId46" Type="http://schemas.openxmlformats.org/officeDocument/2006/relationships/hyperlink" Target="https://data.colorado.gov/Transportation/Colorado-Road-Curves-and-Grades-CICOHPMS-/cdva-fnp3" TargetMode="External"/><Relationship Id="rId45" Type="http://schemas.openxmlformats.org/officeDocument/2006/relationships/hyperlink" Target="https://data.colorado.gov/Transportation/Colorado-Road-Attributes-CiCooff-/j8pu-22qi" TargetMode="External"/><Relationship Id="rId107" Type="http://schemas.openxmlformats.org/officeDocument/2006/relationships/hyperlink" Target="https://data.colorado.gov/Environment/NREL-Pueblo-Weather/ii3b-uafi" TargetMode="External"/><Relationship Id="rId106" Type="http://schemas.openxmlformats.org/officeDocument/2006/relationships/hyperlink" Target="https://data.colorado.gov/Environment/NREL-San-Luis-Valley-Weather/fph6-vi4y" TargetMode="External"/><Relationship Id="rId105" Type="http://schemas.openxmlformats.org/officeDocument/2006/relationships/hyperlink" Target="https://data.colorado.gov/Environment/NREL-South-Park-Weather/yree-6k9x" TargetMode="External"/><Relationship Id="rId104" Type="http://schemas.openxmlformats.org/officeDocument/2006/relationships/hyperlink" Target="https://data.colorado.gov/Environment/NREL-Boulder-Weather/pfjr-vhp3" TargetMode="External"/><Relationship Id="rId109" Type="http://schemas.openxmlformats.org/officeDocument/2006/relationships/hyperlink" Target="https://data.colorado.gov/Environment/NREL-Swink-Weather/wpcp-usqg" TargetMode="External"/><Relationship Id="rId108" Type="http://schemas.openxmlformats.org/officeDocument/2006/relationships/hyperlink" Target="https://data.colorado.gov/Environment/NREL-Lowry-Weather/5s6g-ze7t" TargetMode="External"/><Relationship Id="rId48" Type="http://schemas.openxmlformats.org/officeDocument/2006/relationships/hyperlink" Target="http://data.colorado.gov/resource/4j38-u7sj" TargetMode="External"/><Relationship Id="rId47" Type="http://schemas.openxmlformats.org/officeDocument/2006/relationships/hyperlink" Target="https://data.colorado.gov/dataset/Road-Traffic-Counts-in-Colorado-2018/bk6n-e4g7" TargetMode="External"/><Relationship Id="rId49" Type="http://schemas.openxmlformats.org/officeDocument/2006/relationships/hyperlink" Target="https://data.colorado.gov/Transportation/Ada-Curb-Ramps/4qh9-evw6" TargetMode="External"/><Relationship Id="rId103" Type="http://schemas.openxmlformats.org/officeDocument/2006/relationships/hyperlink" Target="https://data.colorado.gov/Environment/NREL-Aurora-Weather/e86d-vx82" TargetMode="External"/><Relationship Id="rId102" Type="http://schemas.openxmlformats.org/officeDocument/2006/relationships/hyperlink" Target="https://data.colorado.gov/Environment/Colorado-Alternative-Energy-Laws-And-Incentives/nxw4-ev8w" TargetMode="External"/><Relationship Id="rId101" Type="http://schemas.openxmlformats.org/officeDocument/2006/relationships/hyperlink" Target="https://data.colorado.gov/Business/Colorado-Uniform-Commercial-Code-Filing-Informatio/wffy-3uut" TargetMode="External"/><Relationship Id="rId100" Type="http://schemas.openxmlformats.org/officeDocument/2006/relationships/hyperlink" Target="https://data.colorado.gov/Business/Colorado-Uniform-Commercial-Code-Debtor-Informatio/8upq-58vz" TargetMode="External"/><Relationship Id="rId31" Type="http://schemas.openxmlformats.org/officeDocument/2006/relationships/hyperlink" Target="https://data.colorado.gov/Nonprofit-Data/Colorado-Doing-business-as-names-associated-with-C/q2av-rpr5" TargetMode="External"/><Relationship Id="rId30" Type="http://schemas.openxmlformats.org/officeDocument/2006/relationships/hyperlink" Target="https://data.colorado.gov/Nonprofit-Data/Colorado-Charitable-Organizations-Offices/3qtu-edua" TargetMode="External"/><Relationship Id="rId33" Type="http://schemas.openxmlformats.org/officeDocument/2006/relationships/hyperlink" Target="https://data.colorado.gov/Nonprofit-Data/Colorado-charitable-organization-requests-for-exte/icqv-mi3c" TargetMode="External"/><Relationship Id="rId32" Type="http://schemas.openxmlformats.org/officeDocument/2006/relationships/hyperlink" Target="https://data.colorado.gov/Nonprofit-Data/Colorado-Paid-Solicitors/wwbh-7bpa" TargetMode="External"/><Relationship Id="rId35" Type="http://schemas.openxmlformats.org/officeDocument/2006/relationships/hyperlink" Target="https://data.colorado.gov/Business/Colorado-Master-List/ej2c-jkvh" TargetMode="External"/><Relationship Id="rId34" Type="http://schemas.openxmlformats.org/officeDocument/2006/relationships/hyperlink" Target="https://data.colorado.gov/Business/Colorado-Trademarks/d3m2-b6we" TargetMode="External"/><Relationship Id="rId37" Type="http://schemas.openxmlformats.org/officeDocument/2006/relationships/hyperlink" Target="https://data.colorado.gov/Transportation/Colorado-Bike-and-Pedestrian-Count-Data/q2qp-xhnj" TargetMode="External"/><Relationship Id="rId36" Type="http://schemas.openxmlformats.org/officeDocument/2006/relationships/hyperlink" Target="https://data.colorado.gov/Business/Colorado-Tradenames/u7sb-g482" TargetMode="External"/><Relationship Id="rId39" Type="http://schemas.openxmlformats.org/officeDocument/2006/relationships/hyperlink" Target="https://data.colorado.gov/dataset/Scenic-Byways-in-Colorado/6aqe-63uq" TargetMode="External"/><Relationship Id="rId38" Type="http://schemas.openxmlformats.org/officeDocument/2006/relationships/hyperlink" Target="https://data.colorado.gov/Transportation/Colorado-Highway-Curves-and-Grades-HPMSSTE-/gemu-wyf3" TargetMode="External"/><Relationship Id="rId20" Type="http://schemas.openxmlformats.org/officeDocument/2006/relationships/hyperlink" Target="https://data.colorado.gov/Nonprofit-Data/IRS-Tax-Exempt-Subsections/2z9k-uy4q" TargetMode="External"/><Relationship Id="rId22" Type="http://schemas.openxmlformats.org/officeDocument/2006/relationships/hyperlink" Target="https://data.colorado.gov/Nonprofit-Data/Solicitation-Notices/ew9y-6tv9" TargetMode="External"/><Relationship Id="rId21" Type="http://schemas.openxmlformats.org/officeDocument/2006/relationships/hyperlink" Target="https://data.colorado.gov/Nonprofit-Data/Other-States-where-registrants-solicit/5wyf-xqw7" TargetMode="External"/><Relationship Id="rId24" Type="http://schemas.openxmlformats.org/officeDocument/2006/relationships/hyperlink" Target="https://data.colorado.gov/Nonprofit-Data/Solicitation-notice-locations/wwhd-vg25" TargetMode="External"/><Relationship Id="rId23" Type="http://schemas.openxmlformats.org/officeDocument/2006/relationships/hyperlink" Target="https://data.colorado.gov/Nonprofit-Data/Solicitation-Campaign-Type/w6kb-3vsj" TargetMode="External"/><Relationship Id="rId26" Type="http://schemas.openxmlformats.org/officeDocument/2006/relationships/hyperlink" Target="https://data.colorado.gov/Nonprofit-Data/Financial-information-filed-by-charities/37wu-kn3g" TargetMode="External"/><Relationship Id="rId121" Type="http://schemas.openxmlformats.org/officeDocument/2006/relationships/hyperlink" Target="https://data.colorado.gov/Environment/Colorado-Crude-Oil-Pipelines/mv3v-5qet" TargetMode="External"/><Relationship Id="rId25" Type="http://schemas.openxmlformats.org/officeDocument/2006/relationships/hyperlink" Target="https://data.colorado.gov/Nonprofit-Data/Campaign-reports-for-solicitation-notices/fdcw-ei67" TargetMode="External"/><Relationship Id="rId120" Type="http://schemas.openxmlformats.org/officeDocument/2006/relationships/hyperlink" Target="https://data.colorado.gov/Environment/Colorado-Crude-Oil-Rail-Terminals/hb4b-8v4q" TargetMode="External"/><Relationship Id="rId28" Type="http://schemas.openxmlformats.org/officeDocument/2006/relationships/hyperlink" Target="https://data.colorado.gov/Nonprofit-Data/People-associated-with-solicitation-notices/hyr8-d3v9" TargetMode="External"/><Relationship Id="rId27" Type="http://schemas.openxmlformats.org/officeDocument/2006/relationships/hyperlink" Target="https://data.colorado.gov/Nonprofit-Data/Charitable-purpose-of-the-charity/7jm9-f28m" TargetMode="External"/><Relationship Id="rId125" Type="http://schemas.openxmlformats.org/officeDocument/2006/relationships/vmlDrawing" Target="../drawings/vmlDrawing1.vml"/><Relationship Id="rId29" Type="http://schemas.openxmlformats.org/officeDocument/2006/relationships/hyperlink" Target="https://data.colorado.gov/Nonprofit-Data/Registrants-officers-directors-and-trustees/mr4v-jz8u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data.colorado.gov/Environment/Colorado-Wind-Turbines/knn6-7fy9" TargetMode="External"/><Relationship Id="rId122" Type="http://schemas.openxmlformats.org/officeDocument/2006/relationships/hyperlink" Target="https://data.colorado.gov/Environment/Colorado-Natural-Gas-Underground-Storage-2014/evkd-zgn4" TargetMode="External"/><Relationship Id="rId95" Type="http://schemas.openxmlformats.org/officeDocument/2006/relationships/hyperlink" Target="https://data.colorado.gov/Municipal/Colorado-Municipal-Boundaries-Annexations/5qqr-23dz" TargetMode="External"/><Relationship Id="rId94" Type="http://schemas.openxmlformats.org/officeDocument/2006/relationships/hyperlink" Target="https://data.colorado.gov/Demographics/Census-State-2010/x5e5-npqm" TargetMode="External"/><Relationship Id="rId97" Type="http://schemas.openxmlformats.org/officeDocument/2006/relationships/hyperlink" Target="https://data.colorado.gov/Demographics/Colorado-Population-Projections/q5vp-adf3" TargetMode="External"/><Relationship Id="rId96" Type="http://schemas.openxmlformats.org/officeDocument/2006/relationships/hyperlink" Target="https://data.colorado.gov/Municipal/Colorado-Municipal-Boundaries/u943-ics6" TargetMode="External"/><Relationship Id="rId11" Type="http://schemas.openxmlformats.org/officeDocument/2006/relationships/hyperlink" Target="https://data.colorado.gov/Labor-Employment/Current-Employment-Statistics/pt2g-89wc" TargetMode="External"/><Relationship Id="rId99" Type="http://schemas.openxmlformats.org/officeDocument/2006/relationships/hyperlink" Target="https://data.colorado.gov/Business/Colorado-Business-Entities/4ykn-tg5h" TargetMode="External"/><Relationship Id="rId10" Type="http://schemas.openxmlformats.org/officeDocument/2006/relationships/hyperlink" Target="https://data.colorado.gov/Labor-Employment/Income-Data/2cpa-vbur" TargetMode="External"/><Relationship Id="rId98" Type="http://schemas.openxmlformats.org/officeDocument/2006/relationships/hyperlink" Target="https://data.colorado.gov/Business/Colorado-Uniform-Commercial-Code-Collateral-Inform/4am6-w6u4" TargetMode="External"/><Relationship Id="rId13" Type="http://schemas.openxmlformats.org/officeDocument/2006/relationships/hyperlink" Target="https://data.colorado.gov/dataset/Businesses-Issued-Outdoor-Expansion-Permits-in-Den/6ntv-x37b" TargetMode="External"/><Relationship Id="rId12" Type="http://schemas.openxmlformats.org/officeDocument/2006/relationships/hyperlink" Target="https://data.colorado.gov/Business/Consumer-Price-Index/bynd-i2hj" TargetMode="External"/><Relationship Id="rId91" Type="http://schemas.openxmlformats.org/officeDocument/2006/relationships/hyperlink" Target="https://data.colorado.gov/Demographics/Census-Block-Groups-2010/kfm9-mvzv" TargetMode="External"/><Relationship Id="rId90" Type="http://schemas.openxmlformats.org/officeDocument/2006/relationships/hyperlink" Target="https://data.colorado.gov/Demographics/Census-County-Subdivisions-2010/hxnu-kp2f" TargetMode="External"/><Relationship Id="rId93" Type="http://schemas.openxmlformats.org/officeDocument/2006/relationships/hyperlink" Target="https://data.colorado.gov/Demographics/Census-Counties-2010/wtpp-eaj8" TargetMode="External"/><Relationship Id="rId92" Type="http://schemas.openxmlformats.org/officeDocument/2006/relationships/hyperlink" Target="https://data.colorado.gov/Demographics/Census-Zipcodes-2010/wcvg-8vki" TargetMode="External"/><Relationship Id="rId118" Type="http://schemas.openxmlformats.org/officeDocument/2006/relationships/hyperlink" Target="https://data.colorado.gov/Water/DWR-Current-Surface-Water-Conditions/4yw9-a5y6" TargetMode="External"/><Relationship Id="rId117" Type="http://schemas.openxmlformats.org/officeDocument/2006/relationships/hyperlink" Target="https://data.colorado.gov/dataset/Paycheck-Protection-Program-Loans-in-Colorado/73ay-2ues" TargetMode="External"/><Relationship Id="rId116" Type="http://schemas.openxmlformats.org/officeDocument/2006/relationships/hyperlink" Target="https://data.colorado.gov/Business/Colorado-Secured-Party-Information/ap62-sav4" TargetMode="External"/><Relationship Id="rId115" Type="http://schemas.openxmlformats.org/officeDocument/2006/relationships/hyperlink" Target="https://data.colorado.gov/Telecommunications/Cellular-Performance-Tests-in-Colorado/6ad7-gqy3" TargetMode="External"/><Relationship Id="rId119" Type="http://schemas.openxmlformats.org/officeDocument/2006/relationships/hyperlink" Target="https://data.colorado.gov/dataset/Breckenridge-COVID-19-Business-Modifications/xwar-3geb/" TargetMode="External"/><Relationship Id="rId15" Type="http://schemas.openxmlformats.org/officeDocument/2006/relationships/hyperlink" Target="https://data.colorado.gov/Business/Colorado-Use-Tax-Rates/kch9-6p6i" TargetMode="External"/><Relationship Id="rId110" Type="http://schemas.openxmlformats.org/officeDocument/2006/relationships/hyperlink" Target="https://data.colorado.gov/Environment/Colorado-Wind-Potential/yajv-ea35" TargetMode="External"/><Relationship Id="rId14" Type="http://schemas.openxmlformats.org/officeDocument/2006/relationships/hyperlink" Target="https://data.colorado.gov/Business/State-Collected-Colorado-County-Sales-Tax/h5yt-egtp" TargetMode="External"/><Relationship Id="rId17" Type="http://schemas.openxmlformats.org/officeDocument/2006/relationships/hyperlink" Target="https://data.colorado.gov/Business/State-Collected-City-Sales-Taxes/wx84-he7r" TargetMode="External"/><Relationship Id="rId16" Type="http://schemas.openxmlformats.org/officeDocument/2006/relationships/hyperlink" Target="https://data.colorado.gov/Business/State-Does-Not-Collect-Local-Sales-Tax/nd6a-59yu" TargetMode="External"/><Relationship Id="rId19" Type="http://schemas.openxmlformats.org/officeDocument/2006/relationships/hyperlink" Target="https://data.colorado.gov/Business/Corporate-Transaction-History-for-Business-Entitie/casm-dbbj" TargetMode="External"/><Relationship Id="rId114" Type="http://schemas.openxmlformats.org/officeDocument/2006/relationships/hyperlink" Target="https://data.colorado.gov/Environment/Colorado-Alternative-Fuels-Stations/team-3ugz" TargetMode="External"/><Relationship Id="rId18" Type="http://schemas.openxmlformats.org/officeDocument/2006/relationships/hyperlink" Target="https://data.colorado.gov/dataset/COVID-19-Liquor-License-Modifications-in-Colorado/e7wz-djhw" TargetMode="External"/><Relationship Id="rId113" Type="http://schemas.openxmlformats.org/officeDocument/2006/relationships/hyperlink" Target="https://data.colorado.gov/Environment/Colorado-Energy-Profile/443p-eijy" TargetMode="External"/><Relationship Id="rId112" Type="http://schemas.openxmlformats.org/officeDocument/2006/relationships/hyperlink" Target="https://data.colorado.gov/Environment/Colorado-Biomethane-Potential/fypu-tup4" TargetMode="External"/><Relationship Id="rId111" Type="http://schemas.openxmlformats.org/officeDocument/2006/relationships/hyperlink" Target="https://data.colorado.gov/Environment/Colorado-Biomass-Potential/9bzu-nqxb" TargetMode="External"/><Relationship Id="rId84" Type="http://schemas.openxmlformats.org/officeDocument/2006/relationships/hyperlink" Target="https://data.colorado.gov/Demographics/Census-Blocks-2010/xipb-k5bu" TargetMode="External"/><Relationship Id="rId83" Type="http://schemas.openxmlformats.org/officeDocument/2006/relationships/hyperlink" Target="https://data.colorado.gov/Demographics/Census-Counties-2000-SF1/v4w4-3yz8" TargetMode="External"/><Relationship Id="rId86" Type="http://schemas.openxmlformats.org/officeDocument/2006/relationships/hyperlink" Target="https://data.colorado.gov/Demographics/Census-CBSA-2010/94t6-d4wd" TargetMode="External"/><Relationship Id="rId85" Type="http://schemas.openxmlformats.org/officeDocument/2006/relationships/hyperlink" Target="https://data.colorado.gov/Demographics/Census-CSA-2010/33fk-kb5q" TargetMode="External"/><Relationship Id="rId88" Type="http://schemas.openxmlformats.org/officeDocument/2006/relationships/hyperlink" Target="https://data.colorado.gov/Demographics/Census-Tracts-2010/gu6r-zvv2" TargetMode="External"/><Relationship Id="rId87" Type="http://schemas.openxmlformats.org/officeDocument/2006/relationships/hyperlink" Target="https://data.colorado.gov/Demographics/Census-School-Districts-2010/9b7x-qm8d" TargetMode="External"/><Relationship Id="rId89" Type="http://schemas.openxmlformats.org/officeDocument/2006/relationships/hyperlink" Target="https://data.colorado.gov/Demographics/Census-Places-2010/hcfi-bvst" TargetMode="External"/><Relationship Id="rId80" Type="http://schemas.openxmlformats.org/officeDocument/2006/relationships/hyperlink" Target="https://data.colorado.gov/Demographics/Census-County-Subdivisions-2000-SF1/nnpy-czzx" TargetMode="External"/><Relationship Id="rId82" Type="http://schemas.openxmlformats.org/officeDocument/2006/relationships/hyperlink" Target="https://data.colorado.gov/Demographics/Census-Block-Groups-2000-SF3/us3j-cyz6" TargetMode="External"/><Relationship Id="rId81" Type="http://schemas.openxmlformats.org/officeDocument/2006/relationships/hyperlink" Target="https://data.colorado.gov/Demographics/Census-Tracts-2000-SF3/p674-r4h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ata.colorado.gov/Transportation/Colorado-Truck-Station-Electrification/c8jj-hcxj" TargetMode="External"/><Relationship Id="rId3" Type="http://schemas.openxmlformats.org/officeDocument/2006/relationships/hyperlink" Target="https://data.colorado.gov/Agriculture/Colorado-Aquaculture-Permittees/e6e8-qmi7" TargetMode="External"/><Relationship Id="rId4" Type="http://schemas.openxmlformats.org/officeDocument/2006/relationships/hyperlink" Target="https://data.colorado.gov/Higher-Education/CDHE-Degrees-Awarded/hxf8-ab6k" TargetMode="External"/><Relationship Id="rId9" Type="http://schemas.openxmlformats.org/officeDocument/2006/relationships/hyperlink" Target="https://data.colorado.gov/Labor-Employment/Occupational-Employment-Statistics/busm-qa5b" TargetMode="External"/><Relationship Id="rId5" Type="http://schemas.openxmlformats.org/officeDocument/2006/relationships/hyperlink" Target="https://data.colorado.gov/Higher-Education/CDHE-Enrollment/p8m4-v33g" TargetMode="External"/><Relationship Id="rId6" Type="http://schemas.openxmlformats.org/officeDocument/2006/relationships/hyperlink" Target="https://data.colorado.gov/Higher-Education/CDHE-Financial-Aid/g53r-j5td" TargetMode="External"/><Relationship Id="rId7" Type="http://schemas.openxmlformats.org/officeDocument/2006/relationships/hyperlink" Target="https://data.colorado.gov/Labor-Employment/Covered-Employment-by-Industry/cjkq-q9ih" TargetMode="External"/><Relationship Id="rId8" Type="http://schemas.openxmlformats.org/officeDocument/2006/relationships/hyperlink" Target="https://data.colorado.gov/Labor-Employment/Employment-Unemployment-Estimates/4e3w-qire" TargetMode="External"/><Relationship Id="rId73" Type="http://schemas.openxmlformats.org/officeDocument/2006/relationships/hyperlink" Target="https://data.colorado.gov/Demographics/Census-Places-2000-SF1/c6qj-6kx2" TargetMode="External"/><Relationship Id="rId72" Type="http://schemas.openxmlformats.org/officeDocument/2006/relationships/hyperlink" Target="https://data.colorado.gov/Demographics/Census-Zip-Codes-2000-SF3/bd44-na6d" TargetMode="External"/><Relationship Id="rId75" Type="http://schemas.openxmlformats.org/officeDocument/2006/relationships/hyperlink" Target="https://data.colorado.gov/Demographics/Census-County-Subdivisions-2000-SF3/f3th-4ste" TargetMode="External"/><Relationship Id="rId74" Type="http://schemas.openxmlformats.org/officeDocument/2006/relationships/hyperlink" Target="https://data.colorado.gov/Demographics/Census-State-2000-SF1/cuid-432h" TargetMode="External"/><Relationship Id="rId77" Type="http://schemas.openxmlformats.org/officeDocument/2006/relationships/hyperlink" Target="https://data.colorado.gov/Demographics/Census-Counties-2000-SF3/gvnt-p2w8" TargetMode="External"/><Relationship Id="rId76" Type="http://schemas.openxmlformats.org/officeDocument/2006/relationships/hyperlink" Target="https://data.colorado.gov/Demographics/Census-State-2000-SF3/fjhv-ruxa" TargetMode="External"/><Relationship Id="rId79" Type="http://schemas.openxmlformats.org/officeDocument/2006/relationships/hyperlink" Target="https://data.colorado.gov/Demographics/Census-Block-Groups-2000-SF1/nbfg-y9mh" TargetMode="External"/><Relationship Id="rId78" Type="http://schemas.openxmlformats.org/officeDocument/2006/relationships/hyperlink" Target="https://data.colorado.gov/Demographics/Census-Zip-Codes-2000-SF1/khe9-7d2c" TargetMode="External"/><Relationship Id="rId71" Type="http://schemas.openxmlformats.org/officeDocument/2006/relationships/hyperlink" Target="https://data.colorado.gov/Demographics/Census-Tracts-2000-SF1/8vnm-57r6" TargetMode="External"/><Relationship Id="rId70" Type="http://schemas.openxmlformats.org/officeDocument/2006/relationships/hyperlink" Target="https://data.colorado.gov/Demographics/Census-Places-2000-SF3/7yta-8qvv" TargetMode="External"/><Relationship Id="rId62" Type="http://schemas.openxmlformats.org/officeDocument/2006/relationships/hyperlink" Target="https://data.colorado.gov/Demographics/Colorado-Census-ACS-County-Subdivisions-2007-2011/6gtx-i289" TargetMode="External"/><Relationship Id="rId61" Type="http://schemas.openxmlformats.org/officeDocument/2006/relationships/hyperlink" Target="https://data.colorado.gov/Demographics/Colorado-Census-ACS-County-2007-2011/22bw-ijyi" TargetMode="External"/><Relationship Id="rId64" Type="http://schemas.openxmlformats.org/officeDocument/2006/relationships/hyperlink" Target="https://data.colorado.gov/Demographics/Colorado-Census-ACS-County-Subdivisions-2008-2012/mxmm-svgz" TargetMode="External"/><Relationship Id="rId63" Type="http://schemas.openxmlformats.org/officeDocument/2006/relationships/hyperlink" Target="https://data.colorado.gov/Demographics/Colorado-Census-ACS-Block-Groups-2008-2012/jjnc-cu9z" TargetMode="External"/><Relationship Id="rId66" Type="http://schemas.openxmlformats.org/officeDocument/2006/relationships/hyperlink" Target="https://data.colorado.gov/Demographics/Colorado-Census-ACS-County-2008-2012/xwky-bmsn" TargetMode="External"/><Relationship Id="rId65" Type="http://schemas.openxmlformats.org/officeDocument/2006/relationships/hyperlink" Target="https://data.colorado.gov/Demographics/Colorado-Census-ACS-Tracts-2007-2011/xh4c-32wb" TargetMode="External"/><Relationship Id="rId68" Type="http://schemas.openxmlformats.org/officeDocument/2006/relationships/hyperlink" Target="https://data.colorado.gov/Demographics/Colorado-Census-ACS-Block-Groups-2007-2011/6ddv-3hk2" TargetMode="External"/><Relationship Id="rId67" Type="http://schemas.openxmlformats.org/officeDocument/2006/relationships/hyperlink" Target="https://data.colorado.gov/Demographics/Colorado-Census-ACS-Tracts-2008-2012/yqfw-dg5f" TargetMode="External"/><Relationship Id="rId60" Type="http://schemas.openxmlformats.org/officeDocument/2006/relationships/hyperlink" Target="https://data.colorado.gov/Demographics/Colorado-Census-ACS-School-Districts-2008-2012/xg8m-4prc" TargetMode="External"/><Relationship Id="rId69" Type="http://schemas.openxmlformats.org/officeDocument/2006/relationships/hyperlink" Target="https://data.colorado.gov/Demographics/Census-Blocks-2000/r87x-h98m" TargetMode="External"/><Relationship Id="rId51" Type="http://schemas.openxmlformats.org/officeDocument/2006/relationships/hyperlink" Target="https://data.colorado.gov/Demographics/Colorado-Census-ACS-CSA-2008-2012/2ddb-srxn" TargetMode="External"/><Relationship Id="rId50" Type="http://schemas.openxmlformats.org/officeDocument/2006/relationships/hyperlink" Target="https://data.colorado.gov/dataset/Colorado-Daily-Precipitation-Reports/mqid-8hv2" TargetMode="External"/><Relationship Id="rId53" Type="http://schemas.openxmlformats.org/officeDocument/2006/relationships/hyperlink" Target="https://data.colorado.gov/Demographics/Colorado-Census-ACS-Places-2008-2012/n53p-giqe" TargetMode="External"/><Relationship Id="rId52" Type="http://schemas.openxmlformats.org/officeDocument/2006/relationships/hyperlink" Target="https://data.colorado.gov/Demographics/Colorado-Census-ACS-State-2008-2012/fr27-d5rz" TargetMode="External"/><Relationship Id="rId55" Type="http://schemas.openxmlformats.org/officeDocument/2006/relationships/hyperlink" Target="https://data.colorado.gov/Demographics/Colorado-Census-ACS-CBSA-2007-2011/qx2d-46a5" TargetMode="External"/><Relationship Id="rId54" Type="http://schemas.openxmlformats.org/officeDocument/2006/relationships/hyperlink" Target="https://data.colorado.gov/Demographics/Colorado-Census-ACS-School-Districts-2007-2011/p562-ke9a" TargetMode="External"/><Relationship Id="rId57" Type="http://schemas.openxmlformats.org/officeDocument/2006/relationships/hyperlink" Target="https://data.colorado.gov/Demographics/Colorado-Census-ACS-CSA-2007-2011/sdgy-egf7" TargetMode="External"/><Relationship Id="rId56" Type="http://schemas.openxmlformats.org/officeDocument/2006/relationships/hyperlink" Target="https://data.colorado.gov/Demographics/Colorado-Census-ACS-State-2007-2011/rntb-5cdp" TargetMode="External"/><Relationship Id="rId59" Type="http://schemas.openxmlformats.org/officeDocument/2006/relationships/hyperlink" Target="https://data.colorado.gov/Demographics/Colorado-Census-ACS-CBSA-2008-2012/v56b-yh3u" TargetMode="External"/><Relationship Id="rId58" Type="http://schemas.openxmlformats.org/officeDocument/2006/relationships/hyperlink" Target="https://data.colorado.gov/Demographics/Colorado-Census-ACS-Places-2007-2011/ueer-yy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2.71"/>
    <col customWidth="1" min="2" max="2" width="25.14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tr">
        <f>HYPERLINK("https://data.colorado.gov/dataset/Colorado-State-Government-Departments-Expenses-and/rifs-n6ib","rifs-n6ib")</f>
        <v>rifs-n6ib</v>
      </c>
    </row>
    <row r="3">
      <c r="A3" s="2" t="s">
        <v>5</v>
      </c>
      <c r="B3" s="2" t="s">
        <v>6</v>
      </c>
      <c r="C3" s="4" t="s">
        <v>7</v>
      </c>
    </row>
    <row r="4">
      <c r="A4" s="2" t="s">
        <v>8</v>
      </c>
      <c r="B4" s="2" t="s">
        <v>9</v>
      </c>
      <c r="C4" s="5" t="str">
        <f>HYPERLINK("https://data.colorado.gov/Business/GDP-by-Metropolitan-Statistical-Area-in-Colorado/82s5-cpkk","82s5-cpkk")</f>
        <v>82s5-cpkk</v>
      </c>
    </row>
    <row r="5">
      <c r="A5" s="2" t="s">
        <v>10</v>
      </c>
      <c r="B5" s="2" t="s">
        <v>9</v>
      </c>
      <c r="C5" s="5" t="str">
        <f>HYPERLINK("https://data.colorado.gov/Business/Personal-Consumption-Expenditures-by-State/n55r-9hud","n55r-9hud")</f>
        <v>n55r-9hud</v>
      </c>
    </row>
    <row r="6">
      <c r="A6" s="2" t="s">
        <v>11</v>
      </c>
      <c r="B6" s="2" t="s">
        <v>12</v>
      </c>
      <c r="C6" s="6" t="str">
        <f>HYPERLINK("https://data.colorado.gov/Agriculture/Farmers-Markets-in-Colorado-2017/ms6b-y4xc","ms6b-y4xc")</f>
        <v>ms6b-y4xc</v>
      </c>
    </row>
    <row r="7">
      <c r="A7" s="2" t="s">
        <v>13</v>
      </c>
      <c r="B7" s="2" t="s">
        <v>12</v>
      </c>
      <c r="C7" s="4" t="s">
        <v>14</v>
      </c>
    </row>
    <row r="8">
      <c r="A8" s="2" t="s">
        <v>15</v>
      </c>
      <c r="B8" s="2" t="s">
        <v>16</v>
      </c>
      <c r="C8" s="7" t="s">
        <v>17</v>
      </c>
    </row>
    <row r="9">
      <c r="A9" s="2" t="s">
        <v>18</v>
      </c>
      <c r="B9" s="2" t="s">
        <v>16</v>
      </c>
      <c r="C9" s="7" t="s">
        <v>19</v>
      </c>
    </row>
    <row r="10">
      <c r="A10" s="2" t="s">
        <v>20</v>
      </c>
      <c r="B10" s="2" t="s">
        <v>16</v>
      </c>
      <c r="C10" s="7" t="s">
        <v>21</v>
      </c>
    </row>
    <row r="11">
      <c r="A11" s="2" t="s">
        <v>22</v>
      </c>
      <c r="B11" s="2" t="s">
        <v>23</v>
      </c>
      <c r="C11" s="4" t="str">
        <f>HYPERLINK("https://data.colorado.gov/Education/School-Programs-in-Colorado/jnj7-fw37","jnj7-fw37")</f>
        <v>jnj7-fw37</v>
      </c>
    </row>
    <row r="12">
      <c r="A12" s="2" t="s">
        <v>24</v>
      </c>
      <c r="B12" s="2" t="s">
        <v>23</v>
      </c>
      <c r="C12" s="8" t="str">
        <f>HYPERLINK("https://data.colorado.gov/dataset/Long-Term-Employment-Projections-in-Colorado/gyeb-jc69","gyeb-jc69")</f>
        <v>gyeb-jc69</v>
      </c>
    </row>
    <row r="13">
      <c r="A13" s="2" t="s">
        <v>25</v>
      </c>
      <c r="B13" s="2" t="s">
        <v>23</v>
      </c>
      <c r="C13" s="8" t="str">
        <f>HYPERLINK("https://data.colorado.gov/dataset/Short-Term-Employment-Projections-in-Colorado/u2t6-bfhr","u2t6-bfhr")</f>
        <v>u2t6-bfhr</v>
      </c>
    </row>
    <row r="14">
      <c r="A14" s="2" t="s">
        <v>26</v>
      </c>
      <c r="B14" s="2" t="s">
        <v>23</v>
      </c>
      <c r="C14" s="4" t="s">
        <v>27</v>
      </c>
    </row>
    <row r="15">
      <c r="A15" s="2" t="s">
        <v>28</v>
      </c>
      <c r="B15" s="2" t="s">
        <v>23</v>
      </c>
      <c r="C15" s="4" t="s">
        <v>29</v>
      </c>
    </row>
    <row r="16">
      <c r="A16" s="2" t="s">
        <v>30</v>
      </c>
      <c r="B16" s="2" t="s">
        <v>23</v>
      </c>
      <c r="C16" s="4" t="s">
        <v>31</v>
      </c>
    </row>
    <row r="17">
      <c r="A17" s="2" t="s">
        <v>32</v>
      </c>
      <c r="B17" s="2" t="s">
        <v>23</v>
      </c>
      <c r="C17" s="6" t="s">
        <v>33</v>
      </c>
    </row>
    <row r="18">
      <c r="A18" s="2" t="s">
        <v>34</v>
      </c>
      <c r="B18" s="2" t="s">
        <v>23</v>
      </c>
      <c r="C18" s="4" t="str">
        <f>HYPERLINK("https://data.colorado.gov/Labor-Employment/Annual-Census-Population-Estimates-for-Colorado-Co/bu8h-8sux","bu8h-8sux")</f>
        <v>bu8h-8sux</v>
      </c>
    </row>
    <row r="19">
      <c r="A19" s="2" t="s">
        <v>35</v>
      </c>
      <c r="B19" s="2" t="s">
        <v>23</v>
      </c>
      <c r="C19" s="4" t="s">
        <v>36</v>
      </c>
    </row>
    <row r="20">
      <c r="A20" s="2" t="s">
        <v>37</v>
      </c>
      <c r="B20" s="2" t="s">
        <v>23</v>
      </c>
      <c r="C20" s="4" t="s">
        <v>38</v>
      </c>
    </row>
    <row r="21">
      <c r="A21" s="2" t="s">
        <v>39</v>
      </c>
      <c r="B21" s="2" t="s">
        <v>40</v>
      </c>
      <c r="C21" s="8" t="str">
        <f>HYPERLINK("https://data.colorado.gov/Business/Retail-Reports-by-Industry-and-City-in-Colorado/k3gg-hhc8","k3gg-hhc8")</f>
        <v>k3gg-hhc8</v>
      </c>
    </row>
    <row r="22">
      <c r="A22" s="2" t="s">
        <v>41</v>
      </c>
      <c r="B22" s="2" t="s">
        <v>40</v>
      </c>
      <c r="C22" s="8" t="str">
        <f>HYPERLINK("https://data.colorado.gov/dataset/Retail-Reports-by-County-in-Colorado/x8tb-f3vh/","x8tb-f3vh")</f>
        <v>x8tb-f3vh</v>
      </c>
    </row>
    <row r="23">
      <c r="A23" s="2" t="s">
        <v>42</v>
      </c>
      <c r="B23" s="2" t="s">
        <v>40</v>
      </c>
      <c r="C23" s="8" t="str">
        <f>HYPERLINK("https://data.colorado.gov/dataset/Retail-Reports-by-City-in-Colorado/2yhn-3dbj/revisions/0","2yhn-3dbj")</f>
        <v>2yhn-3dbj</v>
      </c>
    </row>
    <row r="24">
      <c r="A24" s="2" t="s">
        <v>43</v>
      </c>
      <c r="B24" s="2" t="s">
        <v>40</v>
      </c>
      <c r="C24" s="8" t="str">
        <f>HYPERLINK("https://data.colorado.gov/Business/Retail-Reports-by-Industry-in-Colorado/6kn4-89kh","6kn4-89kh")</f>
        <v>6kn4-89kh</v>
      </c>
    </row>
    <row r="25">
      <c r="A25" s="2" t="s">
        <v>44</v>
      </c>
      <c r="B25" s="2" t="s">
        <v>45</v>
      </c>
      <c r="C25" s="8" t="str">
        <f>HYPERLINK("https://data.colorado.gov/Municipal/Restaurant-Inspections-in-Tri-County-Colorado/869n-zj3f","869n-zj3f")</f>
        <v>869n-zj3f</v>
      </c>
    </row>
    <row r="26">
      <c r="A26" s="2" t="s">
        <v>46</v>
      </c>
      <c r="B26" s="2" t="s">
        <v>40</v>
      </c>
      <c r="C26" s="8" t="str">
        <f>HYPERLINK("https://data.colorado.gov/Business/MED-Licensed-Medical-and-Retail-Marijuana-Business/sqs8-2un5","sqs8-2un5")</f>
        <v>sqs8-2un5</v>
      </c>
    </row>
    <row r="27">
      <c r="A27" s="2" t="s">
        <v>47</v>
      </c>
      <c r="B27" s="2" t="s">
        <v>40</v>
      </c>
      <c r="C27" s="5" t="str">
        <f>HYPERLINK("https://data.colorado.gov/Revenue/Marijuana-Sales-Tax-2-9-Revenues-in-Colorado-/3sm5-jtur","3sm5-jtur")</f>
        <v>3sm5-jtur</v>
      </c>
    </row>
    <row r="28">
      <c r="A28" s="2" t="s">
        <v>48</v>
      </c>
      <c r="B28" s="2" t="s">
        <v>40</v>
      </c>
      <c r="C28" s="5" t="str">
        <f>HYPERLINK("https://data.colorado.gov/dataset/State-Special-Tax-on-Marijuana-Revenues-by-City/ehk3-i5tr","ehk3-i5tr")</f>
        <v>ehk3-i5tr</v>
      </c>
    </row>
    <row r="29">
      <c r="A29" s="2" t="s">
        <v>49</v>
      </c>
      <c r="B29" s="2" t="s">
        <v>40</v>
      </c>
      <c r="C29" s="5" t="str">
        <f>HYPERLINK("https://data.colorado.gov/Revenue/State-Special-Tax-Revenues-from-Marijuana-by-Count/v9m8-x8dh","v9m8-x8dh")</f>
        <v>v9m8-x8dh</v>
      </c>
    </row>
    <row r="30">
      <c r="A30" s="2" t="s">
        <v>50</v>
      </c>
      <c r="B30" s="2" t="s">
        <v>40</v>
      </c>
      <c r="C30" s="5" t="str">
        <f>HYPERLINK("https://data.colorado.gov/Revenue/Statewide-Marijuana-Sales-by-County/j7a3-jgd3","j7a3-jgd3")</f>
        <v>j7a3-jgd3</v>
      </c>
    </row>
    <row r="31">
      <c r="A31" s="2" t="s">
        <v>51</v>
      </c>
      <c r="B31" s="2" t="s">
        <v>40</v>
      </c>
      <c r="C31" s="8" t="str">
        <f>HYPERLINK("https://data.colorado.gov/dataset/Liquor-Compliance-Check-Statistics-in-Colorado/kapc-ib6e","kapc-ib6e")</f>
        <v>kapc-ib6e</v>
      </c>
    </row>
    <row r="32">
      <c r="A32" s="2" t="s">
        <v>52</v>
      </c>
      <c r="B32" s="2" t="s">
        <v>40</v>
      </c>
      <c r="C32" s="8" t="str">
        <f>HYPERLINK("https://data.colorado.gov/Business/Recently-Approved-Liquor-Licenses-in-Colorado/htyp-tqzh","htyp-tqzh")</f>
        <v>htyp-tqzh</v>
      </c>
    </row>
    <row r="33">
      <c r="A33" s="2" t="s">
        <v>53</v>
      </c>
      <c r="B33" s="2" t="s">
        <v>40</v>
      </c>
      <c r="C33" s="8" t="str">
        <f>HYPERLINK("https://data.colorado.gov/Business/Liquor-Licenses-in-Colorado/ier5-5ms2","ier5-5ms2")</f>
        <v>ier5-5ms2</v>
      </c>
    </row>
    <row r="34">
      <c r="A34" s="2" t="s">
        <v>54</v>
      </c>
      <c r="B34" s="2" t="s">
        <v>40</v>
      </c>
      <c r="C34" s="8" t="str">
        <f>HYPERLINK("https://data.colorado.gov/Business/Recently-Expired-And-Surrendered-Licenses-in-Color/pwjb-9dd5","pwjb-9dd5")</f>
        <v>pwjb-9dd5</v>
      </c>
    </row>
    <row r="35">
      <c r="A35" s="2" t="s">
        <v>55</v>
      </c>
      <c r="B35" s="2" t="s">
        <v>40</v>
      </c>
      <c r="C35" s="8" t="str">
        <f>HYPERLINK("https://data.colorado.gov/dataset/Breweries-Wineries-and-Distilleries-in-Colorado/9pwz-gi5v","9pwz-gi5v")</f>
        <v>9pwz-gi5v</v>
      </c>
    </row>
    <row r="36">
      <c r="A36" s="2" t="s">
        <v>56</v>
      </c>
      <c r="B36" s="2" t="s">
        <v>40</v>
      </c>
      <c r="C36" s="8" t="str">
        <f>HYPERLINK("https://data.colorado.gov/dataset/Temporary-Manufacturer-Sales-Room-Tasting-Permits-/d4s4-xqg6","d4s4-xqg6")</f>
        <v>d4s4-xqg6</v>
      </c>
    </row>
    <row r="37">
      <c r="A37" s="2" t="s">
        <v>57</v>
      </c>
      <c r="B37" s="2" t="s">
        <v>58</v>
      </c>
      <c r="C37" s="5" t="str">
        <f>HYPERLINK("https://data.colorado.gov/Local-Aggregation/Parcels-in-Denver/msap-49q7","msap-49q7")</f>
        <v>msap-49q7</v>
      </c>
    </row>
    <row r="38">
      <c r="A38" s="2" t="s">
        <v>59</v>
      </c>
      <c r="B38" s="2" t="s">
        <v>58</v>
      </c>
      <c r="C38" s="5" t="str">
        <f>HYPERLINK("https://data.colorado.gov/Environment/Tree-Inventory-Denver/wz8h-dap6","wz8h-dap6")</f>
        <v>wz8h-dap6</v>
      </c>
    </row>
    <row r="39">
      <c r="A39" s="2" t="s">
        <v>60</v>
      </c>
      <c r="B39" s="2" t="s">
        <v>58</v>
      </c>
      <c r="C39" s="5" t="str">
        <f>HYPERLINK("https://data.colorado.gov/Economic-Growth/General-Improvement-Districts-in-Denver/g62i-kdzu","g62i-kdzu")</f>
        <v>g62i-kdzu</v>
      </c>
    </row>
    <row r="40">
      <c r="A40" s="2" t="s">
        <v>61</v>
      </c>
      <c r="B40" s="2" t="s">
        <v>58</v>
      </c>
      <c r="C40" s="5" t="str">
        <f>HYPERLINK("https://data.colorado.gov/Economic-Growth/Neighborhood-Business-Revitalization-Corridors-in-/ifza-iedd","ifza-iedd")</f>
        <v>ifza-iedd</v>
      </c>
    </row>
    <row r="41">
      <c r="A41" s="2" t="s">
        <v>62</v>
      </c>
      <c r="B41" s="2" t="s">
        <v>58</v>
      </c>
      <c r="C41" s="5" t="str">
        <f>HYPERLINK("https://data.colorado.gov/Recreation/Points-of-Interest-in-Denver/y6w6-igw6","y6w6-igw6")</f>
        <v>y6w6-igw6</v>
      </c>
    </row>
    <row r="42">
      <c r="A42" s="2" t="s">
        <v>63</v>
      </c>
      <c r="B42" s="2" t="s">
        <v>58</v>
      </c>
      <c r="C42" s="5" t="str">
        <f>HYPERLINK("https://data.colorado.gov/Economic-Growth/Food-Stores-in-Denver/hysf-mrke","hysf-mrke")</f>
        <v>hysf-mrke</v>
      </c>
    </row>
    <row r="43">
      <c r="A43" s="2" t="s">
        <v>64</v>
      </c>
      <c r="B43" s="2" t="s">
        <v>58</v>
      </c>
      <c r="C43" s="5" t="str">
        <f>HYPERLINK("https://data.colorado.gov/Health/Body-Art-Licenses-in-Denver/n9gj-cjub","n9gj-cjub")</f>
        <v>n9gj-cjub</v>
      </c>
    </row>
    <row r="44">
      <c r="A44" s="2" t="s">
        <v>65</v>
      </c>
      <c r="B44" s="2" t="s">
        <v>58</v>
      </c>
      <c r="C44" s="5" t="str">
        <f>HYPERLINK("https://data.colorado.gov/Economic-Growth/Business-Improvement-Districts-in-Denver/qtga-qgdf","qtga-qgdf")</f>
        <v>qtga-qgdf</v>
      </c>
    </row>
    <row r="45">
      <c r="A45" s="2" t="s">
        <v>66</v>
      </c>
      <c r="B45" s="2" t="s">
        <v>58</v>
      </c>
      <c r="C45" s="5" t="str">
        <f>HYPERLINK("https://data.colorado.gov/Business/Active-Business-Licenses-in-Denver/s9wt-dsfz","s9wt-dsfz")</f>
        <v>s9wt-dsfz</v>
      </c>
    </row>
    <row r="46">
      <c r="A46" s="2" t="s">
        <v>67</v>
      </c>
      <c r="B46" s="2" t="s">
        <v>58</v>
      </c>
      <c r="C46" s="5" t="str">
        <f>HYPERLINK("https://data.colorado.gov/Environment/Tree-Canopy-Assessment-Denver/xi27-7j3e","xi27-7j3e")</f>
        <v>xi27-7j3e</v>
      </c>
    </row>
    <row r="47">
      <c r="A47" s="2" t="s">
        <v>68</v>
      </c>
      <c r="B47" s="2" t="s">
        <v>58</v>
      </c>
      <c r="C47" s="5" t="s">
        <v>69</v>
      </c>
    </row>
    <row r="48">
      <c r="A48" s="2" t="s">
        <v>70</v>
      </c>
      <c r="B48" s="2" t="s">
        <v>40</v>
      </c>
      <c r="C48" s="8" t="str">
        <f>HYPERLINK("https://data.colorado.gov/dataset/Special-Events-Requiring-a-Liquor-Permit-in-Colora/d6t8-xish","d6t8-xish")</f>
        <v>d6t8-xish</v>
      </c>
    </row>
    <row r="49">
      <c r="A49" s="2" t="s">
        <v>71</v>
      </c>
      <c r="B49" s="2" t="s">
        <v>40</v>
      </c>
      <c r="C49" s="4" t="str">
        <f>HYPERLINK("https://data.colorado.gov/Business/Building-Material-Sales-in-Colorado/hbkb-4hbj","hbkb-4hbj")</f>
        <v>hbkb-4hbj</v>
      </c>
    </row>
    <row r="50">
      <c r="A50" s="2" t="s">
        <v>72</v>
      </c>
      <c r="B50" s="2" t="s">
        <v>40</v>
      </c>
      <c r="C50" s="4" t="str">
        <f>HYPERLINK("https://data.colorado.gov/Business/Motor-Vehicle-Sales-in-Colorado/pdd3-umrz","pdd3-umrz")</f>
        <v>pdd3-umrz</v>
      </c>
    </row>
    <row r="51">
      <c r="A51" s="2" t="s">
        <v>73</v>
      </c>
      <c r="B51" s="2" t="s">
        <v>40</v>
      </c>
      <c r="C51" s="4" t="str">
        <f>HYPERLINK("https://data.colorado.gov/Business/Restaurant-Sales-in-Colorado/rjvq-j29g","rjvq-j29g")</f>
        <v>rjvq-j29g</v>
      </c>
    </row>
    <row r="52">
      <c r="A52" s="2" t="s">
        <v>74</v>
      </c>
      <c r="B52" s="2" t="s">
        <v>40</v>
      </c>
      <c r="C52" s="4" t="str">
        <f>HYPERLINK("https://data.colorado.gov/Labor-Employment/DOR-Retail-Sales-by-County-and-Industry/fe4v-h3pk","fe4v-h3pk")</f>
        <v>fe4v-h3pk</v>
      </c>
    </row>
    <row r="53">
      <c r="A53" s="2" t="s">
        <v>75</v>
      </c>
      <c r="B53" s="2" t="s">
        <v>40</v>
      </c>
      <c r="C53" s="4" t="str">
        <f>HYPERLINK("https://data.colorado.gov/Labor-Employment/DOR-Taxes-by-County-and-Industry/ax6t-kdim","ax6t-kdim")</f>
        <v>ax6t-kdim</v>
      </c>
    </row>
    <row r="54">
      <c r="A54" s="2" t="s">
        <v>76</v>
      </c>
      <c r="B54" s="2" t="s">
        <v>40</v>
      </c>
      <c r="C54" s="7" t="s">
        <v>77</v>
      </c>
    </row>
    <row r="55">
      <c r="A55" s="2" t="s">
        <v>78</v>
      </c>
      <c r="B55" s="2" t="s">
        <v>40</v>
      </c>
      <c r="C55" s="7" t="s">
        <v>79</v>
      </c>
    </row>
    <row r="56">
      <c r="A56" s="2" t="s">
        <v>80</v>
      </c>
      <c r="B56" s="2" t="s">
        <v>40</v>
      </c>
      <c r="C56" s="7" t="s">
        <v>81</v>
      </c>
    </row>
    <row r="57">
      <c r="A57" s="2" t="s">
        <v>82</v>
      </c>
      <c r="B57" s="2" t="s">
        <v>40</v>
      </c>
      <c r="C57" s="7" t="s">
        <v>83</v>
      </c>
    </row>
    <row r="58">
      <c r="A58" s="2" t="s">
        <v>84</v>
      </c>
      <c r="B58" s="2" t="s">
        <v>85</v>
      </c>
      <c r="C58" s="6" t="str">
        <f>HYPERLINK("https://data.colorado.gov/Housing/Real-Estate-Professionals-in-Colorado/4zse-6bnw","4zse-6bnw")</f>
        <v>4zse-6bnw</v>
      </c>
    </row>
    <row r="59">
      <c r="A59" s="2" t="s">
        <v>86</v>
      </c>
      <c r="B59" s="2" t="s">
        <v>40</v>
      </c>
      <c r="C59" s="8" t="s">
        <v>87</v>
      </c>
    </row>
    <row r="60">
      <c r="A60" s="2" t="s">
        <v>88</v>
      </c>
      <c r="B60" s="2" t="s">
        <v>89</v>
      </c>
      <c r="C60" s="8" t="str">
        <f>HYPERLINK("https://data.colorado.gov/Nonprofit-Data/Charities-Solicitation-Type-by-Solicitation-in-Col/34aw-ny67/","34aw-ny67")</f>
        <v>34aw-ny67</v>
      </c>
    </row>
    <row r="61">
      <c r="A61" s="2" t="s">
        <v>90</v>
      </c>
      <c r="B61" s="2" t="s">
        <v>89</v>
      </c>
      <c r="C61" s="8" t="str">
        <f>HYPERLINK("https://data.colorado.gov/Business/Current-Notaries-in-Colorado/k4uv-yvnk","k4uv-yvnk")</f>
        <v>k4uv-yvnk</v>
      </c>
    </row>
    <row r="62">
      <c r="A62" s="2" t="s">
        <v>91</v>
      </c>
      <c r="B62" s="2" t="s">
        <v>92</v>
      </c>
      <c r="C62" s="8" t="str">
        <f>HYPERLINK("https://data.colorado.gov/dataset/Restaurant-Inspections-in-Boulder-County-Colorado/tuvj-xz3m","tuvj-xz3m")</f>
        <v>tuvj-xz3m</v>
      </c>
    </row>
    <row r="63">
      <c r="A63" s="2" t="s">
        <v>93</v>
      </c>
      <c r="B63" s="2" t="s">
        <v>89</v>
      </c>
      <c r="C63" s="4" t="str">
        <f>HYPERLINK("https://data.colorado.gov/Health/Durable-Medical-Equipment-Suppliers-in-Colorado/s7ct-nf65","s7ct-nf65")</f>
        <v>s7ct-nf65</v>
      </c>
    </row>
    <row r="64">
      <c r="A64" s="2" t="s">
        <v>94</v>
      </c>
      <c r="B64" s="2" t="s">
        <v>89</v>
      </c>
      <c r="C64" s="4" t="str">
        <f>HYPERLINK("https://data.colorado.gov/Legislative/Directory-of-Lobbyist-Clients-in-Colorado/35k5-cv8s","35k5-cv8s")</f>
        <v>35k5-cv8s</v>
      </c>
    </row>
    <row r="65">
      <c r="A65" s="2" t="s">
        <v>95</v>
      </c>
      <c r="B65" s="2" t="s">
        <v>89</v>
      </c>
      <c r="C65" s="4" t="str">
        <f>HYPERLINK("https://data.colorado.gov/Legislative/Directory-of-Lobbyists-in-Colorado/bqa5-gr84","bqa5-gr84")</f>
        <v>bqa5-gr84</v>
      </c>
    </row>
    <row r="66">
      <c r="A66" s="2" t="s">
        <v>96</v>
      </c>
      <c r="B66" s="2" t="s">
        <v>89</v>
      </c>
      <c r="C66" s="4" t="str">
        <f>HYPERLINK("https://data.colorado.gov/Legislative/Expenses-for-Lobbyists-in-Colorado/eqsm-7ah7","eqsm-7ah7")</f>
        <v>eqsm-7ah7</v>
      </c>
    </row>
    <row r="67">
      <c r="A67" s="2" t="s">
        <v>97</v>
      </c>
      <c r="B67" s="2" t="s">
        <v>89</v>
      </c>
      <c r="C67" s="4" t="str">
        <f>HYPERLINK("https://data.colorado.gov/Legislative/Characterization-of-Lobbyist-Clients-in-Colorado/g89g-muvw","g89g-muvw")</f>
        <v>g89g-muvw</v>
      </c>
    </row>
    <row r="68">
      <c r="A68" s="2" t="s">
        <v>98</v>
      </c>
      <c r="B68" s="2" t="s">
        <v>89</v>
      </c>
      <c r="C68" s="4" t="str">
        <f>HYPERLINK("https://data.colorado.gov/Legislative/Subcontractors-for-Lobbyists-in-Colorado/gcmk-9nwy","gcmk-9nwy")</f>
        <v>gcmk-9nwy</v>
      </c>
    </row>
    <row r="69">
      <c r="A69" s="2" t="s">
        <v>99</v>
      </c>
      <c r="B69" s="2" t="s">
        <v>89</v>
      </c>
      <c r="C69" s="4" t="str">
        <f>HYPERLINK("https://data.colorado.gov/Legislative/Bill-Information-and-Position-with-Income-of-Lobby/gxnn-wthy","gxnn-wthy")</f>
        <v>gxnn-wthy</v>
      </c>
    </row>
    <row r="70">
      <c r="A70" s="2" t="s">
        <v>100</v>
      </c>
      <c r="B70" s="2" t="s">
        <v>89</v>
      </c>
      <c r="C70" s="4" t="s">
        <v>101</v>
      </c>
    </row>
    <row r="71">
      <c r="A71" s="2" t="s">
        <v>102</v>
      </c>
      <c r="B71" s="2" t="s">
        <v>89</v>
      </c>
      <c r="C71" s="7" t="s">
        <v>103</v>
      </c>
    </row>
    <row r="72">
      <c r="A72" s="2" t="s">
        <v>104</v>
      </c>
      <c r="B72" s="2" t="s">
        <v>89</v>
      </c>
      <c r="C72" s="7" t="s">
        <v>105</v>
      </c>
    </row>
    <row r="73">
      <c r="A73" s="2" t="s">
        <v>106</v>
      </c>
      <c r="B73" s="2" t="s">
        <v>89</v>
      </c>
      <c r="C73" s="7" t="s">
        <v>107</v>
      </c>
    </row>
    <row r="74">
      <c r="A74" s="2" t="s">
        <v>108</v>
      </c>
      <c r="B74" s="2" t="s">
        <v>89</v>
      </c>
      <c r="C74" s="4" t="s">
        <v>109</v>
      </c>
    </row>
    <row r="75">
      <c r="A75" s="2" t="s">
        <v>110</v>
      </c>
      <c r="B75" s="2" t="s">
        <v>89</v>
      </c>
      <c r="C75" s="7" t="s">
        <v>111</v>
      </c>
    </row>
    <row r="76">
      <c r="A76" s="2" t="s">
        <v>112</v>
      </c>
      <c r="B76" s="2" t="s">
        <v>89</v>
      </c>
      <c r="C76" s="7" t="s">
        <v>113</v>
      </c>
    </row>
    <row r="77">
      <c r="A77" s="2" t="s">
        <v>114</v>
      </c>
      <c r="B77" s="2" t="s">
        <v>89</v>
      </c>
      <c r="C77" s="7" t="s">
        <v>115</v>
      </c>
    </row>
    <row r="78">
      <c r="A78" s="2" t="s">
        <v>116</v>
      </c>
      <c r="B78" s="2" t="s">
        <v>89</v>
      </c>
      <c r="C78" s="7" t="s">
        <v>117</v>
      </c>
    </row>
    <row r="79">
      <c r="A79" s="2" t="s">
        <v>118</v>
      </c>
      <c r="B79" s="2" t="s">
        <v>89</v>
      </c>
      <c r="C79" s="7" t="s">
        <v>119</v>
      </c>
    </row>
    <row r="80">
      <c r="A80" s="2" t="s">
        <v>120</v>
      </c>
      <c r="B80" s="2" t="s">
        <v>89</v>
      </c>
      <c r="C80" s="7" t="s">
        <v>121</v>
      </c>
    </row>
    <row r="81">
      <c r="A81" s="2" t="s">
        <v>122</v>
      </c>
      <c r="B81" s="2" t="s">
        <v>89</v>
      </c>
      <c r="C81" s="4" t="s">
        <v>123</v>
      </c>
    </row>
    <row r="82">
      <c r="A82" s="2" t="s">
        <v>124</v>
      </c>
      <c r="B82" s="2" t="s">
        <v>89</v>
      </c>
      <c r="C82" s="7" t="s">
        <v>125</v>
      </c>
    </row>
    <row r="83">
      <c r="A83" s="2" t="s">
        <v>126</v>
      </c>
      <c r="B83" s="2" t="s">
        <v>89</v>
      </c>
      <c r="C83" s="7" t="s">
        <v>127</v>
      </c>
    </row>
    <row r="84">
      <c r="A84" s="2" t="s">
        <v>128</v>
      </c>
      <c r="B84" s="2" t="s">
        <v>89</v>
      </c>
      <c r="C84" s="7" t="s">
        <v>129</v>
      </c>
    </row>
    <row r="85">
      <c r="A85" s="2" t="s">
        <v>130</v>
      </c>
      <c r="B85" s="2" t="s">
        <v>89</v>
      </c>
      <c r="C85" s="4" t="s">
        <v>131</v>
      </c>
    </row>
    <row r="86">
      <c r="A86" s="2" t="s">
        <v>132</v>
      </c>
      <c r="B86" s="2" t="s">
        <v>89</v>
      </c>
      <c r="C86" s="4" t="s">
        <v>133</v>
      </c>
    </row>
    <row r="87">
      <c r="A87" s="2" t="s">
        <v>134</v>
      </c>
      <c r="B87" s="2" t="s">
        <v>89</v>
      </c>
      <c r="C87" s="4" t="s">
        <v>135</v>
      </c>
    </row>
    <row r="88">
      <c r="A88" s="2" t="s">
        <v>136</v>
      </c>
      <c r="B88" s="2" t="s">
        <v>137</v>
      </c>
      <c r="C88" s="4" t="str">
        <f>HYPERLINK("https://data.colorado.gov/Transportation/Colorado-Airports/x5bw-ax3d","x5bw-ax3d")</f>
        <v>x5bw-ax3d</v>
      </c>
    </row>
    <row r="89">
      <c r="A89" s="2" t="s">
        <v>138</v>
      </c>
      <c r="B89" s="2" t="s">
        <v>137</v>
      </c>
      <c r="C89" s="4" t="s">
        <v>139</v>
      </c>
    </row>
    <row r="90">
      <c r="A90" s="2" t="s">
        <v>140</v>
      </c>
      <c r="B90" s="2" t="s">
        <v>137</v>
      </c>
      <c r="C90" s="9" t="str">
        <f>HYPERLINK("https://data.colorado.gov/dataset/CDOT-Project-Expenses-2018/n5ku-eixc","n5ku-eixc")</f>
        <v>n5ku-eixc</v>
      </c>
    </row>
    <row r="91">
      <c r="A91" s="2" t="s">
        <v>141</v>
      </c>
      <c r="B91" s="2" t="s">
        <v>137</v>
      </c>
      <c r="C91" s="9" t="str">
        <f>HYPERLINK("https://data.colorado.gov/dataset/CDOT-Project-Payroll-Expenditures-2018/rkmy-yymq","rkmy-yymq")</f>
        <v>rkmy-yymq</v>
      </c>
    </row>
    <row r="92">
      <c r="A92" s="2" t="s">
        <v>142</v>
      </c>
      <c r="B92" s="2" t="s">
        <v>137</v>
      </c>
      <c r="C92" s="9" t="str">
        <f>HYPERLINK("https://data.colorado.gov/dataset/CDOT-Project-Revenues-2018/2kvt-7ybu","2kvt-7ybu")</f>
        <v>2kvt-7ybu</v>
      </c>
    </row>
    <row r="93">
      <c r="A93" s="2" t="s">
        <v>143</v>
      </c>
      <c r="B93" s="2" t="s">
        <v>137</v>
      </c>
      <c r="C93" s="4" t="str">
        <f>HYPERLINK("https://data.colorado.gov/Transportation/Colorado-Cities/7nuk-vzhq","7nuk-vzhq")</f>
        <v>7nuk-vzhq</v>
      </c>
    </row>
    <row r="94">
      <c r="A94" s="2" t="s">
        <v>144</v>
      </c>
      <c r="B94" s="2" t="s">
        <v>137</v>
      </c>
      <c r="C94" s="4" t="str">
        <f>HYPERLINK("https://data.colorado.gov/Transportation/Construction-Project-Line-Segments-for-Funded-Road/dnyf-3m59","dnyf-3m59")</f>
        <v>dnyf-3m59</v>
      </c>
    </row>
    <row r="95">
      <c r="A95" s="2" t="s">
        <v>145</v>
      </c>
      <c r="B95" s="2" t="s">
        <v>92</v>
      </c>
      <c r="C95" s="4" t="str">
        <f>HYPERLINK("https://data.colorado.gov/dataset/Septic-Systems-in-Boulder-County-Colorado/ihbp-hi2s/","ihbp-hi2s")</f>
        <v>ihbp-hi2s</v>
      </c>
    </row>
    <row r="96">
      <c r="A96" s="2" t="s">
        <v>146</v>
      </c>
      <c r="B96" s="2" t="s">
        <v>137</v>
      </c>
      <c r="C96" s="4" t="str">
        <f>HYPERLINK("https://data.colorado.gov/Transportation/Construction-Projects-Endpoints-for-Funded-Roads-i/7bzf-viss","7bzf-viss")</f>
        <v>7bzf-viss</v>
      </c>
    </row>
    <row r="97">
      <c r="A97" s="2" t="s">
        <v>147</v>
      </c>
      <c r="B97" s="2" t="s">
        <v>137</v>
      </c>
      <c r="C97" s="4" t="str">
        <f>HYPERLINK("https://data.colorado.gov/Transportation/Colorado-Counties/67vn-ijga","67vn-ijga")</f>
        <v>67vn-ijga</v>
      </c>
    </row>
    <row r="98">
      <c r="A98" s="2" t="s">
        <v>148</v>
      </c>
      <c r="B98" s="2" t="s">
        <v>137</v>
      </c>
      <c r="C98" s="4" t="s">
        <v>149</v>
      </c>
    </row>
    <row r="99">
      <c r="A99" s="2" t="s">
        <v>150</v>
      </c>
      <c r="B99" s="2" t="s">
        <v>137</v>
      </c>
      <c r="C99" s="4" t="str">
        <f>HYPERLINK("https://data.colorado.gov/Transportation/Colorado-Highway-Milepoints/9syq-9vv5","9syq-9vv5")</f>
        <v>9syq-9vv5</v>
      </c>
    </row>
    <row r="100">
      <c r="A100" s="2" t="s">
        <v>151</v>
      </c>
      <c r="B100" s="2" t="s">
        <v>137</v>
      </c>
      <c r="C100" s="4" t="str">
        <f>HYPERLINK("https://data.colorado.gov/Transportation/Colorado-Highway-Mileposts-GPS/trm9-dm4m","trm9-dm4m")</f>
        <v>trm9-dm4m</v>
      </c>
    </row>
    <row r="101">
      <c r="A101" s="2" t="s">
        <v>152</v>
      </c>
      <c r="B101" s="2" t="s">
        <v>137</v>
      </c>
      <c r="C101" s="4" t="str">
        <f>HYPERLINK("https://data.colorado.gov/Transportation/Highway-Quality-in-Colorado/49ck-u67r","49ck-u67r")</f>
        <v>49ck-u67r</v>
      </c>
    </row>
    <row r="102">
      <c r="A102" s="2" t="s">
        <v>153</v>
      </c>
      <c r="B102" s="2" t="s">
        <v>137</v>
      </c>
      <c r="C102" s="4" t="str">
        <f>HYPERLINK("https://data.colorado.gov/Transportation/Highway-Quality-2015-in-Colorado/uhup-hcc4","uhup-hcc4")</f>
        <v>uhup-hcc4</v>
      </c>
    </row>
    <row r="103">
      <c r="A103" s="2" t="s">
        <v>154</v>
      </c>
      <c r="B103" s="2" t="s">
        <v>137</v>
      </c>
      <c r="C103" s="4" t="str">
        <f>HYPERLINK("https://data.colorado.gov/Transportation/Highway-Quality-2016-In-Colorado/d6bh-7i9s","d6bh-7i9s")</f>
        <v>d6bh-7i9s</v>
      </c>
    </row>
    <row r="104">
      <c r="A104" s="2" t="s">
        <v>155</v>
      </c>
      <c r="B104" s="2" t="s">
        <v>137</v>
      </c>
      <c r="C104" s="8" t="str">
        <f>HYPERLINK("https://data.colorado.gov/dataset/Highway-Quality-in-Colorado-2017/7amf-p4uj","7amf-p4uj")</f>
        <v>7amf-p4uj</v>
      </c>
    </row>
    <row r="105">
      <c r="A105" s="2" t="s">
        <v>156</v>
      </c>
      <c r="B105" s="2" t="s">
        <v>137</v>
      </c>
      <c r="C105" s="8" t="str">
        <f>HYPERLINK("https://data.colorado.gov/Transportation/Highway-Quality-in-Colorado-2018/skxn-j975","skxn-j975")</f>
        <v>skxn-j975</v>
      </c>
    </row>
    <row r="106">
      <c r="A106" s="2" t="s">
        <v>157</v>
      </c>
      <c r="B106" s="2" t="s">
        <v>137</v>
      </c>
      <c r="C106" s="4" t="str">
        <f>HYPERLINK("https://data.colorado.gov/Transportation/Colorado-Highway-Routes/xs2v-uzeg","xs2v-uzeg")</f>
        <v>xs2v-uzeg</v>
      </c>
    </row>
    <row r="107">
      <c r="A107" s="2" t="s">
        <v>158</v>
      </c>
      <c r="B107" s="2" t="s">
        <v>137</v>
      </c>
      <c r="C107" s="6" t="s">
        <v>159</v>
      </c>
    </row>
    <row r="108">
      <c r="A108" s="2" t="s">
        <v>160</v>
      </c>
      <c r="B108" s="2" t="s">
        <v>137</v>
      </c>
      <c r="C108" s="4" t="str">
        <f>HYPERLINK("https://data.colorado.gov/Transportation/Highway-Traffic-Counts-in-Colorado/4h6z-rhfw","4h6z-rhfw")</f>
        <v>4h6z-rhfw</v>
      </c>
    </row>
    <row r="109">
      <c r="A109" s="2" t="s">
        <v>161</v>
      </c>
      <c r="B109" s="2" t="s">
        <v>137</v>
      </c>
      <c r="C109" s="4" t="str">
        <f>HYPERLINK("https://data.colorado.gov/Transportation/Highway-Traffic-Counts-in-Colorado-for-2015/3bgg-gcfa","3bgg-gcfa")</f>
        <v>3bgg-gcfa</v>
      </c>
    </row>
    <row r="110">
      <c r="A110" s="2" t="s">
        <v>162</v>
      </c>
      <c r="B110" s="2" t="s">
        <v>137</v>
      </c>
      <c r="C110" s="4" t="str">
        <f>HYPERLINK("https://data.colorado.gov/Transportation/Highway-Traffic-Counts-in-Colorado-2016/ue4w-dnyi","ue4w-dnyi")</f>
        <v>ue4w-dnyi</v>
      </c>
    </row>
    <row r="111">
      <c r="A111" s="2" t="s">
        <v>163</v>
      </c>
      <c r="B111" s="2" t="s">
        <v>137</v>
      </c>
      <c r="C111" s="4" t="str">
        <f>HYPERLINK("https://data.colorado.gov/Transportation/Highway-Traffic-Counts-in-Colorado-2017/4vf9-vbyi","4vf9-vbyi")</f>
        <v>4vf9-vbyi</v>
      </c>
    </row>
    <row r="112">
      <c r="A112" s="2" t="s">
        <v>164</v>
      </c>
      <c r="B112" s="2" t="s">
        <v>137</v>
      </c>
      <c r="C112" s="4" t="s">
        <v>165</v>
      </c>
    </row>
    <row r="113">
      <c r="A113" s="2" t="s">
        <v>166</v>
      </c>
      <c r="B113" s="2" t="s">
        <v>137</v>
      </c>
      <c r="C113" s="4" t="s">
        <v>167</v>
      </c>
    </row>
    <row r="114">
      <c r="A114" s="2" t="s">
        <v>168</v>
      </c>
      <c r="B114" s="2" t="s">
        <v>137</v>
      </c>
      <c r="C114" s="4" t="str">
        <f>HYPERLINK("https://data.colorado.gov/Transportation/Colorado-Highways/2h6w-z9ry","2h6w-z9ry")</f>
        <v>2h6w-z9ry</v>
      </c>
    </row>
    <row r="115">
      <c r="A115" s="2" t="s">
        <v>169</v>
      </c>
      <c r="B115" s="2" t="s">
        <v>137</v>
      </c>
      <c r="C115" s="4" t="s">
        <v>170</v>
      </c>
    </row>
    <row r="116">
      <c r="A116" s="2" t="s">
        <v>171</v>
      </c>
      <c r="B116" s="2" t="s">
        <v>137</v>
      </c>
      <c r="C116" s="4" t="str">
        <f>HYPERLINK("https://data.colorado.gov/Water/Colorado-Lakes/uksn-8qya","uksn-8qya")</f>
        <v>uksn-8qya</v>
      </c>
    </row>
    <row r="117">
      <c r="A117" s="2" t="s">
        <v>172</v>
      </c>
      <c r="B117" s="2" t="s">
        <v>137</v>
      </c>
      <c r="C117" s="4" t="str">
        <f>HYPERLINK("https://data.colorado.gov/Transportation/Colorado-Local-Roads/qvrk-xsmj","qvrk-xsmj")</f>
        <v>qvrk-xsmj</v>
      </c>
    </row>
    <row r="118">
      <c r="A118" s="2" t="s">
        <v>173</v>
      </c>
      <c r="B118" s="2" t="s">
        <v>137</v>
      </c>
      <c r="C118" s="4" t="str">
        <f>HYPERLINK("https://data.colorado.gov/Transportation/Colorado-Major-Roads/e7ye-tasg","e7ye-tasg")</f>
        <v>e7ye-tasg</v>
      </c>
    </row>
    <row r="119">
      <c r="A119" s="2" t="s">
        <v>174</v>
      </c>
      <c r="B119" s="2" t="s">
        <v>137</v>
      </c>
      <c r="C119" s="4" t="str">
        <f>HYPERLINK("https://data.colorado.gov/Environment/Noxious-Weeds-2010/8hx8-24k6","8hx8-24k6")</f>
        <v>8hx8-24k6</v>
      </c>
    </row>
    <row r="120">
      <c r="A120" s="2" t="s">
        <v>175</v>
      </c>
      <c r="B120" s="2" t="s">
        <v>137</v>
      </c>
      <c r="C120" s="4" t="s">
        <v>176</v>
      </c>
    </row>
    <row r="121">
      <c r="A121" s="2" t="s">
        <v>177</v>
      </c>
      <c r="B121" s="2" t="s">
        <v>137</v>
      </c>
      <c r="C121" s="4" t="s">
        <v>178</v>
      </c>
    </row>
    <row r="122">
      <c r="A122" s="2" t="s">
        <v>179</v>
      </c>
      <c r="B122" s="2" t="s">
        <v>137</v>
      </c>
      <c r="C122" s="4" t="str">
        <f>HYPERLINK("https://data.colorado.gov/Environment/Noxious-Weeds-in-Colorado-2014/mguq-rjzb","mguq-rjzb")</f>
        <v>mguq-rjzb</v>
      </c>
    </row>
    <row r="123">
      <c r="A123" s="2" t="s">
        <v>180</v>
      </c>
      <c r="B123" s="2" t="s">
        <v>137</v>
      </c>
      <c r="C123" s="4" t="str">
        <f>HYPERLINK("https://data.colorado.gov/Transportation/Colorado-Railroads/hpem-wb68","hpem-wb68")</f>
        <v>hpem-wb68</v>
      </c>
    </row>
    <row r="124">
      <c r="A124" s="2" t="s">
        <v>181</v>
      </c>
      <c r="B124" s="2" t="s">
        <v>137</v>
      </c>
      <c r="C124" s="4" t="s">
        <v>182</v>
      </c>
    </row>
    <row r="125">
      <c r="A125" s="2" t="s">
        <v>183</v>
      </c>
      <c r="B125" s="2" t="s">
        <v>137</v>
      </c>
      <c r="C125" s="4" t="s">
        <v>184</v>
      </c>
    </row>
    <row r="126">
      <c r="A126" s="2" t="s">
        <v>185</v>
      </c>
      <c r="B126" s="2" t="s">
        <v>137</v>
      </c>
      <c r="C126" s="4" t="str">
        <f>HYPERLINK("https://data.colorado.gov/Transportation/Road-Surface-Treatment-Projects-in-Colorado/gi9w-h59d","gi9w-h59d")</f>
        <v>gi9w-h59d</v>
      </c>
    </row>
    <row r="127">
      <c r="A127" s="2" t="s">
        <v>186</v>
      </c>
      <c r="B127" s="2" t="s">
        <v>137</v>
      </c>
      <c r="C127" s="4" t="str">
        <f>HYPERLINK("https://data.colorado.gov/Transportation/Road-Surface-Treatment-Projects-2015-in-Colorado/nbem-wipy","nbem-wipy")</f>
        <v>nbem-wipy</v>
      </c>
    </row>
    <row r="128">
      <c r="A128" s="2" t="s">
        <v>187</v>
      </c>
      <c r="B128" s="2" t="s">
        <v>137</v>
      </c>
      <c r="C128" s="4" t="str">
        <f>HYPERLINK("https://data.colorado.gov/Transportation/Road-Surface-Treatment-Projects-2016-in-Colorado/9ghp-7fx6","9ghp-7fx6")</f>
        <v>9ghp-7fx6</v>
      </c>
    </row>
    <row r="129">
      <c r="A129" s="2" t="s">
        <v>188</v>
      </c>
      <c r="B129" s="2" t="s">
        <v>137</v>
      </c>
      <c r="C129" s="6" t="str">
        <f>HYPERLINK("https://data.colorado.gov/dataset/Road-Surface-Treatment-Projects-in-Colorado-2017/uiuh-m69w","uiuh-m69w")</f>
        <v>uiuh-m69w</v>
      </c>
    </row>
    <row r="130">
      <c r="A130" s="2" t="s">
        <v>189</v>
      </c>
      <c r="B130" s="2" t="s">
        <v>137</v>
      </c>
      <c r="C130" s="4" t="str">
        <f>HYPERLINK("https://data.colorado.gov/Transportation/Road-Traffic-Counts-in-Colorado/dx5q-y5je","dx5q-y5je")</f>
        <v>dx5q-y5je</v>
      </c>
    </row>
    <row r="131">
      <c r="A131" s="2" t="s">
        <v>190</v>
      </c>
      <c r="B131" s="2" t="s">
        <v>137</v>
      </c>
      <c r="C131" s="5" t="str">
        <f>HYPERLINK("https://data.colorado.gov/Transportation/Road-Traffic-Counts-in-Colorado-2015/3b56-km3g","3b56-km3g")</f>
        <v>3b56-km3g</v>
      </c>
    </row>
    <row r="132">
      <c r="A132" s="2" t="s">
        <v>191</v>
      </c>
      <c r="B132" s="2" t="s">
        <v>137</v>
      </c>
      <c r="C132" s="5" t="str">
        <f>HYPERLINK("https://data.colorado.gov/Transportation/Road-Traffic-Counts-in-Colorado-2016/x5dz-rik8","x5dz-rik8")</f>
        <v>x5dz-rik8</v>
      </c>
    </row>
    <row r="133">
      <c r="A133" s="2" t="s">
        <v>192</v>
      </c>
      <c r="B133" s="2" t="s">
        <v>137</v>
      </c>
      <c r="C133" s="5" t="str">
        <f>HYPERLINK("https://data.colorado.gov/Transportation/Road-Traffic-Counts-in-Colorado-2017/uzf4-3qtt","uzf4-3qtt")</f>
        <v>uzf4-3qtt</v>
      </c>
    </row>
    <row r="134">
      <c r="A134" s="2" t="s">
        <v>193</v>
      </c>
      <c r="B134" s="2" t="s">
        <v>137</v>
      </c>
      <c r="C134" s="5" t="s">
        <v>194</v>
      </c>
    </row>
    <row r="135">
      <c r="A135" s="2" t="s">
        <v>195</v>
      </c>
      <c r="B135" s="2" t="s">
        <v>137</v>
      </c>
      <c r="C135" s="5" t="s">
        <v>196</v>
      </c>
    </row>
    <row r="136">
      <c r="A136" s="2" t="s">
        <v>197</v>
      </c>
      <c r="B136" s="2" t="s">
        <v>137</v>
      </c>
      <c r="C136" s="4" t="str">
        <f>HYPERLINK("https://data.colorado.gov/Transportation/Sign-Locations-in-Colorado/emmy-a4kg","emmy-a4kg")</f>
        <v>emmy-a4kg</v>
      </c>
    </row>
    <row r="137">
      <c r="A137" s="2" t="s">
        <v>198</v>
      </c>
      <c r="B137" s="2" t="s">
        <v>137</v>
      </c>
      <c r="C137" s="4" t="str">
        <f>HYPERLINK("https://data.colorado.gov/Transportation/Sign-Panels-in-Colorado/vqzj-5nyt","vqzj-5nyt")</f>
        <v>vqzj-5nyt</v>
      </c>
    </row>
    <row r="138">
      <c r="A138" s="2" t="s">
        <v>199</v>
      </c>
      <c r="B138" s="2" t="s">
        <v>137</v>
      </c>
      <c r="C138" s="4" t="str">
        <f>HYPERLINK("https://data.colorado.gov/Transportation/Sign-Posts-in-Colorado/gh3v-k494","gh3v-k494")</f>
        <v>gh3v-k494</v>
      </c>
    </row>
    <row r="139">
      <c r="A139" s="2" t="s">
        <v>200</v>
      </c>
      <c r="B139" s="2" t="s">
        <v>137</v>
      </c>
      <c r="C139" s="4" t="s">
        <v>201</v>
      </c>
    </row>
    <row r="140">
      <c r="A140" s="2" t="s">
        <v>202</v>
      </c>
      <c r="B140" s="2" t="s">
        <v>137</v>
      </c>
      <c r="C140" s="4" t="str">
        <f>HYPERLINK("https://data.colorado.gov/Water/Colorado-Streams/x238-vje7","x238-vje7")</f>
        <v>x238-vje7</v>
      </c>
    </row>
    <row r="141">
      <c r="A141" s="2" t="s">
        <v>203</v>
      </c>
      <c r="B141" s="2" t="s">
        <v>204</v>
      </c>
      <c r="C141" s="10" t="str">
        <f>HYPERLINK("https://data.colorado.gov/dataset/Colorado-COVID-19-Positive-Cases-and-Rates-of-Infe/inae-mki6","inae-mki6")</f>
        <v>inae-mki6</v>
      </c>
    </row>
    <row r="142">
      <c r="A142" s="2" t="s">
        <v>205</v>
      </c>
      <c r="B142" s="2" t="s">
        <v>206</v>
      </c>
      <c r="C142" s="5" t="str">
        <f>HYPERLINK("https://data.colorado.gov/Public-Safety/Colorado-Crime-Stats-Viewer/hwz6-96jc/","hwz6-96jc")</f>
        <v>hwz6-96jc</v>
      </c>
    </row>
    <row r="143">
      <c r="A143" s="2" t="s">
        <v>207</v>
      </c>
      <c r="B143" s="2" t="s">
        <v>206</v>
      </c>
      <c r="C143" s="8" t="str">
        <f>HYPERLINK("https://data.colorado.gov/Public-Safety/Crimes-in-Colorado-2016-and-2017/j6g4-gayk","j6g4-gayk")</f>
        <v>j6g4-gayk</v>
      </c>
    </row>
    <row r="144">
      <c r="A144" s="2" t="s">
        <v>208</v>
      </c>
      <c r="B144" s="2" t="s">
        <v>206</v>
      </c>
      <c r="C144" s="8" t="str">
        <f>HYPERLINK("https://data.colorado.gov/Public-Safety/Crimes-in-Colorado-1997-to-2015/6vnq-az4b","6vnq-az4b")</f>
        <v>6vnq-az4b</v>
      </c>
    </row>
    <row r="145">
      <c r="A145" s="2" t="s">
        <v>209</v>
      </c>
      <c r="B145" s="2" t="s">
        <v>206</v>
      </c>
      <c r="C145" s="4" t="str">
        <f>HYPERLINK("https://data.colorado.gov/Public-Safety/Crime-Arrests-by-Police-District-in-Colorado/2e5i-5hfy","2e5i-5hfy")</f>
        <v>2e5i-5hfy</v>
      </c>
    </row>
    <row r="146">
      <c r="A146" s="2" t="s">
        <v>210</v>
      </c>
      <c r="B146" s="2" t="s">
        <v>206</v>
      </c>
      <c r="C146" s="4" t="str">
        <f>HYPERLINK("https://data.colorado.gov/Public-Safety/Crime-Offenses-Reported-by-Police-District-in-Colo/ya69-n6ta","ya69-n6ta")</f>
        <v>ya69-n6ta</v>
      </c>
    </row>
    <row r="147">
      <c r="A147" s="2" t="s">
        <v>211</v>
      </c>
      <c r="B147" s="2" t="s">
        <v>212</v>
      </c>
      <c r="C147" s="8" t="str">
        <f>HYPERLINK("https://data.colorado.gov/dataset/Stage-Agency-Water-and-Sewage-Usage-in-Colorado/nymn-sjs9","nymn-sjs9")</f>
        <v>nymn-sjs9</v>
      </c>
    </row>
    <row r="148">
      <c r="A148" s="2" t="s">
        <v>213</v>
      </c>
      <c r="B148" s="2" t="s">
        <v>212</v>
      </c>
      <c r="C148" s="8" t="str">
        <f>HYPERLINK("https://data.colorado.gov/dataset/State-Agency-Fuel-Usage-in-Colorado/et6s-ufjm","et6s-ufjm")</f>
        <v>et6s-ufjm</v>
      </c>
    </row>
    <row r="149">
      <c r="A149" s="2" t="s">
        <v>214</v>
      </c>
      <c r="B149" s="2" t="s">
        <v>212</v>
      </c>
      <c r="C149" s="8" t="str">
        <f>HYPERLINK("https://data.colorado.gov/dataset/State-Agency-Electricity-Usage-in-Colorado/uir2-bpe7","uir2-bpe7")</f>
        <v>uir2-bpe7</v>
      </c>
    </row>
    <row r="150">
      <c r="A150" s="2" t="s">
        <v>215</v>
      </c>
      <c r="B150" s="2" t="s">
        <v>216</v>
      </c>
      <c r="C150" s="8" t="str">
        <f>HYPERLINK("https://data.colorado.gov/dataset/2020-Plans-Permits/itzi-4q6v","itzi-4q6v")</f>
        <v>itzi-4q6v</v>
      </c>
    </row>
    <row r="151">
      <c r="A151" s="2" t="s">
        <v>217</v>
      </c>
      <c r="B151" s="2" t="s">
        <v>216</v>
      </c>
      <c r="C151" s="8" t="str">
        <f>HYPERLINK("https://data.colorado.gov/dataset/Grocery-Stores/q2iw-kpix","q2iw-kpix")</f>
        <v>q2iw-kpix</v>
      </c>
    </row>
    <row r="152">
      <c r="A152" s="2" t="s">
        <v>218</v>
      </c>
      <c r="B152" s="2" t="s">
        <v>85</v>
      </c>
      <c r="C152" s="4" t="str">
        <f>HYPERLINK("https://data.colorado.gov/Business/Professional-and-Occupational-Licenses-for-Colorad/7s5z-vewr","7s5z-vewr")</f>
        <v>7s5z-vewr</v>
      </c>
    </row>
    <row r="153">
      <c r="A153" s="2" t="s">
        <v>219</v>
      </c>
      <c r="B153" s="2" t="s">
        <v>216</v>
      </c>
      <c r="C153" s="8" t="str">
        <f>HYPERLINK("https://data.colorado.gov/dataset/Vacant-Commercial-Industial-Parcels/3kjc-z9fd","3kjc-z9fd")</f>
        <v>3kjc-z9fd</v>
      </c>
    </row>
    <row r="154">
      <c r="A154" s="2" t="s">
        <v>220</v>
      </c>
      <c r="B154" s="2" t="s">
        <v>221</v>
      </c>
      <c r="C154" s="4" t="s">
        <v>222</v>
      </c>
    </row>
    <row r="155">
      <c r="A155" s="2" t="s">
        <v>223</v>
      </c>
      <c r="B155" s="2" t="s">
        <v>224</v>
      </c>
      <c r="C155" s="10" t="str">
        <f>HYPERLINK("https://data.colorado.gov/COVID-19/COVID-19-Colorado-Cases-Dashboard/ffjg-bf34","ffjg-bf34")</f>
        <v>ffjg-bf34</v>
      </c>
    </row>
    <row r="156">
      <c r="A156" s="2" t="s">
        <v>225</v>
      </c>
      <c r="B156" s="2" t="s">
        <v>226</v>
      </c>
      <c r="C156" s="6" t="str">
        <f>HYPERLINK("https://data.colorado.gov/dataset/Census-Zip-Codes-in-Colorado-2018/iuxm-ddzz/revisions/0/sources","iuxm-ddzz")</f>
        <v>iuxm-ddzz</v>
      </c>
    </row>
    <row r="157">
      <c r="A157" s="2" t="s">
        <v>227</v>
      </c>
      <c r="B157" s="2" t="s">
        <v>226</v>
      </c>
      <c r="C157" s="6" t="str">
        <f>HYPERLINK("https://data.colorado.gov/dataset/Census-Congressional-Districts-in-Colorado-2018/86h6-mdkh","86h6-mdkh")</f>
        <v>86h6-mdkh</v>
      </c>
    </row>
    <row r="158">
      <c r="A158" s="2" t="s">
        <v>228</v>
      </c>
      <c r="B158" s="2" t="s">
        <v>226</v>
      </c>
      <c r="C158" s="6" t="str">
        <f>HYPERLINK("https://data.colorado.gov/dataset/Census-in-Colorado-2018/ph72-axst","ph72-axst")</f>
        <v>ph72-axst</v>
      </c>
    </row>
    <row r="159">
      <c r="A159" s="2" t="s">
        <v>229</v>
      </c>
      <c r="B159" s="2" t="s">
        <v>226</v>
      </c>
      <c r="C159" s="6" t="str">
        <f>HYPERLINK("https://data.colorado.gov/dataset/Census-Block-Groups-in-Colorado-2018/ge9s-ra8y","ge9s-ra8y")</f>
        <v>ge9s-ra8y</v>
      </c>
    </row>
    <row r="160">
      <c r="A160" s="2" t="s">
        <v>230</v>
      </c>
      <c r="B160" s="2" t="s">
        <v>226</v>
      </c>
      <c r="C160" s="6" t="str">
        <f>HYPERLINK("https://data.colorado.gov/dataset/Census-Places-in-Colorado-2018/qjuy-fmh4","qjuy-fmh4")</f>
        <v>qjuy-fmh4</v>
      </c>
    </row>
    <row r="161">
      <c r="A161" s="2" t="s">
        <v>231</v>
      </c>
      <c r="B161" s="2" t="s">
        <v>226</v>
      </c>
      <c r="C161" s="6" t="str">
        <f>HYPERLINK("https://data.colorado.gov/dataset/Census-in-Colorado-2018/xum2-smvh","xum2-smvh")</f>
        <v>xum2-smvh</v>
      </c>
    </row>
    <row r="162">
      <c r="A162" s="2" t="s">
        <v>232</v>
      </c>
      <c r="B162" s="2" t="s">
        <v>226</v>
      </c>
      <c r="C162" s="6" t="str">
        <f>HYPERLINK("https://data.colorado.gov/dataset/Census-Places-in-Colorado-2018/t2jr-8j7z","t2jr-8j7z")</f>
        <v>t2jr-8j7z</v>
      </c>
    </row>
    <row r="163">
      <c r="A163" s="2" t="s">
        <v>233</v>
      </c>
      <c r="B163" s="2" t="s">
        <v>226</v>
      </c>
      <c r="C163" s="6" t="str">
        <f>HYPERLINK("https://data.colorado.gov/Demographics/Census-Zip-Codes-in-Colorado-2017/g598-t929","g598-t929")</f>
        <v>g598-t929</v>
      </c>
    </row>
    <row r="164">
      <c r="A164" s="2" t="s">
        <v>234</v>
      </c>
      <c r="B164" s="2" t="s">
        <v>226</v>
      </c>
      <c r="C164" s="6" t="str">
        <f>HYPERLINK("https://data.colorado.gov/Demographics/Census-Congressional-Districts-in-Colorado-2017/3u6n-menq","3u6n-menq")</f>
        <v>3u6n-menq</v>
      </c>
    </row>
    <row r="165">
      <c r="A165" s="2" t="s">
        <v>235</v>
      </c>
      <c r="B165" s="2" t="s">
        <v>226</v>
      </c>
      <c r="C165" s="6" t="str">
        <f>HYPERLINK("https://data.colorado.gov/Demographics/Census-in-Colorado-2017/jycn-t6wi","jycn-t6wi")</f>
        <v>jycn-t6wi</v>
      </c>
    </row>
    <row r="166">
      <c r="A166" s="2" t="s">
        <v>236</v>
      </c>
      <c r="B166" s="2" t="s">
        <v>226</v>
      </c>
      <c r="C166" s="6" t="str">
        <f>HYPERLINK("https://data.colorado.gov/Demographics/Census-Places-in-Colorado-2017/7i2s-r6pd","7i2s-r6pd")</f>
        <v>7i2s-r6pd</v>
      </c>
    </row>
    <row r="167">
      <c r="A167" s="2" t="s">
        <v>237</v>
      </c>
      <c r="B167" s="2" t="s">
        <v>226</v>
      </c>
      <c r="C167" s="6" t="str">
        <f>HYPERLINK("https://data.colorado.gov/Demographics/title/aevh-apr2","aevh-apr2")</f>
        <v>aevh-apr2</v>
      </c>
    </row>
    <row r="168">
      <c r="A168" s="2" t="s">
        <v>238</v>
      </c>
      <c r="B168" s="2" t="s">
        <v>226</v>
      </c>
      <c r="C168" s="6" t="str">
        <f>HYPERLINK("https://data.colorado.gov/Demographics/title/ewkj-ipn7","ewkj-ipn7")</f>
        <v>ewkj-ipn7</v>
      </c>
    </row>
    <row r="169">
      <c r="A169" s="2" t="s">
        <v>239</v>
      </c>
      <c r="B169" s="2" t="s">
        <v>226</v>
      </c>
      <c r="C169" s="6" t="str">
        <f>HYPERLINK("https://data.colorado.gov/Demographics/Census-Block-Groups-in-Colorado-2017/ty5m-9xub","ty5m-9xub")</f>
        <v>ty5m-9xub</v>
      </c>
    </row>
    <row r="170">
      <c r="A170" s="2" t="s">
        <v>240</v>
      </c>
      <c r="B170" s="2" t="s">
        <v>226</v>
      </c>
      <c r="C170" s="6" t="str">
        <f>HYPERLINK("https://data.colorado.gov/dataset/Census-Field-Descriptions/qten-sdpn","qten-sdpn")</f>
        <v>qten-sdpn</v>
      </c>
    </row>
    <row r="171">
      <c r="A171" s="2" t="s">
        <v>241</v>
      </c>
      <c r="B171" s="2" t="s">
        <v>226</v>
      </c>
      <c r="C171" s="6" t="str">
        <f>HYPERLINK("https://data.colorado.gov/dataset/Census-Datasets-on-Colorado-Information-Marketplac/vcag-iwy7","vcag-iwy7")</f>
        <v>vcag-iwy7</v>
      </c>
    </row>
    <row r="172">
      <c r="A172" s="2" t="s">
        <v>242</v>
      </c>
      <c r="B172" s="2" t="s">
        <v>226</v>
      </c>
      <c r="C172" s="6" t="str">
        <f>HYPERLINK("https://data.colorado.gov/dataset/Census-in-Colorado-2014/mqbr-wyyb","mqbr-wyyb")</f>
        <v>mqbr-wyyb</v>
      </c>
    </row>
    <row r="173">
      <c r="A173" s="2" t="s">
        <v>243</v>
      </c>
      <c r="B173" s="2" t="s">
        <v>226</v>
      </c>
      <c r="C173" s="6" t="str">
        <f>HYPERLINK("https://data.colorado.gov/dataset/Census-in-Colorado-2016/7m6d-cpmt","7m6d-cpmt")</f>
        <v>7m6d-cpmt</v>
      </c>
    </row>
    <row r="174">
      <c r="A174" s="2" t="s">
        <v>244</v>
      </c>
      <c r="B174" s="2" t="s">
        <v>226</v>
      </c>
      <c r="C174" s="6" t="str">
        <f>HYPERLINK("https://data.colorado.gov/dataset/Race-Forecasts-in-Colorado/ab5h-juwk","ab5h-juwk")</f>
        <v>ab5h-juwk</v>
      </c>
    </row>
    <row r="175">
      <c r="A175" s="2" t="s">
        <v>245</v>
      </c>
      <c r="B175" s="2" t="s">
        <v>226</v>
      </c>
      <c r="C175" s="6" t="str">
        <f>HYPERLINK("https://data.colorado.gov/dataset/Race-Estimates-in-Colorado/wv7f-qjj7","wv7f-qjj7")</f>
        <v>wv7f-qjj7</v>
      </c>
    </row>
    <row r="176">
      <c r="A176" s="2" t="s">
        <v>246</v>
      </c>
      <c r="B176" s="2" t="s">
        <v>226</v>
      </c>
      <c r="C176" s="6" t="str">
        <f>HYPERLINK("https://data.colorado.gov/dataset/Census-Block-Groups-in-Colorado-2016/rwak-e74e","rwak-e74e")</f>
        <v>rwak-e74e</v>
      </c>
    </row>
    <row r="177">
      <c r="A177" s="2" t="s">
        <v>247</v>
      </c>
      <c r="B177" s="2" t="s">
        <v>226</v>
      </c>
      <c r="C177" s="4" t="str">
        <f>HYPERLINK("https://data.colorado.gov/dataset/Building-Permits-in-Colorado/v4as-sthd","v4as-sthd")</f>
        <v>v4as-sthd</v>
      </c>
    </row>
    <row r="178">
      <c r="A178" s="2" t="s">
        <v>248</v>
      </c>
      <c r="B178" s="2" t="s">
        <v>226</v>
      </c>
      <c r="C178" s="6" t="str">
        <f>HYPERLINK("https://data.colorado.gov/dataset/Census-Congressional-Districts-in-Colorado-2013/ty6r-gpdz/data","ty6r-gpdz")</f>
        <v>ty6r-gpdz</v>
      </c>
    </row>
    <row r="179">
      <c r="A179" s="2" t="s">
        <v>249</v>
      </c>
      <c r="B179" s="2" t="s">
        <v>226</v>
      </c>
      <c r="C179" s="6" t="str">
        <f>HYPERLINK("https://data.colorado.gov/dataset/Census-Congressional-Districts-in-Colorado-2014/gafi-svtb/data","gafi-svtb")</f>
        <v>gafi-svtb</v>
      </c>
    </row>
    <row r="180">
      <c r="A180" s="2" t="s">
        <v>250</v>
      </c>
      <c r="B180" s="2" t="s">
        <v>226</v>
      </c>
      <c r="C180" s="6" t="str">
        <f>HYPERLINK("https://data.colorado.gov/dataset/Census-Congressional-Districts-in-Colorado-2015/3djr-p9q9/data","3djr-p9q9")</f>
        <v>3djr-p9q9</v>
      </c>
    </row>
    <row r="181">
      <c r="A181" s="2" t="s">
        <v>251</v>
      </c>
      <c r="B181" s="2" t="s">
        <v>226</v>
      </c>
      <c r="C181" s="6" t="str">
        <f>HYPERLINK("https://data.colorado.gov/dataset/Census-Congressional-Districts-in-Colorado-2016/6fg8-f8c5/data","6fg8-f8c5")</f>
        <v>6fg8-f8c5</v>
      </c>
    </row>
    <row r="182">
      <c r="A182" s="2" t="s">
        <v>252</v>
      </c>
      <c r="B182" s="2" t="s">
        <v>226</v>
      </c>
      <c r="C182" s="6" t="str">
        <f>HYPERLINK("https://data.colorado.gov/dataset/Census-Places-in-Colorado-2016/2chb-kzb6/data","2chb-kzb6")</f>
        <v>2chb-kzb6</v>
      </c>
    </row>
    <row r="183">
      <c r="A183" s="2" t="s">
        <v>253</v>
      </c>
      <c r="B183" s="2" t="s">
        <v>226</v>
      </c>
      <c r="C183" s="6" t="str">
        <f>HYPERLINK("https://data.colorado.gov/dataset/Census-Block-Groups-in-Colorado-2016/iku4-4bpx/data","iku4-4bpx")</f>
        <v>iku4-4bpx</v>
      </c>
    </row>
    <row r="184">
      <c r="A184" s="2" t="s">
        <v>254</v>
      </c>
      <c r="B184" s="2" t="s">
        <v>226</v>
      </c>
      <c r="C184" s="6" t="str">
        <f>HYPERLINK("https://data.colorado.gov/Demographics/Census-Counties-in-Colorado-2016/sn6p-34bq/data","sn6p-34bq")</f>
        <v>sn6p-34bq</v>
      </c>
    </row>
    <row r="185">
      <c r="A185" s="2" t="s">
        <v>255</v>
      </c>
      <c r="B185" s="2" t="s">
        <v>226</v>
      </c>
      <c r="C185" s="6" t="str">
        <f>HYPERLINK("https://data.colorado.gov/dataset/Census-Tracts-in-Colorado-2016/tfrg-b5pp/data","tfrg-b5pp")</f>
        <v>tfrg-b5pp</v>
      </c>
    </row>
    <row r="186">
      <c r="A186" s="2" t="s">
        <v>256</v>
      </c>
      <c r="B186" s="2" t="s">
        <v>226</v>
      </c>
      <c r="C186" s="4" t="str">
        <f>HYPERLINK("https://data.colorado.gov/Demographics/Census-Zip-Codes-in-Colorado-2008-2012/37uc-bdj5","37uc-bdj5")</f>
        <v>37uc-bdj5</v>
      </c>
    </row>
    <row r="187">
      <c r="A187" s="2" t="s">
        <v>257</v>
      </c>
      <c r="B187" s="2" t="s">
        <v>226</v>
      </c>
      <c r="C187" s="4" t="str">
        <f>HYPERLINK("https://data.colorado.gov/Demographics/Census-Zip-Codes-in-Colorado-2009-2013/3ftn-9s6k","3ftn-9s6k")</f>
        <v>3ftn-9s6k</v>
      </c>
    </row>
    <row r="188">
      <c r="A188" s="2" t="s">
        <v>258</v>
      </c>
      <c r="B188" s="2" t="s">
        <v>226</v>
      </c>
      <c r="C188" s="4" t="str">
        <f>HYPERLINK("https://data.colorado.gov/Demographics/Census-Zip-Codes-in-Colorado-2011-2015/jd2b-7gyb","jd2b-7gyb")</f>
        <v>jd2b-7gyb</v>
      </c>
    </row>
    <row r="189">
      <c r="A189" s="2" t="s">
        <v>259</v>
      </c>
      <c r="B189" s="2" t="s">
        <v>226</v>
      </c>
      <c r="C189" s="11" t="str">
        <f>HYPERLINK("https://data.colorado.gov/Housing/Foreclosure-Filings-in-Colorado/chpv-m4xq","chpv-m4xq")</f>
        <v>chpv-m4xq</v>
      </c>
    </row>
    <row r="190">
      <c r="A190" s="2" t="s">
        <v>260</v>
      </c>
      <c r="B190" s="2" t="s">
        <v>226</v>
      </c>
      <c r="C190" s="4" t="str">
        <f>HYPERLINK("https://data.colorado.gov/Housing/Foreclosure-Sales-in-Colorado/tn2f-pf3u","tn2f-pf3u")</f>
        <v>tn2f-pf3u</v>
      </c>
    </row>
    <row r="191">
      <c r="A191" s="2" t="s">
        <v>261</v>
      </c>
      <c r="B191" s="2" t="s">
        <v>226</v>
      </c>
      <c r="C191" s="4" t="str">
        <f>HYPERLINK("https://data.colorado.gov/Demographics/Census-Tracts-in-Colorado-2009-2013/232d-4jxg","232d-4jxg")</f>
        <v>232d-4jxg</v>
      </c>
    </row>
    <row r="192">
      <c r="A192" s="2" t="s">
        <v>262</v>
      </c>
      <c r="B192" s="2" t="s">
        <v>226</v>
      </c>
      <c r="C192" s="4" t="str">
        <f>HYPERLINK("https://data.colorado.gov/Demographics/Census-Places-in-Colorado-2009-2013/4zf4-r52a","4zf4-r52a")</f>
        <v>4zf4-r52a</v>
      </c>
    </row>
    <row r="193">
      <c r="A193" s="2" t="s">
        <v>263</v>
      </c>
      <c r="B193" s="2" t="s">
        <v>226</v>
      </c>
      <c r="C193" s="4" t="str">
        <f>HYPERLINK("https://data.colorado.gov/Demographics/Census-Block-Groups-in-Colorado-2009-2013/9gri-r239","9gri-r239")</f>
        <v>9gri-r239</v>
      </c>
    </row>
    <row r="194">
      <c r="A194" s="2" t="s">
        <v>264</v>
      </c>
      <c r="B194" s="2" t="s">
        <v>226</v>
      </c>
      <c r="C194" s="4" t="str">
        <f>HYPERLINK("https://data.colorado.gov/Demographics/Census-State-of-Colorado-2009-2013/v5m6-vhha","v5m6-vhha")</f>
        <v>v5m6-vhha</v>
      </c>
    </row>
    <row r="195">
      <c r="A195" s="2" t="s">
        <v>265</v>
      </c>
      <c r="B195" s="2" t="s">
        <v>226</v>
      </c>
      <c r="C195" s="4" t="str">
        <f>HYPERLINK("https://data.colorado.gov/Demographics/Census-Counties-in-Colorado-2009-2013/xymp-u28i","xymp-u28i")</f>
        <v>xymp-u28i</v>
      </c>
    </row>
    <row r="196">
      <c r="A196" s="2" t="s">
        <v>266</v>
      </c>
      <c r="B196" s="2" t="s">
        <v>226</v>
      </c>
      <c r="C196" s="4" t="str">
        <f>HYPERLINK("https://data.colorado.gov/Demographics/Census-Counties-in-Colorado-2011-2015/5yyk-mqmn","5yyk-mqmn")</f>
        <v>5yyk-mqmn</v>
      </c>
    </row>
    <row r="197">
      <c r="A197" s="2" t="s">
        <v>267</v>
      </c>
      <c r="B197" s="2" t="s">
        <v>226</v>
      </c>
      <c r="C197" s="4" t="str">
        <f>HYPERLINK("https://data.colorado.gov/Demographics/Census-Block-Groups-in-Colorado-2011-2015/6hee-tnp6","6hee-tnp6")</f>
        <v>6hee-tnp6</v>
      </c>
    </row>
    <row r="198">
      <c r="A198" s="2" t="s">
        <v>268</v>
      </c>
      <c r="B198" s="2" t="s">
        <v>226</v>
      </c>
      <c r="C198" s="4" t="str">
        <f>HYPERLINK("https://data.colorado.gov/Demographics/Census-Tracts-in-Colorado-2011-2015/jc8p-yc8f","jc8p-yc8f")</f>
        <v>jc8p-yc8f</v>
      </c>
    </row>
    <row r="199">
      <c r="A199" s="2" t="s">
        <v>269</v>
      </c>
      <c r="B199" s="2" t="s">
        <v>226</v>
      </c>
      <c r="C199" s="4" t="str">
        <f>HYPERLINK("https://data.colorado.gov/Demographics/Census-Places-in-Colorado-2011-2015/t3uw-qtqc","t3uw-qtqc")</f>
        <v>t3uw-qtqc</v>
      </c>
    </row>
    <row r="200">
      <c r="A200" s="2" t="s">
        <v>270</v>
      </c>
      <c r="B200" s="2" t="s">
        <v>226</v>
      </c>
      <c r="C200" s="4" t="str">
        <f>HYPERLINK("https://data.colorado.gov/Demographics/Census-State-of-Colorado-2011-2015/xxfz-y2eq","xxfz-y2eq")</f>
        <v>xxfz-y2eq</v>
      </c>
    </row>
    <row r="201">
      <c r="A201" s="2" t="s">
        <v>271</v>
      </c>
      <c r="B201" s="2" t="s">
        <v>226</v>
      </c>
      <c r="C201" s="4" t="str">
        <f>HYPERLINK("https://data.colorado.gov/Housing/Vacancies-by-Age-of-Building-for-Colorado/2p2k-iq7f","2p2k-iq7f")</f>
        <v>2p2k-iq7f</v>
      </c>
    </row>
    <row r="202">
      <c r="A202" s="2" t="s">
        <v>272</v>
      </c>
      <c r="B202" s="2" t="s">
        <v>226</v>
      </c>
      <c r="C202" s="4" t="str">
        <f>HYPERLINK("https://data.colorado.gov/Housing/Vacancies-by-Size-of-Building-for-Colorado/chnk-j6e5","chnk-j6e5")</f>
        <v>chnk-j6e5</v>
      </c>
    </row>
    <row r="203">
      <c r="A203" s="2" t="s">
        <v>273</v>
      </c>
      <c r="B203" s="2" t="s">
        <v>226</v>
      </c>
      <c r="C203" s="4" t="str">
        <f>HYPERLINK("https://data.colorado.gov/Housing/Rents-by-Type-of-Apartment-for-Colorado/cmr9-ue2w","cmr9-ue2w")</f>
        <v>cmr9-ue2w</v>
      </c>
    </row>
    <row r="204">
      <c r="A204" s="2" t="s">
        <v>274</v>
      </c>
      <c r="B204" s="2" t="s">
        <v>226</v>
      </c>
      <c r="C204" s="4" t="str">
        <f>HYPERLINK("https://data.colorado.gov/Housing/Rents-by-Age-of-Building-for-Colorado/hwir-8ay9","hwir-8ay9")</f>
        <v>hwir-8ay9</v>
      </c>
    </row>
    <row r="205">
      <c r="A205" s="2" t="s">
        <v>275</v>
      </c>
      <c r="B205" s="2" t="s">
        <v>226</v>
      </c>
      <c r="C205" s="4" t="str">
        <f>HYPERLINK("https://data.colorado.gov/Housing/Rents-by-Size-of-Building-for-Colorado/ixu8-bvqa","ixu8-bvqa")</f>
        <v>ixu8-bvqa</v>
      </c>
    </row>
    <row r="206">
      <c r="A206" s="2" t="s">
        <v>276</v>
      </c>
      <c r="B206" s="2" t="s">
        <v>226</v>
      </c>
      <c r="C206" s="4" t="str">
        <f>HYPERLINK("https://data.colorado.gov/Housing/Vacancies-by-Type-of-Apartment-for-Colorado/mvn7-a28c","mvn7-a28c")</f>
        <v>mvn7-a28c</v>
      </c>
    </row>
    <row r="207">
      <c r="A207" s="2" t="s">
        <v>277</v>
      </c>
      <c r="B207" s="2" t="s">
        <v>226</v>
      </c>
      <c r="C207" s="4" t="str">
        <f>HYPERLINK("https://data.colorado.gov/Demographics/Census-Places-in-Colorado-2010-2014/9cn8-g4er","9cn8-g4er")</f>
        <v>9cn8-g4er</v>
      </c>
    </row>
    <row r="208">
      <c r="A208" s="2" t="s">
        <v>278</v>
      </c>
      <c r="B208" s="2" t="s">
        <v>226</v>
      </c>
      <c r="C208" s="4" t="str">
        <f>HYPERLINK("https://data.colorado.gov/Demographics/Census-Counties-in-Colorado-2010-2014/f8ak-7nmp","f8ak-7nmp")</f>
        <v>f8ak-7nmp</v>
      </c>
    </row>
    <row r="209">
      <c r="A209" s="2" t="s">
        <v>279</v>
      </c>
      <c r="B209" s="2" t="s">
        <v>226</v>
      </c>
      <c r="C209" s="4" t="str">
        <f>HYPERLINK("https://data.colorado.gov/Demographics/Census-Tracts-in-Colorado-2010-2014/fifs-d43p","fifs-d43p")</f>
        <v>fifs-d43p</v>
      </c>
    </row>
    <row r="210">
      <c r="A210" s="2" t="s">
        <v>280</v>
      </c>
      <c r="B210" s="2" t="s">
        <v>226</v>
      </c>
      <c r="C210" s="4" t="str">
        <f>HYPERLINK("https://data.colorado.gov/Demographics/Census-Zip-Codes-in-Colorado-2010-2014/vne4-cwmy","vne4-cwmy")</f>
        <v>vne4-cwmy</v>
      </c>
    </row>
    <row r="211">
      <c r="A211" s="2" t="s">
        <v>281</v>
      </c>
      <c r="B211" s="2" t="s">
        <v>226</v>
      </c>
      <c r="C211" s="4" t="str">
        <f>HYPERLINK("https://data.colorado.gov/Demographics/Census-Block-Groups-in-Colorado-2010-2014/cmkv-zd4f","cmkv-zd4f")</f>
        <v>cmkv-zd4f</v>
      </c>
    </row>
    <row r="212">
      <c r="A212" s="2" t="s">
        <v>282</v>
      </c>
      <c r="B212" s="2" t="s">
        <v>226</v>
      </c>
      <c r="C212" s="7" t="str">
        <f>HYPERLINK("https://data.colorado.gov/Government/Library-Districts-of-Colorado/3thw-b7wj","3thw-b7wj")</f>
        <v>3thw-b7wj</v>
      </c>
    </row>
    <row r="213">
      <c r="A213" s="2" t="s">
        <v>283</v>
      </c>
      <c r="B213" s="2" t="s">
        <v>226</v>
      </c>
      <c r="C213" s="7" t="str">
        <f>HYPERLINK("https://data.colorado.gov/Government/Parks-and-Recreation-Districts-of-Colorado/853a-s2qz","853a-s2qz")</f>
        <v>853a-s2qz</v>
      </c>
    </row>
    <row r="214">
      <c r="A214" s="2" t="s">
        <v>284</v>
      </c>
      <c r="B214" s="2" t="s">
        <v>226</v>
      </c>
      <c r="C214" s="7" t="str">
        <f>HYPERLINK("https://data.colorado.gov/Government/Cemetary-Districts-of-Colorado/9h8i-6khx","9h8i-6khx")</f>
        <v>9h8i-6khx</v>
      </c>
    </row>
    <row r="215">
      <c r="A215" s="2" t="s">
        <v>285</v>
      </c>
      <c r="B215" s="2" t="s">
        <v>226</v>
      </c>
      <c r="C215" s="7" t="str">
        <f>HYPERLINK("https://data.colorado.gov/Government/Waste-and-Sanitation-Districts-of-Colorado/d6bs-3kgu","d6bs-3kgu")</f>
        <v>d6bs-3kgu</v>
      </c>
    </row>
    <row r="216">
      <c r="A216" s="2" t="s">
        <v>286</v>
      </c>
      <c r="B216" s="2" t="s">
        <v>226</v>
      </c>
      <c r="C216" s="4" t="str">
        <f>HYPERLINK("https://data.colorado.gov/Government/All-Special-Districts-in-Colorado/dm2a-biqr","dm2a-biqr")</f>
        <v>dm2a-biqr</v>
      </c>
    </row>
    <row r="217">
      <c r="A217" s="2" t="s">
        <v>287</v>
      </c>
      <c r="B217" s="2" t="s">
        <v>226</v>
      </c>
      <c r="C217" s="7" t="str">
        <f>HYPERLINK("https://data.colorado.gov/Government/School-Districts-of-Colorado/esrk-9vjd","esrk-9vjd")</f>
        <v>esrk-9vjd</v>
      </c>
    </row>
    <row r="218">
      <c r="A218" s="2" t="s">
        <v>288</v>
      </c>
      <c r="B218" s="2" t="s">
        <v>226</v>
      </c>
      <c r="C218" s="7" t="str">
        <f>HYPERLINK("https://data.colorado.gov/Government/Soil-Districts-of-Colorado/fwb5-rzg5","fwb5-rzg5")</f>
        <v>fwb5-rzg5</v>
      </c>
    </row>
    <row r="219">
      <c r="A219" s="2" t="s">
        <v>289</v>
      </c>
      <c r="B219" s="2" t="s">
        <v>226</v>
      </c>
      <c r="C219" s="7" t="str">
        <f>HYPERLINK("https://data.colorado.gov/Government/Metropolitan-Districts-of-Colorado/knbf-ggf2","knbf-ggf2")</f>
        <v>knbf-ggf2</v>
      </c>
    </row>
    <row r="220">
      <c r="A220" s="2" t="s">
        <v>290</v>
      </c>
      <c r="B220" s="2" t="s">
        <v>226</v>
      </c>
      <c r="C220" s="7" t="str">
        <f>HYPERLINK("https://data.colorado.gov/Government/Fire-Districts-of-Colorado/ua3v-vcuh","ua3v-vcuh")</f>
        <v>ua3v-vcuh</v>
      </c>
    </row>
    <row r="221">
      <c r="A221" s="2" t="s">
        <v>291</v>
      </c>
      <c r="B221" s="2" t="s">
        <v>226</v>
      </c>
      <c r="C221" s="7" t="str">
        <f>HYPERLINK("https://data.colorado.gov/Government/Hospital-Districts-of-Colorado/wxzv-xh9i","wxzv-xh9i")</f>
        <v>wxzv-xh9i</v>
      </c>
    </row>
    <row r="222">
      <c r="A222" s="2" t="s">
        <v>292</v>
      </c>
      <c r="B222" s="2" t="s">
        <v>226</v>
      </c>
      <c r="C222" s="4" t="s">
        <v>293</v>
      </c>
    </row>
    <row r="223">
      <c r="A223" s="2" t="s">
        <v>294</v>
      </c>
      <c r="B223" s="2" t="s">
        <v>226</v>
      </c>
      <c r="C223" s="4" t="s">
        <v>295</v>
      </c>
    </row>
    <row r="224">
      <c r="A224" s="2" t="s">
        <v>296</v>
      </c>
      <c r="B224" s="2" t="s">
        <v>226</v>
      </c>
      <c r="C224" s="4" t="s">
        <v>297</v>
      </c>
    </row>
    <row r="225">
      <c r="A225" s="2" t="s">
        <v>298</v>
      </c>
      <c r="B225" s="2" t="s">
        <v>226</v>
      </c>
      <c r="C225" s="4" t="s">
        <v>299</v>
      </c>
    </row>
    <row r="226">
      <c r="A226" s="2" t="s">
        <v>300</v>
      </c>
      <c r="B226" s="2" t="s">
        <v>226</v>
      </c>
      <c r="C226" s="4" t="s">
        <v>301</v>
      </c>
    </row>
    <row r="227">
      <c r="A227" s="2" t="s">
        <v>302</v>
      </c>
      <c r="B227" s="2" t="s">
        <v>226</v>
      </c>
      <c r="C227" s="4" t="s">
        <v>303</v>
      </c>
    </row>
    <row r="228">
      <c r="A228" s="2" t="s">
        <v>304</v>
      </c>
      <c r="B228" s="2" t="s">
        <v>226</v>
      </c>
      <c r="C228" s="4" t="s">
        <v>305</v>
      </c>
    </row>
    <row r="229">
      <c r="A229" s="2" t="s">
        <v>306</v>
      </c>
      <c r="B229" s="2" t="s">
        <v>226</v>
      </c>
      <c r="C229" s="4" t="s">
        <v>307</v>
      </c>
    </row>
    <row r="230">
      <c r="A230" s="2" t="s">
        <v>308</v>
      </c>
      <c r="B230" s="2" t="s">
        <v>226</v>
      </c>
      <c r="C230" s="4" t="s">
        <v>309</v>
      </c>
    </row>
    <row r="231">
      <c r="A231" s="2" t="s">
        <v>310</v>
      </c>
      <c r="B231" s="2" t="s">
        <v>226</v>
      </c>
      <c r="C231" s="4" t="s">
        <v>311</v>
      </c>
    </row>
    <row r="232">
      <c r="A232" s="2" t="s">
        <v>312</v>
      </c>
      <c r="B232" s="2" t="s">
        <v>226</v>
      </c>
      <c r="C232" s="4" t="s">
        <v>313</v>
      </c>
    </row>
    <row r="233">
      <c r="A233" s="2" t="s">
        <v>314</v>
      </c>
      <c r="B233" s="2" t="s">
        <v>226</v>
      </c>
      <c r="C233" s="4" t="s">
        <v>315</v>
      </c>
    </row>
    <row r="234">
      <c r="A234" s="2" t="s">
        <v>316</v>
      </c>
      <c r="B234" s="2" t="s">
        <v>226</v>
      </c>
      <c r="C234" s="4" t="s">
        <v>317</v>
      </c>
    </row>
    <row r="235">
      <c r="A235" s="2" t="s">
        <v>318</v>
      </c>
      <c r="B235" s="2" t="s">
        <v>226</v>
      </c>
      <c r="C235" s="4" t="s">
        <v>319</v>
      </c>
    </row>
    <row r="236">
      <c r="A236" s="2" t="s">
        <v>320</v>
      </c>
      <c r="B236" s="2" t="s">
        <v>226</v>
      </c>
      <c r="C236" s="4" t="s">
        <v>321</v>
      </c>
    </row>
    <row r="237">
      <c r="A237" s="2" t="s">
        <v>322</v>
      </c>
      <c r="B237" s="2" t="s">
        <v>226</v>
      </c>
      <c r="C237" s="4" t="s">
        <v>323</v>
      </c>
    </row>
    <row r="238">
      <c r="A238" s="2" t="s">
        <v>324</v>
      </c>
      <c r="B238" s="2" t="s">
        <v>226</v>
      </c>
      <c r="C238" s="4" t="s">
        <v>325</v>
      </c>
    </row>
    <row r="239">
      <c r="A239" s="2" t="s">
        <v>326</v>
      </c>
      <c r="B239" s="2" t="s">
        <v>226</v>
      </c>
      <c r="C239" s="4" t="s">
        <v>327</v>
      </c>
    </row>
    <row r="240">
      <c r="A240" s="2" t="s">
        <v>328</v>
      </c>
      <c r="B240" s="2" t="s">
        <v>226</v>
      </c>
      <c r="C240" s="4" t="s">
        <v>329</v>
      </c>
    </row>
    <row r="241">
      <c r="A241" s="2" t="s">
        <v>330</v>
      </c>
      <c r="B241" s="2" t="s">
        <v>226</v>
      </c>
      <c r="C241" s="4" t="s">
        <v>331</v>
      </c>
    </row>
    <row r="242">
      <c r="A242" s="2" t="s">
        <v>332</v>
      </c>
      <c r="B242" s="2" t="s">
        <v>226</v>
      </c>
      <c r="C242" s="4" t="s">
        <v>333</v>
      </c>
    </row>
    <row r="243">
      <c r="A243" s="2" t="s">
        <v>334</v>
      </c>
      <c r="B243" s="2" t="s">
        <v>226</v>
      </c>
      <c r="C243" s="4" t="s">
        <v>335</v>
      </c>
    </row>
    <row r="244">
      <c r="A244" s="2" t="s">
        <v>336</v>
      </c>
      <c r="B244" s="2" t="s">
        <v>226</v>
      </c>
      <c r="C244" s="4" t="s">
        <v>337</v>
      </c>
    </row>
    <row r="245">
      <c r="A245" s="2" t="s">
        <v>338</v>
      </c>
      <c r="B245" s="2" t="s">
        <v>226</v>
      </c>
      <c r="C245" s="4" t="s">
        <v>339</v>
      </c>
    </row>
    <row r="246">
      <c r="A246" s="2" t="s">
        <v>340</v>
      </c>
      <c r="B246" s="2" t="s">
        <v>226</v>
      </c>
      <c r="C246" s="4" t="s">
        <v>341</v>
      </c>
    </row>
    <row r="247">
      <c r="A247" s="2" t="s">
        <v>342</v>
      </c>
      <c r="B247" s="2" t="s">
        <v>226</v>
      </c>
      <c r="C247" s="4" t="s">
        <v>343</v>
      </c>
    </row>
    <row r="248">
      <c r="A248" s="2" t="s">
        <v>344</v>
      </c>
      <c r="B248" s="2" t="s">
        <v>226</v>
      </c>
      <c r="C248" s="4" t="s">
        <v>345</v>
      </c>
    </row>
    <row r="249">
      <c r="A249" s="2" t="s">
        <v>346</v>
      </c>
      <c r="B249" s="2" t="s">
        <v>226</v>
      </c>
      <c r="C249" s="4" t="s">
        <v>347</v>
      </c>
    </row>
    <row r="250">
      <c r="A250" s="2" t="s">
        <v>348</v>
      </c>
      <c r="B250" s="2" t="s">
        <v>226</v>
      </c>
      <c r="C250" s="4" t="s">
        <v>349</v>
      </c>
    </row>
    <row r="251">
      <c r="A251" s="2" t="s">
        <v>350</v>
      </c>
      <c r="B251" s="2" t="s">
        <v>226</v>
      </c>
      <c r="C251" s="4" t="s">
        <v>351</v>
      </c>
    </row>
    <row r="252">
      <c r="A252" s="2" t="s">
        <v>352</v>
      </c>
      <c r="B252" s="2" t="s">
        <v>226</v>
      </c>
      <c r="C252" s="4" t="s">
        <v>353</v>
      </c>
    </row>
    <row r="253">
      <c r="A253" s="2" t="s">
        <v>354</v>
      </c>
      <c r="B253" s="2" t="s">
        <v>226</v>
      </c>
      <c r="C253" s="4" t="s">
        <v>355</v>
      </c>
    </row>
    <row r="254">
      <c r="A254" s="2" t="s">
        <v>356</v>
      </c>
      <c r="B254" s="2" t="s">
        <v>226</v>
      </c>
      <c r="C254" s="4" t="s">
        <v>357</v>
      </c>
    </row>
    <row r="255">
      <c r="A255" s="2" t="s">
        <v>358</v>
      </c>
      <c r="B255" s="2" t="s">
        <v>226</v>
      </c>
      <c r="C255" s="4" t="s">
        <v>359</v>
      </c>
    </row>
    <row r="256">
      <c r="A256" s="2" t="s">
        <v>360</v>
      </c>
      <c r="B256" s="2" t="s">
        <v>226</v>
      </c>
      <c r="C256" s="4" t="s">
        <v>361</v>
      </c>
    </row>
    <row r="257">
      <c r="A257" s="2" t="s">
        <v>362</v>
      </c>
      <c r="B257" s="2" t="s">
        <v>226</v>
      </c>
      <c r="C257" s="4" t="s">
        <v>363</v>
      </c>
    </row>
    <row r="258">
      <c r="A258" s="2" t="s">
        <v>364</v>
      </c>
      <c r="B258" s="2" t="s">
        <v>226</v>
      </c>
      <c r="C258" s="4" t="s">
        <v>365</v>
      </c>
    </row>
    <row r="259">
      <c r="A259" s="2" t="s">
        <v>366</v>
      </c>
      <c r="B259" s="2" t="s">
        <v>226</v>
      </c>
      <c r="C259" s="4" t="s">
        <v>367</v>
      </c>
    </row>
    <row r="260">
      <c r="A260" s="2" t="s">
        <v>368</v>
      </c>
      <c r="B260" s="2" t="s">
        <v>226</v>
      </c>
      <c r="C260" s="4" t="s">
        <v>369</v>
      </c>
    </row>
    <row r="261">
      <c r="A261" s="2" t="s">
        <v>370</v>
      </c>
      <c r="B261" s="2" t="s">
        <v>226</v>
      </c>
      <c r="C261" s="4" t="s">
        <v>371</v>
      </c>
    </row>
    <row r="262">
      <c r="A262" s="2" t="s">
        <v>372</v>
      </c>
      <c r="B262" s="2" t="s">
        <v>226</v>
      </c>
      <c r="C262" s="4" t="s">
        <v>373</v>
      </c>
    </row>
    <row r="263">
      <c r="A263" s="2" t="s">
        <v>374</v>
      </c>
      <c r="B263" s="2" t="s">
        <v>226</v>
      </c>
      <c r="C263" s="4" t="s">
        <v>375</v>
      </c>
    </row>
    <row r="264">
      <c r="A264" s="2" t="s">
        <v>376</v>
      </c>
      <c r="B264" s="2" t="s">
        <v>226</v>
      </c>
      <c r="C264" s="4" t="s">
        <v>377</v>
      </c>
    </row>
    <row r="265">
      <c r="A265" s="2" t="s">
        <v>378</v>
      </c>
      <c r="B265" s="2" t="s">
        <v>226</v>
      </c>
      <c r="C265" s="4" t="s">
        <v>379</v>
      </c>
    </row>
    <row r="266">
      <c r="A266" s="2" t="s">
        <v>380</v>
      </c>
      <c r="B266" s="2" t="s">
        <v>226</v>
      </c>
      <c r="C266" s="4" t="s">
        <v>381</v>
      </c>
    </row>
    <row r="267">
      <c r="A267" s="2" t="s">
        <v>382</v>
      </c>
      <c r="B267" s="2" t="s">
        <v>226</v>
      </c>
      <c r="C267" s="4" t="s">
        <v>383</v>
      </c>
    </row>
    <row r="268">
      <c r="A268" s="2" t="s">
        <v>384</v>
      </c>
      <c r="B268" s="2" t="s">
        <v>226</v>
      </c>
      <c r="C268" s="4" t="s">
        <v>385</v>
      </c>
    </row>
    <row r="269">
      <c r="A269" s="2" t="s">
        <v>386</v>
      </c>
      <c r="B269" s="2" t="s">
        <v>85</v>
      </c>
      <c r="C269" s="4" t="str">
        <f>HYPERLINK("https://data.colorado.gov/Business/Professional-and-Occupational-License-Types-for-Co/349y-twqi","349y-twqi")</f>
        <v>349y-twqi</v>
      </c>
    </row>
    <row r="270">
      <c r="A270" s="2" t="s">
        <v>387</v>
      </c>
      <c r="B270" s="2" t="s">
        <v>388</v>
      </c>
      <c r="C270" s="8" t="str">
        <f>HYPERLINK("https://data.colorado.gov/dataset/Denver-Public-Schools/e4mf-ggwf/","e4mf-ggwf")</f>
        <v>e4mf-ggwf</v>
      </c>
    </row>
    <row r="271">
      <c r="A271" s="2" t="s">
        <v>389</v>
      </c>
      <c r="B271" s="2" t="s">
        <v>388</v>
      </c>
      <c r="C271" s="8" t="str">
        <f>HYPERLINK("https://data.colorado.gov/dataset/Board-Boundaries-for-Denver-Public-Schools/a58g-ce2r","a58g-ce2r")</f>
        <v>a58g-ce2r</v>
      </c>
    </row>
    <row r="272">
      <c r="A272" s="2" t="s">
        <v>390</v>
      </c>
      <c r="B272" s="2" t="s">
        <v>391</v>
      </c>
      <c r="C272" s="8" t="str">
        <f>HYPERLINK("https://data.colorado.gov/Nonprofit-Data/Purpose-and-Operational-Size-of-Charities-Operatin/68n7-r6rp","68n7-r6rp")</f>
        <v>68n7-r6rp</v>
      </c>
    </row>
    <row r="273">
      <c r="A273" s="2" t="s">
        <v>392</v>
      </c>
      <c r="B273" s="2" t="s">
        <v>391</v>
      </c>
      <c r="C273" s="8" t="str">
        <f>HYPERLINK("https://data.colorado.gov/dataset/Fundraising-Revenue-of-Charities-Operating-in-Colo/ipm7-5rxr","ipm7-5rxr")</f>
        <v>ipm7-5rxr</v>
      </c>
    </row>
    <row r="274">
      <c r="A274" s="2" t="s">
        <v>393</v>
      </c>
      <c r="B274" s="2" t="s">
        <v>391</v>
      </c>
      <c r="C274" s="8" t="str">
        <f>HYPERLINK("https://data.colorado.gov/Nonprofit-Data/Total-Revenue-of-Charities-Operating-in-Colorado/k26c-fz5q","k26c-fz5q")</f>
        <v>k26c-fz5q</v>
      </c>
    </row>
    <row r="275">
      <c r="A275" s="2" t="s">
        <v>394</v>
      </c>
      <c r="B275" s="2" t="s">
        <v>391</v>
      </c>
      <c r="C275" s="8" t="str">
        <f>HYPERLINK("https://data.colorado.gov/dataset/IRS-Filing-Information-for-Charities-Operating-in-/knby-gpaw","knby-gpaw")</f>
        <v>knby-gpaw</v>
      </c>
    </row>
    <row r="276">
      <c r="A276" s="2" t="s">
        <v>395</v>
      </c>
      <c r="B276" s="2" t="s">
        <v>391</v>
      </c>
      <c r="C276" s="8" t="str">
        <f>HYPERLINK("https://data.colorado.gov/Nonprofit-Data/Total-Revenue-and-Types-of-Art-for-Charities-Opera/n5sw-qzbs","n5sw-qzbs")</f>
        <v>n5sw-qzbs</v>
      </c>
    </row>
    <row r="277">
      <c r="A277" s="2" t="s">
        <v>396</v>
      </c>
      <c r="B277" s="2" t="s">
        <v>391</v>
      </c>
      <c r="C277" s="8" t="str">
        <f>HYPERLINK("https://data.colorado.gov/dataset/Conservation-Easements-for-Charities-Operating-in-/u4xw-xiec","u4xw-xiec")</f>
        <v>u4xw-xiec</v>
      </c>
    </row>
    <row r="278">
      <c r="A278" s="2" t="s">
        <v>397</v>
      </c>
      <c r="B278" s="2" t="s">
        <v>391</v>
      </c>
      <c r="C278" s="8" t="str">
        <f>HYPERLINK("https://data.colorado.gov/dataset/Activities-of-Charities-Operating-in-Colorado/vewn-5ajx","vewn-5ajx")</f>
        <v>vewn-5ajx</v>
      </c>
    </row>
    <row r="279">
      <c r="A279" s="2" t="s">
        <v>398</v>
      </c>
      <c r="B279" s="2" t="s">
        <v>391</v>
      </c>
      <c r="C279" s="8" t="str">
        <f>HYPERLINK("https://data.colorado.gov/dataset/Expenses-of-Charities-Operating-in-Colorado/x2jf-bvk8","x2jf-bvk8")</f>
        <v>x2jf-bvk8</v>
      </c>
    </row>
    <row r="280">
      <c r="A280" s="2" t="s">
        <v>399</v>
      </c>
      <c r="B280" s="2" t="s">
        <v>391</v>
      </c>
      <c r="C280" s="8" t="str">
        <f>HYPERLINK("https://data.colorado.gov/dataset/Expenses-of-Charities-Filing-IRS-Form-EZ-Operating/xb4j-dshc","xb4j-dshc")</f>
        <v>xb4j-dshc</v>
      </c>
    </row>
    <row r="281">
      <c r="A281" s="2" t="s">
        <v>400</v>
      </c>
      <c r="B281" s="2" t="s">
        <v>401</v>
      </c>
      <c r="C281" s="10" t="str">
        <f>HYPERLINK("https://data.colorado.gov/dataset/2019-Novel-Coronavirus-COVID-19-2019-nCoV-Data-Rep/rkuy-jxyz/","rkuy-jxyz")</f>
        <v>rkuy-jxyz</v>
      </c>
    </row>
    <row r="282">
      <c r="A282" s="2" t="s">
        <v>402</v>
      </c>
      <c r="B282" s="2" t="s">
        <v>401</v>
      </c>
      <c r="C282" s="10" t="str">
        <f>HYPERLINK("https://data.colorado.gov/dataset/Coronavirus-COVID-19-Global-Cases-Dashboard-from-J/m9tc-zgz8","m9tc-zgz8")</f>
        <v>m9tc-zgz8</v>
      </c>
    </row>
    <row r="283">
      <c r="A283" s="2" t="s">
        <v>403</v>
      </c>
      <c r="B283" s="2" t="s">
        <v>89</v>
      </c>
      <c r="C283" s="7" t="s">
        <v>404</v>
      </c>
    </row>
    <row r="284">
      <c r="A284" s="2" t="s">
        <v>405</v>
      </c>
      <c r="B284" s="2" t="s">
        <v>89</v>
      </c>
      <c r="C284" s="7" t="s">
        <v>406</v>
      </c>
    </row>
    <row r="285">
      <c r="A285" s="2" t="s">
        <v>407</v>
      </c>
      <c r="B285" s="2" t="s">
        <v>401</v>
      </c>
      <c r="C285" s="10" t="str">
        <f>HYPERLINK("https://data.colorado.gov/dataset/Novel-Coronavirus-COVID-19-Cases-Data-from-JHU-CCS/pxgq-s7pg","pxgq-s7pg")</f>
        <v>pxgq-s7pg</v>
      </c>
    </row>
    <row r="286">
      <c r="A286" s="2" t="s">
        <v>408</v>
      </c>
      <c r="B286" s="2" t="s">
        <v>409</v>
      </c>
      <c r="C286" s="8" t="str">
        <f>HYPERLINK("https://data.colorado.gov/dataset/Septic-System-Locations/vqx7-fwxd","vqx7-fwxd")</f>
        <v>vqx7-fwxd</v>
      </c>
    </row>
    <row r="287">
      <c r="A287" s="2" t="s">
        <v>410</v>
      </c>
      <c r="B287" s="2" t="s">
        <v>411</v>
      </c>
      <c r="C287" s="4" t="str">
        <f>HYPERLINK("https://data.colorado.gov/Environment/Solar-PV-Capacity-Factor-in-Colorado/f325-6r9c","f325-6r9c")</f>
        <v>f325-6r9c</v>
      </c>
    </row>
    <row r="288">
      <c r="A288" s="2" t="s">
        <v>412</v>
      </c>
      <c r="B288" s="2" t="s">
        <v>411</v>
      </c>
      <c r="C288" s="4" t="str">
        <f>HYPERLINK("https://data.colorado.gov/Environment/Solar-Global-Horizontal-Irradiance-in-Colorado/rtw9-6tit","rtw9-6tit")</f>
        <v>rtw9-6tit</v>
      </c>
    </row>
    <row r="289">
      <c r="A289" s="2" t="s">
        <v>413</v>
      </c>
      <c r="B289" s="2" t="s">
        <v>89</v>
      </c>
      <c r="C289" s="7" t="s">
        <v>414</v>
      </c>
    </row>
    <row r="290">
      <c r="A290" s="2" t="s">
        <v>415</v>
      </c>
      <c r="B290" s="2" t="s">
        <v>89</v>
      </c>
      <c r="C290" s="4" t="s">
        <v>416</v>
      </c>
    </row>
    <row r="291">
      <c r="A291" s="2" t="s">
        <v>417</v>
      </c>
      <c r="B291" s="2" t="s">
        <v>411</v>
      </c>
      <c r="C291" s="4" t="str">
        <f>HYPERLINK("https://data.colorado.gov/Environment/Solar-Direct-Normal-Irradiance-in-Colorado/unz2-68bn","unz2-68bn")</f>
        <v>unz2-68bn</v>
      </c>
    </row>
    <row r="292">
      <c r="A292" s="2" t="s">
        <v>418</v>
      </c>
      <c r="B292" s="2" t="s">
        <v>411</v>
      </c>
      <c r="C292" s="4" t="str">
        <f>HYPERLINK("https://data.colorado.gov/Environment/Geothermal-Potential-in-Colorado/rpvk-ifh4","rpvk-ifh4")</f>
        <v>rpvk-ifh4</v>
      </c>
    </row>
    <row r="293">
      <c r="A293" s="2" t="s">
        <v>419</v>
      </c>
      <c r="B293" s="2" t="s">
        <v>411</v>
      </c>
      <c r="C293" s="4" t="s">
        <v>420</v>
      </c>
    </row>
    <row r="294">
      <c r="A294" s="2" t="s">
        <v>421</v>
      </c>
      <c r="B294" s="2" t="s">
        <v>411</v>
      </c>
      <c r="C294" s="4" t="str">
        <f>HYPERLINK("https://data.colorado.gov/Environment/NREL-Golden-2000-2005-Weather/jd4d-pcwx","jd4d-pcwx")</f>
        <v>jd4d-pcwx</v>
      </c>
    </row>
    <row r="295">
      <c r="A295" s="2" t="s">
        <v>422</v>
      </c>
      <c r="B295" s="2" t="s">
        <v>411</v>
      </c>
      <c r="C295" s="4" t="s">
        <v>423</v>
      </c>
    </row>
    <row r="296">
      <c r="A296" s="2" t="s">
        <v>424</v>
      </c>
      <c r="B296" s="2" t="s">
        <v>411</v>
      </c>
      <c r="C296" s="4" t="s">
        <v>425</v>
      </c>
    </row>
    <row r="297">
      <c r="A297" s="2" t="s">
        <v>426</v>
      </c>
      <c r="B297" s="2" t="s">
        <v>411</v>
      </c>
      <c r="C297" s="4" t="s">
        <v>427</v>
      </c>
    </row>
    <row r="298">
      <c r="A298" s="2" t="s">
        <v>428</v>
      </c>
      <c r="B298" s="2" t="s">
        <v>411</v>
      </c>
      <c r="C298" s="4" t="s">
        <v>429</v>
      </c>
    </row>
    <row r="299">
      <c r="A299" s="2" t="s">
        <v>430</v>
      </c>
      <c r="B299" s="2" t="s">
        <v>411</v>
      </c>
      <c r="C299" s="4" t="s">
        <v>431</v>
      </c>
    </row>
    <row r="300">
      <c r="A300" s="2" t="s">
        <v>432</v>
      </c>
      <c r="B300" s="2" t="s">
        <v>411</v>
      </c>
      <c r="C300" s="4" t="s">
        <v>433</v>
      </c>
    </row>
    <row r="301">
      <c r="A301" s="2" t="s">
        <v>434</v>
      </c>
      <c r="B301" s="2" t="s">
        <v>411</v>
      </c>
      <c r="C301" s="4" t="s">
        <v>435</v>
      </c>
    </row>
    <row r="302">
      <c r="A302" s="2" t="s">
        <v>436</v>
      </c>
      <c r="B302" s="2" t="s">
        <v>411</v>
      </c>
      <c r="C302" s="4" t="s">
        <v>437</v>
      </c>
    </row>
    <row r="303">
      <c r="A303" s="2" t="s">
        <v>438</v>
      </c>
      <c r="B303" s="2" t="s">
        <v>411</v>
      </c>
      <c r="C303" s="4" t="s">
        <v>439</v>
      </c>
    </row>
    <row r="304">
      <c r="A304" s="2" t="s">
        <v>440</v>
      </c>
      <c r="B304" s="2" t="s">
        <v>411</v>
      </c>
      <c r="C304" s="4" t="s">
        <v>441</v>
      </c>
    </row>
    <row r="305">
      <c r="A305" s="2" t="s">
        <v>442</v>
      </c>
      <c r="B305" s="2" t="s">
        <v>411</v>
      </c>
      <c r="C305" s="4" t="s">
        <v>443</v>
      </c>
    </row>
    <row r="306">
      <c r="A306" s="2" t="s">
        <v>444</v>
      </c>
      <c r="B306" s="2" t="s">
        <v>411</v>
      </c>
      <c r="C306" s="4" t="s">
        <v>445</v>
      </c>
    </row>
    <row r="307">
      <c r="A307" s="2" t="s">
        <v>446</v>
      </c>
      <c r="B307" s="2" t="s">
        <v>447</v>
      </c>
      <c r="C307" s="8" t="str">
        <f>HYPERLINK("https://data.colorado.gov/Economic-Growth/Events-and-Festivals-in-Colorado/xiem-he2v","xiem-he2v")</f>
        <v>xiem-he2v</v>
      </c>
    </row>
    <row r="308">
      <c r="A308" s="2" t="s">
        <v>448</v>
      </c>
      <c r="B308" s="2" t="s">
        <v>449</v>
      </c>
      <c r="C308" s="4" t="s">
        <v>450</v>
      </c>
    </row>
    <row r="309">
      <c r="A309" s="2" t="s">
        <v>451</v>
      </c>
      <c r="B309" s="2" t="s">
        <v>89</v>
      </c>
      <c r="C309" s="7" t="s">
        <v>452</v>
      </c>
    </row>
    <row r="310">
      <c r="A310" s="2" t="s">
        <v>453</v>
      </c>
      <c r="B310" s="2" t="s">
        <v>454</v>
      </c>
      <c r="C310" s="12" t="s">
        <v>455</v>
      </c>
    </row>
    <row r="311">
      <c r="A311" s="2" t="s">
        <v>456</v>
      </c>
      <c r="B311" s="2" t="s">
        <v>454</v>
      </c>
      <c r="C311" s="12" t="s">
        <v>457</v>
      </c>
    </row>
    <row r="312">
      <c r="A312" s="2" t="s">
        <v>458</v>
      </c>
      <c r="B312" s="2" t="s">
        <v>45</v>
      </c>
      <c r="C312" s="8" t="str">
        <f>HYPERLINK("https://data.colorado.gov/Health/Restaurant-Inspections-in-Tri-County-Colorado/cx7q-izrb","cx7q-izrb")</f>
        <v>cx7q-izrb</v>
      </c>
    </row>
    <row r="313">
      <c r="A313" s="2" t="s">
        <v>459</v>
      </c>
      <c r="B313" s="2" t="s">
        <v>460</v>
      </c>
      <c r="C313" s="6" t="s">
        <v>461</v>
      </c>
    </row>
    <row r="314">
      <c r="A314" s="2" t="s">
        <v>462</v>
      </c>
      <c r="B314" s="2" t="s">
        <v>463</v>
      </c>
      <c r="C314" s="8" t="s">
        <v>464</v>
      </c>
    </row>
    <row r="315">
      <c r="A315" s="2" t="s">
        <v>465</v>
      </c>
      <c r="B315" s="2" t="s">
        <v>466</v>
      </c>
      <c r="C315" s="4" t="str">
        <f>HYPERLINK("https://data.colorado.gov/Business/Electricity-Revenue-by-Utility-in-US/ue5s-8u8t","ue5s-8u8t")</f>
        <v>ue5s-8u8t</v>
      </c>
    </row>
    <row r="316">
      <c r="A316" s="2" t="s">
        <v>467</v>
      </c>
      <c r="B316" s="2" t="s">
        <v>466</v>
      </c>
      <c r="C316" s="4" t="str">
        <f>HYPERLINK("https://data.colorado.gov/Environment/Net-Metering-in-US/4jjg-g3yq","4jjg-g3yq")</f>
        <v>4jjg-g3yq</v>
      </c>
    </row>
    <row r="317">
      <c r="A317" s="2" t="s">
        <v>468</v>
      </c>
      <c r="B317" s="2" t="s">
        <v>466</v>
      </c>
      <c r="C317" s="4" t="str">
        <f>HYPERLINK("https://data.colorado.gov/Business/Electricity-Revenue-in-the-US/cdkn-c7n9","cdkn-c7n9")</f>
        <v>cdkn-c7n9</v>
      </c>
    </row>
    <row r="318">
      <c r="A318" s="2" t="s">
        <v>469</v>
      </c>
      <c r="B318" s="2" t="s">
        <v>466</v>
      </c>
      <c r="C318" s="4" t="str">
        <f>HYPERLINK("https://data.colorado.gov/Business/Natural-Gas-Prices-in-Colorado/e4ky-6g2n","e4ky-6g2n")</f>
        <v>e4ky-6g2n</v>
      </c>
    </row>
    <row r="319">
      <c r="A319" s="2" t="s">
        <v>470</v>
      </c>
      <c r="B319" s="2" t="s">
        <v>466</v>
      </c>
      <c r="C319" s="4" t="str">
        <f>HYPERLINK("https://data.colorado.gov/Transportation/Gasoline-prices-in-Colorado/8pk9-mh2i","8pk9-mh2i")</f>
        <v>8pk9-mh2i</v>
      </c>
    </row>
    <row r="320">
      <c r="A320" s="2" t="s">
        <v>471</v>
      </c>
      <c r="B320" s="2" t="s">
        <v>466</v>
      </c>
      <c r="C320" s="4" t="s">
        <v>472</v>
      </c>
    </row>
    <row r="321">
      <c r="A321" s="2" t="s">
        <v>473</v>
      </c>
      <c r="B321" s="2" t="s">
        <v>466</v>
      </c>
      <c r="C321" s="4" t="s">
        <v>474</v>
      </c>
    </row>
    <row r="322">
      <c r="A322" s="2" t="s">
        <v>475</v>
      </c>
      <c r="B322" s="2" t="s">
        <v>466</v>
      </c>
      <c r="C322" s="4" t="s">
        <v>476</v>
      </c>
    </row>
    <row r="323">
      <c r="A323" s="2" t="s">
        <v>477</v>
      </c>
      <c r="B323" s="2" t="s">
        <v>478</v>
      </c>
      <c r="C323" s="8" t="str">
        <f>HYPERLINK("https://data.colorado.gov/Environment/Contour-Lines-in-Colorado/sc9q-ryk8","sc9q-ryk8")</f>
        <v>sc9q-ryk8</v>
      </c>
    </row>
    <row r="324">
      <c r="A324" s="2" t="s">
        <v>479</v>
      </c>
      <c r="B324" s="2" t="s">
        <v>478</v>
      </c>
      <c r="C324" s="8" t="str">
        <f>HYPERLINK("https://data.colorado.gov/Water/National-Hydrography-Dataset-NHD-in-Colorado/5ccs-vx79","5ccs-vx79")</f>
        <v>5ccs-vx79</v>
      </c>
    </row>
    <row r="325">
      <c r="A325" s="2" t="s">
        <v>480</v>
      </c>
      <c r="B325" s="2" t="s">
        <v>478</v>
      </c>
      <c r="C325" s="4" t="s">
        <v>481</v>
      </c>
    </row>
  </sheetData>
  <hyperlinks>
    <hyperlink r:id="rId2" ref="C3"/>
    <hyperlink r:id="rId3" ref="C7"/>
    <hyperlink r:id="rId4" ref="C8"/>
    <hyperlink r:id="rId5" ref="C9"/>
    <hyperlink r:id="rId6" ref="C10"/>
    <hyperlink r:id="rId7" ref="C14"/>
    <hyperlink r:id="rId8" ref="C15"/>
    <hyperlink r:id="rId9" ref="C16"/>
    <hyperlink r:id="rId10" ref="C17"/>
    <hyperlink r:id="rId11" ref="C19"/>
    <hyperlink r:id="rId12" ref="C20"/>
    <hyperlink r:id="rId13" ref="C47"/>
    <hyperlink r:id="rId14" ref="C54"/>
    <hyperlink r:id="rId15" ref="C55"/>
    <hyperlink r:id="rId16" ref="C56"/>
    <hyperlink r:id="rId17" ref="C57"/>
    <hyperlink r:id="rId18" ref="C59"/>
    <hyperlink r:id="rId19" ref="C70"/>
    <hyperlink r:id="rId20" ref="C71"/>
    <hyperlink r:id="rId21" ref="C72"/>
    <hyperlink r:id="rId22" ref="C73"/>
    <hyperlink r:id="rId23" ref="C74"/>
    <hyperlink r:id="rId24" ref="C75"/>
    <hyperlink r:id="rId25" ref="C76"/>
    <hyperlink r:id="rId26" ref="C77"/>
    <hyperlink r:id="rId27" ref="C78"/>
    <hyperlink r:id="rId28" ref="C79"/>
    <hyperlink r:id="rId29" ref="C80"/>
    <hyperlink r:id="rId30" ref="C81"/>
    <hyperlink r:id="rId31" ref="C82"/>
    <hyperlink r:id="rId32" ref="C83"/>
    <hyperlink r:id="rId33" ref="C84"/>
    <hyperlink r:id="rId34" ref="C85"/>
    <hyperlink r:id="rId35" ref="C86"/>
    <hyperlink r:id="rId36" ref="C87"/>
    <hyperlink r:id="rId37" ref="C89"/>
    <hyperlink r:id="rId38" ref="C98"/>
    <hyperlink r:id="rId39" ref="C107"/>
    <hyperlink r:id="rId40" ref="C112"/>
    <hyperlink r:id="rId41" ref="C113"/>
    <hyperlink r:id="rId42" ref="C115"/>
    <hyperlink r:id="rId43" ref="C120"/>
    <hyperlink r:id="rId44" ref="C121"/>
    <hyperlink r:id="rId45" ref="C124"/>
    <hyperlink r:id="rId46" ref="C125"/>
    <hyperlink r:id="rId47" ref="C134"/>
    <hyperlink r:id="rId48" ref="C135"/>
    <hyperlink r:id="rId49" ref="C139"/>
    <hyperlink r:id="rId50" ref="C154"/>
    <hyperlink r:id="rId51" ref="C222"/>
    <hyperlink r:id="rId52" ref="C223"/>
    <hyperlink r:id="rId53" ref="C224"/>
    <hyperlink r:id="rId54" ref="C225"/>
    <hyperlink r:id="rId55" ref="C226"/>
    <hyperlink r:id="rId56" ref="C227"/>
    <hyperlink r:id="rId57" ref="C228"/>
    <hyperlink r:id="rId58" ref="C229"/>
    <hyperlink r:id="rId59" ref="C230"/>
    <hyperlink r:id="rId60" ref="C231"/>
    <hyperlink r:id="rId61" ref="C232"/>
    <hyperlink r:id="rId62" ref="C233"/>
    <hyperlink r:id="rId63" ref="C234"/>
    <hyperlink r:id="rId64" ref="C235"/>
    <hyperlink r:id="rId65" ref="C236"/>
    <hyperlink r:id="rId66" ref="C237"/>
    <hyperlink r:id="rId67" ref="C238"/>
    <hyperlink r:id="rId68" ref="C239"/>
    <hyperlink r:id="rId69" ref="C240"/>
    <hyperlink r:id="rId70" ref="C241"/>
    <hyperlink r:id="rId71" ref="C242"/>
    <hyperlink r:id="rId72" ref="C243"/>
    <hyperlink r:id="rId73" ref="C244"/>
    <hyperlink r:id="rId74" ref="C245"/>
    <hyperlink r:id="rId75" ref="C246"/>
    <hyperlink r:id="rId76" ref="C247"/>
    <hyperlink r:id="rId77" ref="C248"/>
    <hyperlink r:id="rId78" ref="C249"/>
    <hyperlink r:id="rId79" ref="C250"/>
    <hyperlink r:id="rId80" ref="C251"/>
    <hyperlink r:id="rId81" ref="C252"/>
    <hyperlink r:id="rId82" ref="C253"/>
    <hyperlink r:id="rId83" ref="C254"/>
    <hyperlink r:id="rId84" ref="C255"/>
    <hyperlink r:id="rId85" ref="C256"/>
    <hyperlink r:id="rId86" ref="C257"/>
    <hyperlink r:id="rId87" ref="C258"/>
    <hyperlink r:id="rId88" ref="C259"/>
    <hyperlink r:id="rId89" ref="C260"/>
    <hyperlink r:id="rId90" ref="C261"/>
    <hyperlink r:id="rId91" ref="C262"/>
    <hyperlink r:id="rId92" ref="C263"/>
    <hyperlink r:id="rId93" ref="C264"/>
    <hyperlink r:id="rId94" ref="C265"/>
    <hyperlink r:id="rId95" ref="C266"/>
    <hyperlink r:id="rId96" ref="C267"/>
    <hyperlink r:id="rId97" ref="C268"/>
    <hyperlink r:id="rId98" ref="C283"/>
    <hyperlink r:id="rId99" ref="C284"/>
    <hyperlink r:id="rId100" ref="C289"/>
    <hyperlink r:id="rId101" ref="C290"/>
    <hyperlink r:id="rId102" ref="C293"/>
    <hyperlink r:id="rId103" ref="C295"/>
    <hyperlink r:id="rId104" ref="C296"/>
    <hyperlink r:id="rId105" ref="C297"/>
    <hyperlink r:id="rId106" ref="C298"/>
    <hyperlink r:id="rId107" ref="C299"/>
    <hyperlink r:id="rId108" ref="C300"/>
    <hyperlink r:id="rId109" ref="C301"/>
    <hyperlink r:id="rId110" ref="C302"/>
    <hyperlink r:id="rId111" ref="C303"/>
    <hyperlink r:id="rId112" ref="C304"/>
    <hyperlink r:id="rId113" ref="C305"/>
    <hyperlink r:id="rId114" ref="C306"/>
    <hyperlink r:id="rId115" ref="C308"/>
    <hyperlink r:id="rId116" ref="C309"/>
    <hyperlink r:id="rId117" ref="C310"/>
    <hyperlink r:id="rId118" ref="C313"/>
    <hyperlink r:id="rId119" ref="C314"/>
    <hyperlink r:id="rId120" ref="C320"/>
    <hyperlink r:id="rId121" ref="C321"/>
    <hyperlink r:id="rId122" ref="C322"/>
    <hyperlink r:id="rId123" ref="C325"/>
  </hyperlinks>
  <drawing r:id="rId124"/>
  <legacyDrawing r:id="rId125"/>
</worksheet>
</file>